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0142D06C-A818-4F09-9857-37D6D6A99684}" xr6:coauthVersionLast="47" xr6:coauthVersionMax="47" xr10:uidLastSave="{00000000-0000-0000-0000-000000000000}"/>
  <bookViews>
    <workbookView xWindow="-120" yWindow="-120" windowWidth="29040" windowHeight="15720" firstSheet="1" activeTab="3" xr2:uid="{00000000-000D-0000-FFFF-FFFF00000000}"/>
  </bookViews>
  <sheets>
    <sheet name="Pic" sheetId="12" state="veryHidden" r:id="rId1"/>
    <sheet name="Data" sheetId="1" r:id="rId2"/>
    <sheet name="BiMoment" sheetId="10" state="hidden" r:id="rId3"/>
    <sheet name="Class23" sheetId="6" r:id="rId4"/>
  </sheets>
  <functionGroups builtInGroupCount="19"/>
  <definedNames>
    <definedName name="_xlnm._FilterDatabase" localSheetId="3" hidden="1">Class23!$AA$11:$CF$14179</definedName>
    <definedName name="_xleta.ABS" hidden="1" xlm="1">#NAME?</definedName>
    <definedName name="_xleta.IF" hidden="1" xlm="1">#NAME?</definedName>
    <definedName name="_xleta.LEN" hidden="1" xlm="1">#NAME?</definedName>
    <definedName name="_xleta.MIN" hidden="1" xlm="1">#NAME?</definedName>
    <definedName name="_xleta.N" hidden="1" xlm="1">#NAME?</definedName>
    <definedName name="_xleta.SINGLE" hidden="1" xlm="1">#NAME?</definedName>
    <definedName name="bf" localSheetId="0">Class23!$F$17</definedName>
    <definedName name="bf">Class23!$F$17</definedName>
    <definedName name="hm">Class23!$H$94</definedName>
    <definedName name="hw" localSheetId="0">Class23!$F$21</definedName>
    <definedName name="hw">Class23!$F$21</definedName>
    <definedName name="PicRefer">INDEX(Pic!$B$1:$B$5,Pic!$B$6)</definedName>
    <definedName name="_xlnm.Print_Area" localSheetId="3">Class23!$B$11:$N$87</definedName>
    <definedName name="ReferPic">INDEX(Pic!$B$1:$B$5,Pic!$B$6)</definedName>
    <definedName name="tf" localSheetId="0">Class23!$F$18</definedName>
    <definedName name="tf">Class23!$F$18</definedName>
    <definedName name="tw" localSheetId="0">Class23!$F$16</definedName>
    <definedName name="tw">Class23!$F$16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2" l="1" a="1"/>
  <c r="C2" i="12" s="1"/>
  <c r="FI26" i="6"/>
  <c r="FF26" i="6"/>
  <c r="FD26" i="6"/>
  <c r="FE26" i="6" s="1"/>
  <c r="FG26" i="6" s="1"/>
  <c r="FC26" i="6"/>
  <c r="EM26" i="6"/>
  <c r="EJ26" i="6"/>
  <c r="FI25" i="6"/>
  <c r="FH25" i="6"/>
  <c r="FJ25" i="6" s="1"/>
  <c r="FF25" i="6"/>
  <c r="FD25" i="6"/>
  <c r="FC25" i="6"/>
  <c r="FE25" i="6" s="1"/>
  <c r="FG25" i="6" s="1"/>
  <c r="EM25" i="6"/>
  <c r="ER25" i="6" s="1"/>
  <c r="EK25" i="6"/>
  <c r="EJ25" i="6"/>
  <c r="EI25" i="6"/>
  <c r="EN25" i="6" s="1"/>
  <c r="FI24" i="6"/>
  <c r="FH24" i="6"/>
  <c r="FJ24" i="6" s="1"/>
  <c r="FF24" i="6"/>
  <c r="FD24" i="6"/>
  <c r="FC24" i="6"/>
  <c r="FE24" i="6" s="1"/>
  <c r="FG24" i="6" s="1"/>
  <c r="EM24" i="6"/>
  <c r="EJ24" i="6"/>
  <c r="DZ26" i="6"/>
  <c r="DX26" i="6"/>
  <c r="DW26" i="6"/>
  <c r="DO26" i="6"/>
  <c r="DP26" i="6" s="1"/>
  <c r="EP26" i="6" s="1"/>
  <c r="DZ25" i="6"/>
  <c r="DW25" i="6"/>
  <c r="DX25" i="6" s="1"/>
  <c r="DO25" i="6"/>
  <c r="DR25" i="6" s="1"/>
  <c r="DT25" i="6" s="1"/>
  <c r="DZ24" i="6"/>
  <c r="DW24" i="6"/>
  <c r="DX24" i="6" s="1"/>
  <c r="DV24" i="6"/>
  <c r="DY24" i="6" s="1"/>
  <c r="DU24" i="6"/>
  <c r="DS24" i="6"/>
  <c r="DQ24" i="6"/>
  <c r="DO24" i="6"/>
  <c r="EK24" i="6" s="1"/>
  <c r="CI646" i="6"/>
  <c r="CF646" i="6"/>
  <c r="CD646" i="6"/>
  <c r="CE646" i="6" s="1"/>
  <c r="CG646" i="6" s="1"/>
  <c r="CC646" i="6"/>
  <c r="BM646" i="6"/>
  <c r="BJ646" i="6"/>
  <c r="CI645" i="6"/>
  <c r="CF645" i="6"/>
  <c r="CD645" i="6"/>
  <c r="CC645" i="6"/>
  <c r="CE645" i="6" s="1"/>
  <c r="CG645" i="6" s="1"/>
  <c r="BM645" i="6"/>
  <c r="BJ645" i="6"/>
  <c r="CI644" i="6"/>
  <c r="CG644" i="6"/>
  <c r="CF644" i="6"/>
  <c r="CE644" i="6"/>
  <c r="CD644" i="6"/>
  <c r="CC644" i="6"/>
  <c r="BM644" i="6"/>
  <c r="BJ644" i="6"/>
  <c r="CI643" i="6"/>
  <c r="CF643" i="6"/>
  <c r="CD643" i="6"/>
  <c r="CC643" i="6"/>
  <c r="CE643" i="6" s="1"/>
  <c r="CG643" i="6" s="1"/>
  <c r="BM643" i="6"/>
  <c r="BJ643" i="6"/>
  <c r="CI642" i="6"/>
  <c r="CF642" i="6"/>
  <c r="CD642" i="6"/>
  <c r="CC642" i="6"/>
  <c r="CE642" i="6" s="1"/>
  <c r="CG642" i="6" s="1"/>
  <c r="BM642" i="6"/>
  <c r="BJ642" i="6"/>
  <c r="CI641" i="6"/>
  <c r="CF641" i="6"/>
  <c r="CD641" i="6"/>
  <c r="CE641" i="6" s="1"/>
  <c r="CG641" i="6" s="1"/>
  <c r="CC641" i="6"/>
  <c r="BM641" i="6"/>
  <c r="BJ641" i="6"/>
  <c r="CI640" i="6"/>
  <c r="CF640" i="6"/>
  <c r="CD640" i="6"/>
  <c r="CC640" i="6"/>
  <c r="CE640" i="6" s="1"/>
  <c r="BM640" i="6"/>
  <c r="BJ640" i="6"/>
  <c r="CI639" i="6"/>
  <c r="CG639" i="6"/>
  <c r="CF639" i="6"/>
  <c r="CE639" i="6"/>
  <c r="CD639" i="6"/>
  <c r="CC639" i="6"/>
  <c r="BM639" i="6"/>
  <c r="BJ639" i="6"/>
  <c r="CI638" i="6"/>
  <c r="CF638" i="6"/>
  <c r="CD638" i="6"/>
  <c r="CC638" i="6"/>
  <c r="CE638" i="6" s="1"/>
  <c r="CG638" i="6" s="1"/>
  <c r="BM638" i="6"/>
  <c r="BJ638" i="6"/>
  <c r="CI637" i="6"/>
  <c r="CF637" i="6"/>
  <c r="CE637" i="6"/>
  <c r="CD637" i="6"/>
  <c r="CC637" i="6"/>
  <c r="BM637" i="6"/>
  <c r="BJ637" i="6"/>
  <c r="CI636" i="6"/>
  <c r="CF636" i="6"/>
  <c r="CD636" i="6"/>
  <c r="CE636" i="6" s="1"/>
  <c r="CG636" i="6" s="1"/>
  <c r="CC636" i="6"/>
  <c r="BM636" i="6"/>
  <c r="BJ636" i="6"/>
  <c r="CI635" i="6"/>
  <c r="CF635" i="6"/>
  <c r="CD635" i="6"/>
  <c r="CC635" i="6"/>
  <c r="CE635" i="6" s="1"/>
  <c r="CG635" i="6" s="1"/>
  <c r="BM635" i="6"/>
  <c r="BJ635" i="6"/>
  <c r="CI634" i="6"/>
  <c r="CG634" i="6"/>
  <c r="CF634" i="6"/>
  <c r="CE634" i="6"/>
  <c r="CD634" i="6"/>
  <c r="CC634" i="6"/>
  <c r="BM634" i="6"/>
  <c r="BJ634" i="6"/>
  <c r="CI633" i="6"/>
  <c r="CG633" i="6"/>
  <c r="CF633" i="6"/>
  <c r="CD633" i="6"/>
  <c r="CC633" i="6"/>
  <c r="CE633" i="6" s="1"/>
  <c r="BM633" i="6"/>
  <c r="BJ633" i="6"/>
  <c r="CI632" i="6"/>
  <c r="CF632" i="6"/>
  <c r="CD632" i="6"/>
  <c r="CE632" i="6" s="1"/>
  <c r="CG632" i="6" s="1"/>
  <c r="CC632" i="6"/>
  <c r="BM632" i="6"/>
  <c r="BJ632" i="6"/>
  <c r="CI631" i="6"/>
  <c r="CG631" i="6"/>
  <c r="CF631" i="6"/>
  <c r="CD631" i="6"/>
  <c r="CE631" i="6" s="1"/>
  <c r="CC631" i="6"/>
  <c r="BM631" i="6"/>
  <c r="BJ631" i="6"/>
  <c r="CI630" i="6"/>
  <c r="CF630" i="6"/>
  <c r="CE630" i="6"/>
  <c r="CD630" i="6"/>
  <c r="CC630" i="6"/>
  <c r="BM630" i="6"/>
  <c r="BJ630" i="6"/>
  <c r="CI629" i="6"/>
  <c r="CG629" i="6"/>
  <c r="CF629" i="6"/>
  <c r="CE629" i="6"/>
  <c r="CD629" i="6"/>
  <c r="CC629" i="6"/>
  <c r="BM629" i="6"/>
  <c r="BJ629" i="6"/>
  <c r="CI628" i="6"/>
  <c r="CF628" i="6"/>
  <c r="CD628" i="6"/>
  <c r="CC628" i="6"/>
  <c r="CE628" i="6" s="1"/>
  <c r="CG628" i="6" s="1"/>
  <c r="BM628" i="6"/>
  <c r="BJ628" i="6"/>
  <c r="CI627" i="6"/>
  <c r="CF627" i="6"/>
  <c r="CG627" i="6" s="1"/>
  <c r="CD627" i="6"/>
  <c r="CC627" i="6"/>
  <c r="CE627" i="6" s="1"/>
  <c r="BM627" i="6"/>
  <c r="BJ627" i="6"/>
  <c r="CI626" i="6"/>
  <c r="CG626" i="6"/>
  <c r="CF626" i="6"/>
  <c r="CD626" i="6"/>
  <c r="CE626" i="6" s="1"/>
  <c r="CC626" i="6"/>
  <c r="BM626" i="6"/>
  <c r="BJ626" i="6"/>
  <c r="CI625" i="6"/>
  <c r="CF625" i="6"/>
  <c r="CD625" i="6"/>
  <c r="CC625" i="6"/>
  <c r="CE625" i="6" s="1"/>
  <c r="CG625" i="6" s="1"/>
  <c r="BM625" i="6"/>
  <c r="BJ625" i="6"/>
  <c r="CI624" i="6"/>
  <c r="CG624" i="6"/>
  <c r="CF624" i="6"/>
  <c r="CD624" i="6"/>
  <c r="CC624" i="6"/>
  <c r="CE624" i="6" s="1"/>
  <c r="BM624" i="6"/>
  <c r="BJ624" i="6"/>
  <c r="CI623" i="6"/>
  <c r="CF623" i="6"/>
  <c r="CE623" i="6"/>
  <c r="CG623" i="6" s="1"/>
  <c r="CD623" i="6"/>
  <c r="CC623" i="6"/>
  <c r="BM623" i="6"/>
  <c r="BJ623" i="6"/>
  <c r="CI622" i="6"/>
  <c r="CF622" i="6"/>
  <c r="CD622" i="6"/>
  <c r="CC622" i="6"/>
  <c r="BM622" i="6"/>
  <c r="BJ622" i="6"/>
  <c r="CI621" i="6"/>
  <c r="CG621" i="6"/>
  <c r="CF621" i="6"/>
  <c r="CD621" i="6"/>
  <c r="CE621" i="6" s="1"/>
  <c r="CC621" i="6"/>
  <c r="BM621" i="6"/>
  <c r="BJ621" i="6"/>
  <c r="CI620" i="6"/>
  <c r="CF620" i="6"/>
  <c r="CD620" i="6"/>
  <c r="CC620" i="6"/>
  <c r="CE620" i="6" s="1"/>
  <c r="CG620" i="6" s="1"/>
  <c r="BM620" i="6"/>
  <c r="BJ620" i="6"/>
  <c r="CI619" i="6"/>
  <c r="CF619" i="6"/>
  <c r="CD619" i="6"/>
  <c r="CC619" i="6"/>
  <c r="CE619" i="6" s="1"/>
  <c r="CG619" i="6" s="1"/>
  <c r="BM619" i="6"/>
  <c r="BJ619" i="6"/>
  <c r="CI618" i="6"/>
  <c r="CF618" i="6"/>
  <c r="CD618" i="6"/>
  <c r="CC618" i="6"/>
  <c r="CE618" i="6" s="1"/>
  <c r="CG618" i="6" s="1"/>
  <c r="BM618" i="6"/>
  <c r="BJ618" i="6"/>
  <c r="CI617" i="6"/>
  <c r="CF617" i="6"/>
  <c r="CD617" i="6"/>
  <c r="CC617" i="6"/>
  <c r="CE617" i="6" s="1"/>
  <c r="BM617" i="6"/>
  <c r="BJ617" i="6"/>
  <c r="CI616" i="6"/>
  <c r="CF616" i="6"/>
  <c r="CD616" i="6"/>
  <c r="CE616" i="6" s="1"/>
  <c r="CG616" i="6" s="1"/>
  <c r="CC616" i="6"/>
  <c r="BM616" i="6"/>
  <c r="BJ616" i="6"/>
  <c r="CI615" i="6"/>
  <c r="CF615" i="6"/>
  <c r="CG615" i="6" s="1"/>
  <c r="CD615" i="6"/>
  <c r="CC615" i="6"/>
  <c r="CE615" i="6" s="1"/>
  <c r="BM615" i="6"/>
  <c r="BJ615" i="6"/>
  <c r="CI614" i="6"/>
  <c r="CF614" i="6"/>
  <c r="CD614" i="6"/>
  <c r="CC614" i="6"/>
  <c r="CE614" i="6" s="1"/>
  <c r="CG614" i="6" s="1"/>
  <c r="BM614" i="6"/>
  <c r="BJ614" i="6"/>
  <c r="CI613" i="6"/>
  <c r="CF613" i="6"/>
  <c r="CE613" i="6"/>
  <c r="CG613" i="6" s="1"/>
  <c r="CD613" i="6"/>
  <c r="CC613" i="6"/>
  <c r="BM613" i="6"/>
  <c r="BJ613" i="6"/>
  <c r="CI612" i="6"/>
  <c r="CF612" i="6"/>
  <c r="CE612" i="6"/>
  <c r="CG612" i="6" s="1"/>
  <c r="CD612" i="6"/>
  <c r="CC612" i="6"/>
  <c r="BM612" i="6"/>
  <c r="BJ612" i="6"/>
  <c r="CI611" i="6"/>
  <c r="CF611" i="6"/>
  <c r="CD611" i="6"/>
  <c r="CC611" i="6"/>
  <c r="CE611" i="6" s="1"/>
  <c r="CG611" i="6" s="1"/>
  <c r="BM611" i="6"/>
  <c r="BJ611" i="6"/>
  <c r="CI610" i="6"/>
  <c r="CF610" i="6"/>
  <c r="CD610" i="6"/>
  <c r="CE610" i="6" s="1"/>
  <c r="CG610" i="6" s="1"/>
  <c r="CC610" i="6"/>
  <c r="BM610" i="6"/>
  <c r="BJ610" i="6"/>
  <c r="CI609" i="6"/>
  <c r="CF609" i="6"/>
  <c r="CD609" i="6"/>
  <c r="CC609" i="6"/>
  <c r="CE609" i="6" s="1"/>
  <c r="CG609" i="6" s="1"/>
  <c r="BM609" i="6"/>
  <c r="BJ609" i="6"/>
  <c r="CI608" i="6"/>
  <c r="CF608" i="6"/>
  <c r="CD608" i="6"/>
  <c r="CC608" i="6"/>
  <c r="CE608" i="6" s="1"/>
  <c r="CG608" i="6" s="1"/>
  <c r="BM608" i="6"/>
  <c r="BJ608" i="6"/>
  <c r="CI607" i="6"/>
  <c r="CF607" i="6"/>
  <c r="CG607" i="6" s="1"/>
  <c r="CD607" i="6"/>
  <c r="CC607" i="6"/>
  <c r="CE607" i="6" s="1"/>
  <c r="BM607" i="6"/>
  <c r="BJ607" i="6"/>
  <c r="CI606" i="6"/>
  <c r="CF606" i="6"/>
  <c r="CD606" i="6"/>
  <c r="CC606" i="6"/>
  <c r="BM606" i="6"/>
  <c r="BJ606" i="6"/>
  <c r="CI605" i="6"/>
  <c r="CF605" i="6"/>
  <c r="CD605" i="6"/>
  <c r="CC605" i="6"/>
  <c r="BM605" i="6"/>
  <c r="BJ605" i="6"/>
  <c r="CI604" i="6"/>
  <c r="CG604" i="6"/>
  <c r="CF604" i="6"/>
  <c r="CD604" i="6"/>
  <c r="CC604" i="6"/>
  <c r="CE604" i="6" s="1"/>
  <c r="BM604" i="6"/>
  <c r="BJ604" i="6"/>
  <c r="CI603" i="6"/>
  <c r="CF603" i="6"/>
  <c r="CD603" i="6"/>
  <c r="CC603" i="6"/>
  <c r="BM603" i="6"/>
  <c r="BJ603" i="6"/>
  <c r="CI602" i="6"/>
  <c r="CF602" i="6"/>
  <c r="CD602" i="6"/>
  <c r="CC602" i="6"/>
  <c r="CE602" i="6" s="1"/>
  <c r="CG602" i="6" s="1"/>
  <c r="BM602" i="6"/>
  <c r="BJ602" i="6"/>
  <c r="CI601" i="6"/>
  <c r="CF601" i="6"/>
  <c r="CD601" i="6"/>
  <c r="CC601" i="6"/>
  <c r="BM601" i="6"/>
  <c r="BJ601" i="6"/>
  <c r="CI600" i="6"/>
  <c r="CF600" i="6"/>
  <c r="CG600" i="6" s="1"/>
  <c r="CE600" i="6"/>
  <c r="CD600" i="6"/>
  <c r="CC600" i="6"/>
  <c r="BM600" i="6"/>
  <c r="BJ600" i="6"/>
  <c r="CI599" i="6"/>
  <c r="CG599" i="6"/>
  <c r="CF599" i="6"/>
  <c r="CD599" i="6"/>
  <c r="CC599" i="6"/>
  <c r="CE599" i="6" s="1"/>
  <c r="BM599" i="6"/>
  <c r="BJ599" i="6"/>
  <c r="CI598" i="6"/>
  <c r="CF598" i="6"/>
  <c r="CD598" i="6"/>
  <c r="CC598" i="6"/>
  <c r="CE598" i="6" s="1"/>
  <c r="CG598" i="6" s="1"/>
  <c r="BM598" i="6"/>
  <c r="BJ598" i="6"/>
  <c r="CI597" i="6"/>
  <c r="CF597" i="6"/>
  <c r="CE597" i="6"/>
  <c r="CG597" i="6" s="1"/>
  <c r="CD597" i="6"/>
  <c r="CC597" i="6"/>
  <c r="BM597" i="6"/>
  <c r="BJ597" i="6"/>
  <c r="CI596" i="6"/>
  <c r="CF596" i="6"/>
  <c r="CD596" i="6"/>
  <c r="CC596" i="6"/>
  <c r="CE596" i="6" s="1"/>
  <c r="CG596" i="6" s="1"/>
  <c r="BM596" i="6"/>
  <c r="BJ596" i="6"/>
  <c r="CI595" i="6"/>
  <c r="CF595" i="6"/>
  <c r="CD595" i="6"/>
  <c r="CC595" i="6"/>
  <c r="CE595" i="6" s="1"/>
  <c r="CG595" i="6" s="1"/>
  <c r="BM595" i="6"/>
  <c r="BJ595" i="6"/>
  <c r="CI594" i="6"/>
  <c r="CG594" i="6"/>
  <c r="CF594" i="6"/>
  <c r="CD594" i="6"/>
  <c r="CC594" i="6"/>
  <c r="CE594" i="6" s="1"/>
  <c r="BM594" i="6"/>
  <c r="BJ594" i="6"/>
  <c r="CI593" i="6"/>
  <c r="CF593" i="6"/>
  <c r="CE593" i="6"/>
  <c r="CG593" i="6" s="1"/>
  <c r="CD593" i="6"/>
  <c r="CC593" i="6"/>
  <c r="BM593" i="6"/>
  <c r="BJ593" i="6"/>
  <c r="CI592" i="6"/>
  <c r="CF592" i="6"/>
  <c r="CD592" i="6"/>
  <c r="CC592" i="6"/>
  <c r="CE592" i="6" s="1"/>
  <c r="CG592" i="6" s="1"/>
  <c r="BM592" i="6"/>
  <c r="BJ592" i="6"/>
  <c r="CI591" i="6"/>
  <c r="CF591" i="6"/>
  <c r="CD591" i="6"/>
  <c r="CC591" i="6"/>
  <c r="CE591" i="6" s="1"/>
  <c r="CG591" i="6" s="1"/>
  <c r="BM591" i="6"/>
  <c r="BJ591" i="6"/>
  <c r="CI590" i="6"/>
  <c r="CG590" i="6"/>
  <c r="CF590" i="6"/>
  <c r="CD590" i="6"/>
  <c r="CC590" i="6"/>
  <c r="CE590" i="6" s="1"/>
  <c r="BM590" i="6"/>
  <c r="BJ590" i="6"/>
  <c r="CI589" i="6"/>
  <c r="CG589" i="6"/>
  <c r="CF589" i="6"/>
  <c r="CD589" i="6"/>
  <c r="CC589" i="6"/>
  <c r="CE589" i="6" s="1"/>
  <c r="BM589" i="6"/>
  <c r="BJ589" i="6"/>
  <c r="CI588" i="6"/>
  <c r="CF588" i="6"/>
  <c r="CD588" i="6"/>
  <c r="CC588" i="6"/>
  <c r="CE588" i="6" s="1"/>
  <c r="CG588" i="6" s="1"/>
  <c r="BM588" i="6"/>
  <c r="BJ588" i="6"/>
  <c r="CI587" i="6"/>
  <c r="CF587" i="6"/>
  <c r="CE587" i="6"/>
  <c r="CG587" i="6" s="1"/>
  <c r="CD587" i="6"/>
  <c r="CC587" i="6"/>
  <c r="BM587" i="6"/>
  <c r="BJ587" i="6"/>
  <c r="CI586" i="6"/>
  <c r="CF586" i="6"/>
  <c r="CD586" i="6"/>
  <c r="CC586" i="6"/>
  <c r="BM586" i="6"/>
  <c r="BJ586" i="6"/>
  <c r="CI585" i="6"/>
  <c r="CF585" i="6"/>
  <c r="CD585" i="6"/>
  <c r="CE585" i="6" s="1"/>
  <c r="CG585" i="6" s="1"/>
  <c r="CC585" i="6"/>
  <c r="BM585" i="6"/>
  <c r="BJ585" i="6"/>
  <c r="CI584" i="6"/>
  <c r="CF584" i="6"/>
  <c r="CD584" i="6"/>
  <c r="CC584" i="6"/>
  <c r="CE584" i="6" s="1"/>
  <c r="CG584" i="6" s="1"/>
  <c r="BM584" i="6"/>
  <c r="BJ584" i="6"/>
  <c r="CI583" i="6"/>
  <c r="CF583" i="6"/>
  <c r="CD583" i="6"/>
  <c r="CE583" i="6" s="1"/>
  <c r="CG583" i="6" s="1"/>
  <c r="CC583" i="6"/>
  <c r="BM583" i="6"/>
  <c r="BJ583" i="6"/>
  <c r="CI582" i="6"/>
  <c r="CG582" i="6"/>
  <c r="CF582" i="6"/>
  <c r="CE582" i="6"/>
  <c r="CD582" i="6"/>
  <c r="CC582" i="6"/>
  <c r="BM582" i="6"/>
  <c r="BJ582" i="6"/>
  <c r="CI581" i="6"/>
  <c r="CF581" i="6"/>
  <c r="CD581" i="6"/>
  <c r="CC581" i="6"/>
  <c r="CE581" i="6" s="1"/>
  <c r="CG581" i="6" s="1"/>
  <c r="BM581" i="6"/>
  <c r="BJ581" i="6"/>
  <c r="CI580" i="6"/>
  <c r="CG580" i="6"/>
  <c r="CF580" i="6"/>
  <c r="CE580" i="6"/>
  <c r="CD580" i="6"/>
  <c r="CC580" i="6"/>
  <c r="BM580" i="6"/>
  <c r="BJ580" i="6"/>
  <c r="CI579" i="6"/>
  <c r="CF579" i="6"/>
  <c r="CD579" i="6"/>
  <c r="CC579" i="6"/>
  <c r="CE579" i="6" s="1"/>
  <c r="CG579" i="6" s="1"/>
  <c r="BM579" i="6"/>
  <c r="BJ579" i="6"/>
  <c r="CI578" i="6"/>
  <c r="CF578" i="6"/>
  <c r="CD578" i="6"/>
  <c r="CE578" i="6" s="1"/>
  <c r="CG578" i="6" s="1"/>
  <c r="CC578" i="6"/>
  <c r="BM578" i="6"/>
  <c r="BJ578" i="6"/>
  <c r="CI577" i="6"/>
  <c r="CF577" i="6"/>
  <c r="CD577" i="6"/>
  <c r="CC577" i="6"/>
  <c r="CE577" i="6" s="1"/>
  <c r="BM577" i="6"/>
  <c r="BJ577" i="6"/>
  <c r="CI576" i="6"/>
  <c r="CF576" i="6"/>
  <c r="CD576" i="6"/>
  <c r="CC576" i="6"/>
  <c r="CE576" i="6" s="1"/>
  <c r="CG576" i="6" s="1"/>
  <c r="BM576" i="6"/>
  <c r="BJ576" i="6"/>
  <c r="CI575" i="6"/>
  <c r="CF575" i="6"/>
  <c r="CD575" i="6"/>
  <c r="CC575" i="6"/>
  <c r="BM575" i="6"/>
  <c r="BJ575" i="6"/>
  <c r="CI574" i="6"/>
  <c r="CF574" i="6"/>
  <c r="CE574" i="6"/>
  <c r="CG574" i="6" s="1"/>
  <c r="CD574" i="6"/>
  <c r="CC574" i="6"/>
  <c r="BM574" i="6"/>
  <c r="BJ574" i="6"/>
  <c r="CI573" i="6"/>
  <c r="CF573" i="6"/>
  <c r="CE573" i="6"/>
  <c r="CG573" i="6" s="1"/>
  <c r="CD573" i="6"/>
  <c r="CC573" i="6"/>
  <c r="BM573" i="6"/>
  <c r="BJ573" i="6"/>
  <c r="CI572" i="6"/>
  <c r="CG572" i="6"/>
  <c r="CF572" i="6"/>
  <c r="CE572" i="6"/>
  <c r="CD572" i="6"/>
  <c r="CC572" i="6"/>
  <c r="BM572" i="6"/>
  <c r="BJ572" i="6"/>
  <c r="CI571" i="6"/>
  <c r="CF571" i="6"/>
  <c r="CD571" i="6"/>
  <c r="CC571" i="6"/>
  <c r="BM571" i="6"/>
  <c r="BJ571" i="6"/>
  <c r="CI570" i="6"/>
  <c r="CF570" i="6"/>
  <c r="CD570" i="6"/>
  <c r="CC570" i="6"/>
  <c r="CE570" i="6" s="1"/>
  <c r="CG570" i="6" s="1"/>
  <c r="BM570" i="6"/>
  <c r="BJ570" i="6"/>
  <c r="CI569" i="6"/>
  <c r="CF569" i="6"/>
  <c r="CG569" i="6" s="1"/>
  <c r="CD569" i="6"/>
  <c r="CE569" i="6" s="1"/>
  <c r="CC569" i="6"/>
  <c r="BM569" i="6"/>
  <c r="BJ569" i="6"/>
  <c r="CI568" i="6"/>
  <c r="CF568" i="6"/>
  <c r="CD568" i="6"/>
  <c r="CC568" i="6"/>
  <c r="BM568" i="6"/>
  <c r="BJ568" i="6"/>
  <c r="CI567" i="6"/>
  <c r="CF567" i="6"/>
  <c r="CE567" i="6"/>
  <c r="CG567" i="6" s="1"/>
  <c r="CD567" i="6"/>
  <c r="CC567" i="6"/>
  <c r="BM567" i="6"/>
  <c r="BJ567" i="6"/>
  <c r="CI566" i="6"/>
  <c r="CF566" i="6"/>
  <c r="CD566" i="6"/>
  <c r="CC566" i="6"/>
  <c r="BM566" i="6"/>
  <c r="BJ566" i="6"/>
  <c r="CI565" i="6"/>
  <c r="CF565" i="6"/>
  <c r="CD565" i="6"/>
  <c r="CC565" i="6"/>
  <c r="CE565" i="6" s="1"/>
  <c r="CG565" i="6" s="1"/>
  <c r="BM565" i="6"/>
  <c r="BJ565" i="6"/>
  <c r="CI564" i="6"/>
  <c r="CG564" i="6"/>
  <c r="CF564" i="6"/>
  <c r="CD564" i="6"/>
  <c r="CC564" i="6"/>
  <c r="CE564" i="6" s="1"/>
  <c r="BM564" i="6"/>
  <c r="BJ564" i="6"/>
  <c r="CI563" i="6"/>
  <c r="CF563" i="6"/>
  <c r="CD563" i="6"/>
  <c r="CC563" i="6"/>
  <c r="CE563" i="6" s="1"/>
  <c r="CG563" i="6" s="1"/>
  <c r="BM563" i="6"/>
  <c r="BJ563" i="6"/>
  <c r="CI562" i="6"/>
  <c r="CG562" i="6"/>
  <c r="CF562" i="6"/>
  <c r="CD562" i="6"/>
  <c r="CC562" i="6"/>
  <c r="CE562" i="6" s="1"/>
  <c r="BM562" i="6"/>
  <c r="BJ562" i="6"/>
  <c r="CI561" i="6"/>
  <c r="CF561" i="6"/>
  <c r="CE561" i="6"/>
  <c r="CG561" i="6" s="1"/>
  <c r="CD561" i="6"/>
  <c r="CC561" i="6"/>
  <c r="BM561" i="6"/>
  <c r="BJ561" i="6"/>
  <c r="CI560" i="6"/>
  <c r="CF560" i="6"/>
  <c r="CD560" i="6"/>
  <c r="CC560" i="6"/>
  <c r="CE560" i="6" s="1"/>
  <c r="CG560" i="6" s="1"/>
  <c r="BM560" i="6"/>
  <c r="BJ560" i="6"/>
  <c r="CI559" i="6"/>
  <c r="CF559" i="6"/>
  <c r="CE559" i="6"/>
  <c r="CG559" i="6" s="1"/>
  <c r="CD559" i="6"/>
  <c r="CC559" i="6"/>
  <c r="BM559" i="6"/>
  <c r="BJ559" i="6"/>
  <c r="CI558" i="6"/>
  <c r="CF558" i="6"/>
  <c r="CE558" i="6"/>
  <c r="CD558" i="6"/>
  <c r="CC558" i="6"/>
  <c r="BM558" i="6"/>
  <c r="BJ558" i="6"/>
  <c r="CI557" i="6"/>
  <c r="CF557" i="6"/>
  <c r="CD557" i="6"/>
  <c r="CE557" i="6" s="1"/>
  <c r="CC557" i="6"/>
  <c r="BM557" i="6"/>
  <c r="BJ557" i="6"/>
  <c r="CI556" i="6"/>
  <c r="CH556" i="6"/>
  <c r="CJ556" i="6" s="1"/>
  <c r="CF556" i="6"/>
  <c r="CD556" i="6"/>
  <c r="CC556" i="6"/>
  <c r="CE556" i="6" s="1"/>
  <c r="CG556" i="6" s="1"/>
  <c r="BM556" i="6"/>
  <c r="BJ556" i="6"/>
  <c r="CI555" i="6"/>
  <c r="CG555" i="6"/>
  <c r="CF555" i="6"/>
  <c r="CD555" i="6"/>
  <c r="CC555" i="6"/>
  <c r="CE555" i="6" s="1"/>
  <c r="BM555" i="6"/>
  <c r="BJ555" i="6"/>
  <c r="CI554" i="6"/>
  <c r="CG554" i="6"/>
  <c r="CF554" i="6"/>
  <c r="CD554" i="6"/>
  <c r="CC554" i="6"/>
  <c r="CE554" i="6" s="1"/>
  <c r="BM554" i="6"/>
  <c r="BJ554" i="6"/>
  <c r="CI553" i="6"/>
  <c r="CF553" i="6"/>
  <c r="CD553" i="6"/>
  <c r="CE553" i="6" s="1"/>
  <c r="CC553" i="6"/>
  <c r="BM553" i="6"/>
  <c r="BJ553" i="6"/>
  <c r="CI552" i="6"/>
  <c r="CF552" i="6"/>
  <c r="CD552" i="6"/>
  <c r="CC552" i="6"/>
  <c r="CE552" i="6" s="1"/>
  <c r="CG552" i="6" s="1"/>
  <c r="BM552" i="6"/>
  <c r="BJ552" i="6"/>
  <c r="CI551" i="6"/>
  <c r="CF551" i="6"/>
  <c r="CD551" i="6"/>
  <c r="CC551" i="6"/>
  <c r="BM551" i="6"/>
  <c r="BJ551" i="6"/>
  <c r="CI550" i="6"/>
  <c r="CF550" i="6"/>
  <c r="CD550" i="6"/>
  <c r="CC550" i="6"/>
  <c r="CE550" i="6" s="1"/>
  <c r="CG550" i="6" s="1"/>
  <c r="BM550" i="6"/>
  <c r="BJ550" i="6"/>
  <c r="CI549" i="6"/>
  <c r="CF549" i="6"/>
  <c r="CE549" i="6"/>
  <c r="CG549" i="6" s="1"/>
  <c r="CD549" i="6"/>
  <c r="CC549" i="6"/>
  <c r="BM549" i="6"/>
  <c r="BJ549" i="6"/>
  <c r="CI548" i="6"/>
  <c r="CF548" i="6"/>
  <c r="CE548" i="6"/>
  <c r="CG548" i="6" s="1"/>
  <c r="CD548" i="6"/>
  <c r="CC548" i="6"/>
  <c r="BM548" i="6"/>
  <c r="BJ548" i="6"/>
  <c r="CI547" i="6"/>
  <c r="CF547" i="6"/>
  <c r="CD547" i="6"/>
  <c r="CC547" i="6"/>
  <c r="BM547" i="6"/>
  <c r="BJ547" i="6"/>
  <c r="CI546" i="6"/>
  <c r="CF546" i="6"/>
  <c r="CD546" i="6"/>
  <c r="CC546" i="6"/>
  <c r="CE546" i="6" s="1"/>
  <c r="CG546" i="6" s="1"/>
  <c r="BM546" i="6"/>
  <c r="BJ546" i="6"/>
  <c r="CI545" i="6"/>
  <c r="CF545" i="6"/>
  <c r="CD545" i="6"/>
  <c r="CE545" i="6" s="1"/>
  <c r="CG545" i="6" s="1"/>
  <c r="CC545" i="6"/>
  <c r="BM545" i="6"/>
  <c r="BJ545" i="6"/>
  <c r="CI544" i="6"/>
  <c r="CF544" i="6"/>
  <c r="CD544" i="6"/>
  <c r="CE544" i="6" s="1"/>
  <c r="CG544" i="6" s="1"/>
  <c r="CC544" i="6"/>
  <c r="BM544" i="6"/>
  <c r="BJ544" i="6"/>
  <c r="CI543" i="6"/>
  <c r="CF543" i="6"/>
  <c r="CE543" i="6"/>
  <c r="CG543" i="6" s="1"/>
  <c r="CD543" i="6"/>
  <c r="CC543" i="6"/>
  <c r="BM543" i="6"/>
  <c r="BJ543" i="6"/>
  <c r="CI542" i="6"/>
  <c r="CG542" i="6"/>
  <c r="CF542" i="6"/>
  <c r="CE542" i="6"/>
  <c r="CD542" i="6"/>
  <c r="CC542" i="6"/>
  <c r="BM542" i="6"/>
  <c r="BJ542" i="6"/>
  <c r="CI541" i="6"/>
  <c r="CG541" i="6"/>
  <c r="CF541" i="6"/>
  <c r="CE541" i="6"/>
  <c r="CD541" i="6"/>
  <c r="CC541" i="6"/>
  <c r="BM541" i="6"/>
  <c r="BJ541" i="6"/>
  <c r="BI541" i="6"/>
  <c r="BN541" i="6" s="1"/>
  <c r="CI540" i="6"/>
  <c r="CF540" i="6"/>
  <c r="CE540" i="6"/>
  <c r="CG540" i="6" s="1"/>
  <c r="CD540" i="6"/>
  <c r="CC540" i="6"/>
  <c r="BM540" i="6"/>
  <c r="BJ540" i="6"/>
  <c r="CI539" i="6"/>
  <c r="CF539" i="6"/>
  <c r="CE539" i="6"/>
  <c r="CG539" i="6" s="1"/>
  <c r="CD539" i="6"/>
  <c r="CC539" i="6"/>
  <c r="BM539" i="6"/>
  <c r="BJ539" i="6"/>
  <c r="CI538" i="6"/>
  <c r="CF538" i="6"/>
  <c r="CD538" i="6"/>
  <c r="CE538" i="6" s="1"/>
  <c r="CC538" i="6"/>
  <c r="BM538" i="6"/>
  <c r="BJ538" i="6"/>
  <c r="CI537" i="6"/>
  <c r="CF537" i="6"/>
  <c r="CE537" i="6"/>
  <c r="CG537" i="6" s="1"/>
  <c r="CD537" i="6"/>
  <c r="CC537" i="6"/>
  <c r="BM537" i="6"/>
  <c r="BJ537" i="6"/>
  <c r="CI536" i="6"/>
  <c r="CG536" i="6"/>
  <c r="CF536" i="6"/>
  <c r="CD536" i="6"/>
  <c r="CC536" i="6"/>
  <c r="CE536" i="6" s="1"/>
  <c r="BM536" i="6"/>
  <c r="BJ536" i="6"/>
  <c r="CI535" i="6"/>
  <c r="CH535" i="6"/>
  <c r="CJ535" i="6" s="1"/>
  <c r="CF535" i="6"/>
  <c r="CD535" i="6"/>
  <c r="CE535" i="6" s="1"/>
  <c r="CG535" i="6" s="1"/>
  <c r="CC535" i="6"/>
  <c r="BM535" i="6"/>
  <c r="BJ535" i="6"/>
  <c r="CI534" i="6"/>
  <c r="CF534" i="6"/>
  <c r="CE534" i="6"/>
  <c r="CG534" i="6" s="1"/>
  <c r="CD534" i="6"/>
  <c r="CC534" i="6"/>
  <c r="BM534" i="6"/>
  <c r="BJ534" i="6"/>
  <c r="CI533" i="6"/>
  <c r="CF533" i="6"/>
  <c r="CD533" i="6"/>
  <c r="CC533" i="6"/>
  <c r="CE533" i="6" s="1"/>
  <c r="BM533" i="6"/>
  <c r="BJ533" i="6"/>
  <c r="CI532" i="6"/>
  <c r="CF532" i="6"/>
  <c r="CD532" i="6"/>
  <c r="CE532" i="6" s="1"/>
  <c r="CG532" i="6" s="1"/>
  <c r="CC532" i="6"/>
  <c r="BM532" i="6"/>
  <c r="BJ532" i="6"/>
  <c r="CI531" i="6"/>
  <c r="CG531" i="6"/>
  <c r="CF531" i="6"/>
  <c r="CE531" i="6"/>
  <c r="CD531" i="6"/>
  <c r="CC531" i="6"/>
  <c r="BM531" i="6"/>
  <c r="BJ531" i="6"/>
  <c r="CI530" i="6"/>
  <c r="CG530" i="6"/>
  <c r="CF530" i="6"/>
  <c r="CD530" i="6"/>
  <c r="CC530" i="6"/>
  <c r="CE530" i="6" s="1"/>
  <c r="BM530" i="6"/>
  <c r="BJ530" i="6"/>
  <c r="CI529" i="6"/>
  <c r="CF529" i="6"/>
  <c r="CD529" i="6"/>
  <c r="CE529" i="6" s="1"/>
  <c r="CG529" i="6" s="1"/>
  <c r="CC529" i="6"/>
  <c r="BM529" i="6"/>
  <c r="BJ529" i="6"/>
  <c r="CI528" i="6"/>
  <c r="CF528" i="6"/>
  <c r="CD528" i="6"/>
  <c r="CC528" i="6"/>
  <c r="CE528" i="6" s="1"/>
  <c r="CG528" i="6" s="1"/>
  <c r="BM528" i="6"/>
  <c r="BJ528" i="6"/>
  <c r="CI527" i="6"/>
  <c r="CF527" i="6"/>
  <c r="CD527" i="6"/>
  <c r="CC527" i="6"/>
  <c r="BM527" i="6"/>
  <c r="BJ527" i="6"/>
  <c r="CI526" i="6"/>
  <c r="CF526" i="6"/>
  <c r="CE526" i="6"/>
  <c r="CG526" i="6" s="1"/>
  <c r="CD526" i="6"/>
  <c r="CC526" i="6"/>
  <c r="BM526" i="6"/>
  <c r="BJ526" i="6"/>
  <c r="CI525" i="6"/>
  <c r="CF525" i="6"/>
  <c r="CD525" i="6"/>
  <c r="CC525" i="6"/>
  <c r="CE525" i="6" s="1"/>
  <c r="CG525" i="6" s="1"/>
  <c r="BM525" i="6"/>
  <c r="BJ525" i="6"/>
  <c r="CI524" i="6"/>
  <c r="CF524" i="6"/>
  <c r="CD524" i="6"/>
  <c r="CC524" i="6"/>
  <c r="CE524" i="6" s="1"/>
  <c r="CG524" i="6" s="1"/>
  <c r="BM524" i="6"/>
  <c r="BJ524" i="6"/>
  <c r="CI523" i="6"/>
  <c r="CF523" i="6"/>
  <c r="CD523" i="6"/>
  <c r="CE523" i="6" s="1"/>
  <c r="CG523" i="6" s="1"/>
  <c r="CC523" i="6"/>
  <c r="BM523" i="6"/>
  <c r="BJ523" i="6"/>
  <c r="CI522" i="6"/>
  <c r="CF522" i="6"/>
  <c r="CD522" i="6"/>
  <c r="CC522" i="6"/>
  <c r="CE522" i="6" s="1"/>
  <c r="CG522" i="6" s="1"/>
  <c r="BM522" i="6"/>
  <c r="BJ522" i="6"/>
  <c r="CI521" i="6"/>
  <c r="CF521" i="6"/>
  <c r="CD521" i="6"/>
  <c r="CE521" i="6" s="1"/>
  <c r="CG521" i="6" s="1"/>
  <c r="CC521" i="6"/>
  <c r="BM521" i="6"/>
  <c r="BJ521" i="6"/>
  <c r="CI520" i="6"/>
  <c r="CG520" i="6"/>
  <c r="CF520" i="6"/>
  <c r="CD520" i="6"/>
  <c r="CE520" i="6" s="1"/>
  <c r="CC520" i="6"/>
  <c r="BM520" i="6"/>
  <c r="BJ520" i="6"/>
  <c r="CI519" i="6"/>
  <c r="CG519" i="6"/>
  <c r="CF519" i="6"/>
  <c r="CD519" i="6"/>
  <c r="CC519" i="6"/>
  <c r="CE519" i="6" s="1"/>
  <c r="BM519" i="6"/>
  <c r="BJ519" i="6"/>
  <c r="CI518" i="6"/>
  <c r="CF518" i="6"/>
  <c r="CE518" i="6"/>
  <c r="CG518" i="6" s="1"/>
  <c r="CD518" i="6"/>
  <c r="CC518" i="6"/>
  <c r="BM518" i="6"/>
  <c r="BJ518" i="6"/>
  <c r="CI517" i="6"/>
  <c r="CF517" i="6"/>
  <c r="CD517" i="6"/>
  <c r="CE517" i="6" s="1"/>
  <c r="CG517" i="6" s="1"/>
  <c r="CC517" i="6"/>
  <c r="BM517" i="6"/>
  <c r="BJ517" i="6"/>
  <c r="CI516" i="6"/>
  <c r="CF516" i="6"/>
  <c r="CD516" i="6"/>
  <c r="CE516" i="6" s="1"/>
  <c r="CG516" i="6" s="1"/>
  <c r="CC516" i="6"/>
  <c r="BM516" i="6"/>
  <c r="BJ516" i="6"/>
  <c r="CI515" i="6"/>
  <c r="CF515" i="6"/>
  <c r="CD515" i="6"/>
  <c r="CC515" i="6"/>
  <c r="BM515" i="6"/>
  <c r="BJ515" i="6"/>
  <c r="CI514" i="6"/>
  <c r="CG514" i="6"/>
  <c r="CF514" i="6"/>
  <c r="CD514" i="6"/>
  <c r="CC514" i="6"/>
  <c r="CE514" i="6" s="1"/>
  <c r="BM514" i="6"/>
  <c r="BJ514" i="6"/>
  <c r="CI513" i="6"/>
  <c r="CF513" i="6"/>
  <c r="CD513" i="6"/>
  <c r="CC513" i="6"/>
  <c r="CE513" i="6" s="1"/>
  <c r="CG513" i="6" s="1"/>
  <c r="BM513" i="6"/>
  <c r="BJ513" i="6"/>
  <c r="CI512" i="6"/>
  <c r="CF512" i="6"/>
  <c r="CD512" i="6"/>
  <c r="CE512" i="6" s="1"/>
  <c r="CG512" i="6" s="1"/>
  <c r="CC512" i="6"/>
  <c r="BM512" i="6"/>
  <c r="BJ512" i="6"/>
  <c r="CI511" i="6"/>
  <c r="CF511" i="6"/>
  <c r="CD511" i="6"/>
  <c r="CE511" i="6" s="1"/>
  <c r="CC511" i="6"/>
  <c r="BM511" i="6"/>
  <c r="BJ511" i="6"/>
  <c r="CI510" i="6"/>
  <c r="CF510" i="6"/>
  <c r="CD510" i="6"/>
  <c r="CC510" i="6"/>
  <c r="CE510" i="6" s="1"/>
  <c r="CG510" i="6" s="1"/>
  <c r="BM510" i="6"/>
  <c r="BJ510" i="6"/>
  <c r="CI509" i="6"/>
  <c r="CF509" i="6"/>
  <c r="CD509" i="6"/>
  <c r="CC509" i="6"/>
  <c r="BM509" i="6"/>
  <c r="BJ509" i="6"/>
  <c r="CI508" i="6"/>
  <c r="CF508" i="6"/>
  <c r="CD508" i="6"/>
  <c r="CE508" i="6" s="1"/>
  <c r="CG508" i="6" s="1"/>
  <c r="CC508" i="6"/>
  <c r="BM508" i="6"/>
  <c r="BJ508" i="6"/>
  <c r="CI507" i="6"/>
  <c r="CF507" i="6"/>
  <c r="CD507" i="6"/>
  <c r="CE507" i="6" s="1"/>
  <c r="CC507" i="6"/>
  <c r="BM507" i="6"/>
  <c r="BJ507" i="6"/>
  <c r="CI506" i="6"/>
  <c r="CG506" i="6"/>
  <c r="CF506" i="6"/>
  <c r="CD506" i="6"/>
  <c r="CE506" i="6" s="1"/>
  <c r="CC506" i="6"/>
  <c r="BM506" i="6"/>
  <c r="BJ506" i="6"/>
  <c r="CI505" i="6"/>
  <c r="CF505" i="6"/>
  <c r="CD505" i="6"/>
  <c r="CC505" i="6"/>
  <c r="CE505" i="6" s="1"/>
  <c r="CG505" i="6" s="1"/>
  <c r="BM505" i="6"/>
  <c r="BJ505" i="6"/>
  <c r="CI504" i="6"/>
  <c r="CG504" i="6"/>
  <c r="CF504" i="6"/>
  <c r="CD504" i="6"/>
  <c r="CE504" i="6" s="1"/>
  <c r="CC504" i="6"/>
  <c r="BM504" i="6"/>
  <c r="BJ504" i="6"/>
  <c r="CI503" i="6"/>
  <c r="CF503" i="6"/>
  <c r="CD503" i="6"/>
  <c r="CE503" i="6" s="1"/>
  <c r="CG503" i="6" s="1"/>
  <c r="CC503" i="6"/>
  <c r="BM503" i="6"/>
  <c r="BJ503" i="6"/>
  <c r="CI502" i="6"/>
  <c r="CG502" i="6"/>
  <c r="CF502" i="6"/>
  <c r="CE502" i="6"/>
  <c r="CD502" i="6"/>
  <c r="CC502" i="6"/>
  <c r="BM502" i="6"/>
  <c r="BJ502" i="6"/>
  <c r="CI501" i="6"/>
  <c r="CF501" i="6"/>
  <c r="CE501" i="6"/>
  <c r="CG501" i="6" s="1"/>
  <c r="CD501" i="6"/>
  <c r="CC501" i="6"/>
  <c r="BM501" i="6"/>
  <c r="BJ501" i="6"/>
  <c r="CI500" i="6"/>
  <c r="CF500" i="6"/>
  <c r="CE500" i="6"/>
  <c r="CD500" i="6"/>
  <c r="CC500" i="6"/>
  <c r="BM500" i="6"/>
  <c r="BJ500" i="6"/>
  <c r="CI499" i="6"/>
  <c r="CF499" i="6"/>
  <c r="CG499" i="6" s="1"/>
  <c r="CE499" i="6"/>
  <c r="CD499" i="6"/>
  <c r="CC499" i="6"/>
  <c r="BM499" i="6"/>
  <c r="BJ499" i="6"/>
  <c r="CI498" i="6"/>
  <c r="CG498" i="6"/>
  <c r="CF498" i="6"/>
  <c r="CD498" i="6"/>
  <c r="CC498" i="6"/>
  <c r="CE498" i="6" s="1"/>
  <c r="BM498" i="6"/>
  <c r="BJ498" i="6"/>
  <c r="CI497" i="6"/>
  <c r="CG497" i="6"/>
  <c r="CF497" i="6"/>
  <c r="CD497" i="6"/>
  <c r="CC497" i="6"/>
  <c r="CE497" i="6" s="1"/>
  <c r="BM497" i="6"/>
  <c r="BJ497" i="6"/>
  <c r="CI496" i="6"/>
  <c r="CF496" i="6"/>
  <c r="CD496" i="6"/>
  <c r="CC496" i="6"/>
  <c r="BM496" i="6"/>
  <c r="BJ496" i="6"/>
  <c r="CI495" i="6"/>
  <c r="CF495" i="6"/>
  <c r="CD495" i="6"/>
  <c r="CC495" i="6"/>
  <c r="CE495" i="6" s="1"/>
  <c r="CG495" i="6" s="1"/>
  <c r="BM495" i="6"/>
  <c r="BJ495" i="6"/>
  <c r="CI494" i="6"/>
  <c r="CG494" i="6"/>
  <c r="CF494" i="6"/>
  <c r="CE494" i="6"/>
  <c r="CD494" i="6"/>
  <c r="CC494" i="6"/>
  <c r="BM494" i="6"/>
  <c r="BJ494" i="6"/>
  <c r="CI493" i="6"/>
  <c r="CF493" i="6"/>
  <c r="CD493" i="6"/>
  <c r="CC493" i="6"/>
  <c r="CE493" i="6" s="1"/>
  <c r="CG493" i="6" s="1"/>
  <c r="BM493" i="6"/>
  <c r="BJ493" i="6"/>
  <c r="CI492" i="6"/>
  <c r="CG492" i="6"/>
  <c r="CF492" i="6"/>
  <c r="CE492" i="6"/>
  <c r="CD492" i="6"/>
  <c r="CC492" i="6"/>
  <c r="BM492" i="6"/>
  <c r="BJ492" i="6"/>
  <c r="CI491" i="6"/>
  <c r="CF491" i="6"/>
  <c r="CD491" i="6"/>
  <c r="CC491" i="6"/>
  <c r="CE491" i="6" s="1"/>
  <c r="CG491" i="6" s="1"/>
  <c r="BN491" i="6"/>
  <c r="BM491" i="6"/>
  <c r="BJ491" i="6"/>
  <c r="BI491" i="6"/>
  <c r="CI490" i="6"/>
  <c r="CF490" i="6"/>
  <c r="CE490" i="6"/>
  <c r="CG490" i="6" s="1"/>
  <c r="CD490" i="6"/>
  <c r="CC490" i="6"/>
  <c r="BM490" i="6"/>
  <c r="BJ490" i="6"/>
  <c r="CI489" i="6"/>
  <c r="CF489" i="6"/>
  <c r="CD489" i="6"/>
  <c r="CC489" i="6"/>
  <c r="CE489" i="6" s="1"/>
  <c r="CG489" i="6" s="1"/>
  <c r="BM489" i="6"/>
  <c r="BJ489" i="6"/>
  <c r="CI488" i="6"/>
  <c r="CF488" i="6"/>
  <c r="CD488" i="6"/>
  <c r="CC488" i="6"/>
  <c r="BM488" i="6"/>
  <c r="BJ488" i="6"/>
  <c r="CI487" i="6"/>
  <c r="CF487" i="6"/>
  <c r="CE487" i="6"/>
  <c r="CG487" i="6" s="1"/>
  <c r="CD487" i="6"/>
  <c r="CC487" i="6"/>
  <c r="BM487" i="6"/>
  <c r="BJ487" i="6"/>
  <c r="CI486" i="6"/>
  <c r="CG486" i="6"/>
  <c r="CF486" i="6"/>
  <c r="CD486" i="6"/>
  <c r="CC486" i="6"/>
  <c r="CE486" i="6" s="1"/>
  <c r="BM486" i="6"/>
  <c r="BJ486" i="6"/>
  <c r="CI485" i="6"/>
  <c r="CF485" i="6"/>
  <c r="CD485" i="6"/>
  <c r="CE485" i="6" s="1"/>
  <c r="CG485" i="6" s="1"/>
  <c r="CC485" i="6"/>
  <c r="BM485" i="6"/>
  <c r="BJ485" i="6"/>
  <c r="CI484" i="6"/>
  <c r="CF484" i="6"/>
  <c r="CD484" i="6"/>
  <c r="CE484" i="6" s="1"/>
  <c r="CG484" i="6" s="1"/>
  <c r="CC484" i="6"/>
  <c r="BM484" i="6"/>
  <c r="BJ484" i="6"/>
  <c r="CI483" i="6"/>
  <c r="CF483" i="6"/>
  <c r="CE483" i="6"/>
  <c r="CD483" i="6"/>
  <c r="CC483" i="6"/>
  <c r="BM483" i="6"/>
  <c r="BK483" i="6"/>
  <c r="BJ483" i="6"/>
  <c r="BI483" i="6"/>
  <c r="BN483" i="6" s="1"/>
  <c r="CI482" i="6"/>
  <c r="CF482" i="6"/>
  <c r="CD482" i="6"/>
  <c r="CC482" i="6"/>
  <c r="CE482" i="6" s="1"/>
  <c r="CG482" i="6" s="1"/>
  <c r="BM482" i="6"/>
  <c r="BJ482" i="6"/>
  <c r="CI481" i="6"/>
  <c r="CF481" i="6"/>
  <c r="CD481" i="6"/>
  <c r="CC481" i="6"/>
  <c r="CE481" i="6" s="1"/>
  <c r="CG481" i="6" s="1"/>
  <c r="BM481" i="6"/>
  <c r="BJ481" i="6"/>
  <c r="CI480" i="6"/>
  <c r="CG480" i="6"/>
  <c r="CF480" i="6"/>
  <c r="CD480" i="6"/>
  <c r="CC480" i="6"/>
  <c r="CE480" i="6" s="1"/>
  <c r="BM480" i="6"/>
  <c r="BJ480" i="6"/>
  <c r="CI479" i="6"/>
  <c r="CF479" i="6"/>
  <c r="CE479" i="6"/>
  <c r="CG479" i="6" s="1"/>
  <c r="CD479" i="6"/>
  <c r="CC479" i="6"/>
  <c r="BM479" i="6"/>
  <c r="BJ479" i="6"/>
  <c r="CI478" i="6"/>
  <c r="CF478" i="6"/>
  <c r="CD478" i="6"/>
  <c r="CE478" i="6" s="1"/>
  <c r="CG478" i="6" s="1"/>
  <c r="CC478" i="6"/>
  <c r="BM478" i="6"/>
  <c r="BJ478" i="6"/>
  <c r="CI477" i="6"/>
  <c r="CF477" i="6"/>
  <c r="CE477" i="6"/>
  <c r="CG477" i="6" s="1"/>
  <c r="CD477" i="6"/>
  <c r="CC477" i="6"/>
  <c r="BM477" i="6"/>
  <c r="BJ477" i="6"/>
  <c r="CI476" i="6"/>
  <c r="CF476" i="6"/>
  <c r="CD476" i="6"/>
  <c r="CC476" i="6"/>
  <c r="BM476" i="6"/>
  <c r="BJ476" i="6"/>
  <c r="CI475" i="6"/>
  <c r="CF475" i="6"/>
  <c r="CE475" i="6"/>
  <c r="CD475" i="6"/>
  <c r="CC475" i="6"/>
  <c r="BM475" i="6"/>
  <c r="BJ475" i="6"/>
  <c r="CI474" i="6"/>
  <c r="CF474" i="6"/>
  <c r="CD474" i="6"/>
  <c r="CC474" i="6"/>
  <c r="BM474" i="6"/>
  <c r="BJ474" i="6"/>
  <c r="CI473" i="6"/>
  <c r="CF473" i="6"/>
  <c r="CE473" i="6"/>
  <c r="CG473" i="6" s="1"/>
  <c r="CD473" i="6"/>
  <c r="CC473" i="6"/>
  <c r="BM473" i="6"/>
  <c r="BJ473" i="6"/>
  <c r="CI472" i="6"/>
  <c r="CF472" i="6"/>
  <c r="CD472" i="6"/>
  <c r="CC472" i="6"/>
  <c r="CE472" i="6" s="1"/>
  <c r="CG472" i="6" s="1"/>
  <c r="BM472" i="6"/>
  <c r="BJ472" i="6"/>
  <c r="CI471" i="6"/>
  <c r="CF471" i="6"/>
  <c r="CD471" i="6"/>
  <c r="CC471" i="6"/>
  <c r="BM471" i="6"/>
  <c r="BJ471" i="6"/>
  <c r="CI470" i="6"/>
  <c r="CF470" i="6"/>
  <c r="CD470" i="6"/>
  <c r="CC470" i="6"/>
  <c r="CE470" i="6" s="1"/>
  <c r="CG470" i="6" s="1"/>
  <c r="BM470" i="6"/>
  <c r="BJ470" i="6"/>
  <c r="CI469" i="6"/>
  <c r="CF469" i="6"/>
  <c r="CE469" i="6"/>
  <c r="CG469" i="6" s="1"/>
  <c r="CD469" i="6"/>
  <c r="CC469" i="6"/>
  <c r="BM469" i="6"/>
  <c r="BJ469" i="6"/>
  <c r="CI468" i="6"/>
  <c r="CF468" i="6"/>
  <c r="CD468" i="6"/>
  <c r="CC468" i="6"/>
  <c r="CE468" i="6" s="1"/>
  <c r="CG468" i="6" s="1"/>
  <c r="BM468" i="6"/>
  <c r="BJ468" i="6"/>
  <c r="CI467" i="6"/>
  <c r="CF467" i="6"/>
  <c r="CD467" i="6"/>
  <c r="CE467" i="6" s="1"/>
  <c r="CG467" i="6" s="1"/>
  <c r="CC467" i="6"/>
  <c r="BM467" i="6"/>
  <c r="BJ467" i="6"/>
  <c r="CI466" i="6"/>
  <c r="CF466" i="6"/>
  <c r="CD466" i="6"/>
  <c r="CC466" i="6"/>
  <c r="CE466" i="6" s="1"/>
  <c r="CG466" i="6" s="1"/>
  <c r="BM466" i="6"/>
  <c r="BJ466" i="6"/>
  <c r="CI465" i="6"/>
  <c r="CF465" i="6"/>
  <c r="CD465" i="6"/>
  <c r="CE465" i="6" s="1"/>
  <c r="CG465" i="6" s="1"/>
  <c r="CC465" i="6"/>
  <c r="BM465" i="6"/>
  <c r="BJ465" i="6"/>
  <c r="CI464" i="6"/>
  <c r="CG464" i="6"/>
  <c r="CF464" i="6"/>
  <c r="CD464" i="6"/>
  <c r="CC464" i="6"/>
  <c r="CE464" i="6" s="1"/>
  <c r="BM464" i="6"/>
  <c r="BJ464" i="6"/>
  <c r="CI463" i="6"/>
  <c r="CF463" i="6"/>
  <c r="CD463" i="6"/>
  <c r="CC463" i="6"/>
  <c r="CE463" i="6" s="1"/>
  <c r="CG463" i="6" s="1"/>
  <c r="BM463" i="6"/>
  <c r="BJ463" i="6"/>
  <c r="CI462" i="6"/>
  <c r="CG462" i="6"/>
  <c r="CF462" i="6"/>
  <c r="CD462" i="6"/>
  <c r="CC462" i="6"/>
  <c r="CE462" i="6" s="1"/>
  <c r="BM462" i="6"/>
  <c r="BJ462" i="6"/>
  <c r="CI461" i="6"/>
  <c r="CF461" i="6"/>
  <c r="CD461" i="6"/>
  <c r="CC461" i="6"/>
  <c r="CE461" i="6" s="1"/>
  <c r="CG461" i="6" s="1"/>
  <c r="BM461" i="6"/>
  <c r="BJ461" i="6"/>
  <c r="CI460" i="6"/>
  <c r="CF460" i="6"/>
  <c r="CD460" i="6"/>
  <c r="CC460" i="6"/>
  <c r="CE460" i="6" s="1"/>
  <c r="CG460" i="6" s="1"/>
  <c r="BM460" i="6"/>
  <c r="BJ460" i="6"/>
  <c r="CI459" i="6"/>
  <c r="CF459" i="6"/>
  <c r="CD459" i="6"/>
  <c r="CC459" i="6"/>
  <c r="CE459" i="6" s="1"/>
  <c r="CG459" i="6" s="1"/>
  <c r="BM459" i="6"/>
  <c r="BJ459" i="6"/>
  <c r="CI458" i="6"/>
  <c r="CF458" i="6"/>
  <c r="CG458" i="6" s="1"/>
  <c r="CE458" i="6"/>
  <c r="CD458" i="6"/>
  <c r="CC458" i="6"/>
  <c r="BM458" i="6"/>
  <c r="BJ458" i="6"/>
  <c r="CI457" i="6"/>
  <c r="CF457" i="6"/>
  <c r="CD457" i="6"/>
  <c r="CE457" i="6" s="1"/>
  <c r="CG457" i="6" s="1"/>
  <c r="CC457" i="6"/>
  <c r="BM457" i="6"/>
  <c r="BJ457" i="6"/>
  <c r="CI456" i="6"/>
  <c r="CG456" i="6"/>
  <c r="CF456" i="6"/>
  <c r="CD456" i="6"/>
  <c r="CC456" i="6"/>
  <c r="CE456" i="6" s="1"/>
  <c r="BM456" i="6"/>
  <c r="BJ456" i="6"/>
  <c r="CI455" i="6"/>
  <c r="CF455" i="6"/>
  <c r="CD455" i="6"/>
  <c r="CC455" i="6"/>
  <c r="CE455" i="6" s="1"/>
  <c r="CG455" i="6" s="1"/>
  <c r="BM455" i="6"/>
  <c r="BJ455" i="6"/>
  <c r="CI454" i="6"/>
  <c r="CF454" i="6"/>
  <c r="CD454" i="6"/>
  <c r="CE454" i="6" s="1"/>
  <c r="CG454" i="6" s="1"/>
  <c r="CC454" i="6"/>
  <c r="BM454" i="6"/>
  <c r="BJ454" i="6"/>
  <c r="CI453" i="6"/>
  <c r="CF453" i="6"/>
  <c r="CD453" i="6"/>
  <c r="CE453" i="6" s="1"/>
  <c r="CG453" i="6" s="1"/>
  <c r="CC453" i="6"/>
  <c r="BM453" i="6"/>
  <c r="BJ453" i="6"/>
  <c r="CI452" i="6"/>
  <c r="CG452" i="6"/>
  <c r="CF452" i="6"/>
  <c r="CD452" i="6"/>
  <c r="CE452" i="6" s="1"/>
  <c r="CC452" i="6"/>
  <c r="BM452" i="6"/>
  <c r="BJ452" i="6"/>
  <c r="CI451" i="6"/>
  <c r="CF451" i="6"/>
  <c r="CD451" i="6"/>
  <c r="CC451" i="6"/>
  <c r="CE451" i="6" s="1"/>
  <c r="CG451" i="6" s="1"/>
  <c r="BM451" i="6"/>
  <c r="BJ451" i="6"/>
  <c r="CI450" i="6"/>
  <c r="CF450" i="6"/>
  <c r="CE450" i="6"/>
  <c r="CD450" i="6"/>
  <c r="CC450" i="6"/>
  <c r="BM450" i="6"/>
  <c r="BJ450" i="6"/>
  <c r="CI449" i="6"/>
  <c r="CF449" i="6"/>
  <c r="CD449" i="6"/>
  <c r="CC449" i="6"/>
  <c r="CE449" i="6" s="1"/>
  <c r="CG449" i="6" s="1"/>
  <c r="BM449" i="6"/>
  <c r="BJ449" i="6"/>
  <c r="CI448" i="6"/>
  <c r="CF448" i="6"/>
  <c r="CD448" i="6"/>
  <c r="CE448" i="6" s="1"/>
  <c r="CG448" i="6" s="1"/>
  <c r="CC448" i="6"/>
  <c r="BM448" i="6"/>
  <c r="BJ448" i="6"/>
  <c r="CI447" i="6"/>
  <c r="CF447" i="6"/>
  <c r="CD447" i="6"/>
  <c r="CC447" i="6"/>
  <c r="CE447" i="6" s="1"/>
  <c r="CG447" i="6" s="1"/>
  <c r="BM447" i="6"/>
  <c r="BJ447" i="6"/>
  <c r="CI446" i="6"/>
  <c r="CF446" i="6"/>
  <c r="CG446" i="6" s="1"/>
  <c r="CD446" i="6"/>
  <c r="CC446" i="6"/>
  <c r="CE446" i="6" s="1"/>
  <c r="BR446" i="6"/>
  <c r="BM446" i="6"/>
  <c r="BJ446" i="6"/>
  <c r="CI445" i="6"/>
  <c r="CF445" i="6"/>
  <c r="CD445" i="6"/>
  <c r="CE445" i="6" s="1"/>
  <c r="CG445" i="6" s="1"/>
  <c r="CC445" i="6"/>
  <c r="BM445" i="6"/>
  <c r="BJ445" i="6"/>
  <c r="CI444" i="6"/>
  <c r="CF444" i="6"/>
  <c r="CE444" i="6"/>
  <c r="CG444" i="6" s="1"/>
  <c r="CD444" i="6"/>
  <c r="CC444" i="6"/>
  <c r="BM444" i="6"/>
  <c r="BJ444" i="6"/>
  <c r="CI443" i="6"/>
  <c r="CF443" i="6"/>
  <c r="CD443" i="6"/>
  <c r="CE443" i="6" s="1"/>
  <c r="CG443" i="6" s="1"/>
  <c r="CC443" i="6"/>
  <c r="BM443" i="6"/>
  <c r="BJ443" i="6"/>
  <c r="CI442" i="6"/>
  <c r="CF442" i="6"/>
  <c r="CE442" i="6"/>
  <c r="CG442" i="6" s="1"/>
  <c r="CD442" i="6"/>
  <c r="CC442" i="6"/>
  <c r="BM442" i="6"/>
  <c r="BJ442" i="6"/>
  <c r="CI441" i="6"/>
  <c r="CF441" i="6"/>
  <c r="CD441" i="6"/>
  <c r="CC441" i="6"/>
  <c r="BM441" i="6"/>
  <c r="BJ441" i="6"/>
  <c r="CI440" i="6"/>
  <c r="CF440" i="6"/>
  <c r="CG440" i="6" s="1"/>
  <c r="CD440" i="6"/>
  <c r="CC440" i="6"/>
  <c r="CE440" i="6" s="1"/>
  <c r="BM440" i="6"/>
  <c r="BJ440" i="6"/>
  <c r="CI439" i="6"/>
  <c r="CF439" i="6"/>
  <c r="CD439" i="6"/>
  <c r="CC439" i="6"/>
  <c r="CE439" i="6" s="1"/>
  <c r="CG439" i="6" s="1"/>
  <c r="BM439" i="6"/>
  <c r="BJ439" i="6"/>
  <c r="CI438" i="6"/>
  <c r="CF438" i="6"/>
  <c r="CE438" i="6"/>
  <c r="CD438" i="6"/>
  <c r="CC438" i="6"/>
  <c r="BM438" i="6"/>
  <c r="BJ438" i="6"/>
  <c r="CI437" i="6"/>
  <c r="CF437" i="6"/>
  <c r="CE437" i="6"/>
  <c r="CD437" i="6"/>
  <c r="CC437" i="6"/>
  <c r="BM437" i="6"/>
  <c r="BJ437" i="6"/>
  <c r="CI436" i="6"/>
  <c r="CF436" i="6"/>
  <c r="CD436" i="6"/>
  <c r="CC436" i="6"/>
  <c r="CE436" i="6" s="1"/>
  <c r="CG436" i="6" s="1"/>
  <c r="BM436" i="6"/>
  <c r="BJ436" i="6"/>
  <c r="CI435" i="6"/>
  <c r="CF435" i="6"/>
  <c r="CD435" i="6"/>
  <c r="CC435" i="6"/>
  <c r="CE435" i="6" s="1"/>
  <c r="CG435" i="6" s="1"/>
  <c r="BM435" i="6"/>
  <c r="BJ435" i="6"/>
  <c r="CI434" i="6"/>
  <c r="CG434" i="6"/>
  <c r="CF434" i="6"/>
  <c r="CD434" i="6"/>
  <c r="CC434" i="6"/>
  <c r="CE434" i="6" s="1"/>
  <c r="BM434" i="6"/>
  <c r="BJ434" i="6"/>
  <c r="CI433" i="6"/>
  <c r="CF433" i="6"/>
  <c r="CD433" i="6"/>
  <c r="CC433" i="6"/>
  <c r="CE433" i="6" s="1"/>
  <c r="CG433" i="6" s="1"/>
  <c r="BM433" i="6"/>
  <c r="BK433" i="6"/>
  <c r="BJ433" i="6"/>
  <c r="CI432" i="6"/>
  <c r="CF432" i="6"/>
  <c r="CD432" i="6"/>
  <c r="CC432" i="6"/>
  <c r="CE432" i="6" s="1"/>
  <c r="BM432" i="6"/>
  <c r="BJ432" i="6"/>
  <c r="CI431" i="6"/>
  <c r="CG431" i="6"/>
  <c r="CF431" i="6"/>
  <c r="CD431" i="6"/>
  <c r="CC431" i="6"/>
  <c r="CE431" i="6" s="1"/>
  <c r="BM431" i="6"/>
  <c r="BJ431" i="6"/>
  <c r="CI430" i="6"/>
  <c r="CF430" i="6"/>
  <c r="CE430" i="6"/>
  <c r="CG430" i="6" s="1"/>
  <c r="CD430" i="6"/>
  <c r="CC430" i="6"/>
  <c r="BM430" i="6"/>
  <c r="BJ430" i="6"/>
  <c r="CI429" i="6"/>
  <c r="CG429" i="6"/>
  <c r="CF429" i="6"/>
  <c r="CD429" i="6"/>
  <c r="CE429" i="6" s="1"/>
  <c r="CC429" i="6"/>
  <c r="BM429" i="6"/>
  <c r="BJ429" i="6"/>
  <c r="CI428" i="6"/>
  <c r="CF428" i="6"/>
  <c r="CD428" i="6"/>
  <c r="CE428" i="6" s="1"/>
  <c r="CG428" i="6" s="1"/>
  <c r="CC428" i="6"/>
  <c r="BM428" i="6"/>
  <c r="BJ428" i="6"/>
  <c r="CI427" i="6"/>
  <c r="CF427" i="6"/>
  <c r="CD427" i="6"/>
  <c r="CC427" i="6"/>
  <c r="CE427" i="6" s="1"/>
  <c r="CG427" i="6" s="1"/>
  <c r="BM427" i="6"/>
  <c r="BJ427" i="6"/>
  <c r="CI426" i="6"/>
  <c r="CF426" i="6"/>
  <c r="CG426" i="6" s="1"/>
  <c r="CD426" i="6"/>
  <c r="CC426" i="6"/>
  <c r="CE426" i="6" s="1"/>
  <c r="BM426" i="6"/>
  <c r="BJ426" i="6"/>
  <c r="CI425" i="6"/>
  <c r="CF425" i="6"/>
  <c r="CE425" i="6"/>
  <c r="CG425" i="6" s="1"/>
  <c r="CD425" i="6"/>
  <c r="CC425" i="6"/>
  <c r="BM425" i="6"/>
  <c r="BJ425" i="6"/>
  <c r="CI424" i="6"/>
  <c r="CF424" i="6"/>
  <c r="CE424" i="6"/>
  <c r="CG424" i="6" s="1"/>
  <c r="CD424" i="6"/>
  <c r="CC424" i="6"/>
  <c r="BM424" i="6"/>
  <c r="BJ424" i="6"/>
  <c r="CI423" i="6"/>
  <c r="CF423" i="6"/>
  <c r="CG423" i="6" s="1"/>
  <c r="CD423" i="6"/>
  <c r="CC423" i="6"/>
  <c r="CE423" i="6" s="1"/>
  <c r="BM423" i="6"/>
  <c r="BJ423" i="6"/>
  <c r="BI423" i="6"/>
  <c r="BN423" i="6" s="1"/>
  <c r="CI422" i="6"/>
  <c r="CF422" i="6"/>
  <c r="CD422" i="6"/>
  <c r="CC422" i="6"/>
  <c r="BM422" i="6"/>
  <c r="BJ422" i="6"/>
  <c r="CI421" i="6"/>
  <c r="CF421" i="6"/>
  <c r="CD421" i="6"/>
  <c r="CC421" i="6"/>
  <c r="BM421" i="6"/>
  <c r="BJ421" i="6"/>
  <c r="CI420" i="6"/>
  <c r="CF420" i="6"/>
  <c r="CE420" i="6"/>
  <c r="CG420" i="6" s="1"/>
  <c r="CD420" i="6"/>
  <c r="CC420" i="6"/>
  <c r="BM420" i="6"/>
  <c r="BJ420" i="6"/>
  <c r="CI419" i="6"/>
  <c r="CF419" i="6"/>
  <c r="CE419" i="6"/>
  <c r="CG419" i="6" s="1"/>
  <c r="CD419" i="6"/>
  <c r="CC419" i="6"/>
  <c r="BM419" i="6"/>
  <c r="BJ419" i="6"/>
  <c r="CI418" i="6"/>
  <c r="CF418" i="6"/>
  <c r="CD418" i="6"/>
  <c r="CC418" i="6"/>
  <c r="BM418" i="6"/>
  <c r="BJ418" i="6"/>
  <c r="CI417" i="6"/>
  <c r="CG417" i="6"/>
  <c r="CF417" i="6"/>
  <c r="CE417" i="6"/>
  <c r="CD417" i="6"/>
  <c r="CC417" i="6"/>
  <c r="BM417" i="6"/>
  <c r="BJ417" i="6"/>
  <c r="CI416" i="6"/>
  <c r="CF416" i="6"/>
  <c r="CD416" i="6"/>
  <c r="CE416" i="6" s="1"/>
  <c r="CG416" i="6" s="1"/>
  <c r="CC416" i="6"/>
  <c r="BM416" i="6"/>
  <c r="BJ416" i="6"/>
  <c r="BI416" i="6"/>
  <c r="BN416" i="6" s="1"/>
  <c r="CI415" i="6"/>
  <c r="CF415" i="6"/>
  <c r="CD415" i="6"/>
  <c r="CC415" i="6"/>
  <c r="BM415" i="6"/>
  <c r="BK415" i="6"/>
  <c r="BJ415" i="6"/>
  <c r="BI415" i="6"/>
  <c r="BN415" i="6" s="1"/>
  <c r="CI414" i="6"/>
  <c r="CF414" i="6"/>
  <c r="CE414" i="6"/>
  <c r="CD414" i="6"/>
  <c r="CC414" i="6"/>
  <c r="BM414" i="6"/>
  <c r="BJ414" i="6"/>
  <c r="CI413" i="6"/>
  <c r="CF413" i="6"/>
  <c r="CD413" i="6"/>
  <c r="CC413" i="6"/>
  <c r="BM413" i="6"/>
  <c r="BJ413" i="6"/>
  <c r="CI412" i="6"/>
  <c r="CG412" i="6"/>
  <c r="CF412" i="6"/>
  <c r="CE412" i="6"/>
  <c r="CD412" i="6"/>
  <c r="CC412" i="6"/>
  <c r="BM412" i="6"/>
  <c r="BJ412" i="6"/>
  <c r="CI411" i="6"/>
  <c r="CF411" i="6"/>
  <c r="CD411" i="6"/>
  <c r="CC411" i="6"/>
  <c r="BM411" i="6"/>
  <c r="BJ411" i="6"/>
  <c r="CI410" i="6"/>
  <c r="CF410" i="6"/>
  <c r="CE410" i="6"/>
  <c r="CG410" i="6" s="1"/>
  <c r="CD410" i="6"/>
  <c r="CC410" i="6"/>
  <c r="BM410" i="6"/>
  <c r="BJ410" i="6"/>
  <c r="CI409" i="6"/>
  <c r="CF409" i="6"/>
  <c r="CD409" i="6"/>
  <c r="CE409" i="6" s="1"/>
  <c r="CG409" i="6" s="1"/>
  <c r="CC409" i="6"/>
  <c r="BM409" i="6"/>
  <c r="BJ409" i="6"/>
  <c r="BI409" i="6"/>
  <c r="BN409" i="6" s="1"/>
  <c r="CI408" i="6"/>
  <c r="CF408" i="6"/>
  <c r="CD408" i="6"/>
  <c r="CC408" i="6"/>
  <c r="CE408" i="6" s="1"/>
  <c r="CG408" i="6" s="1"/>
  <c r="BM408" i="6"/>
  <c r="BJ408" i="6"/>
  <c r="CI407" i="6"/>
  <c r="CF407" i="6"/>
  <c r="CG407" i="6" s="1"/>
  <c r="CE407" i="6"/>
  <c r="CD407" i="6"/>
  <c r="CC407" i="6"/>
  <c r="BM407" i="6"/>
  <c r="BJ407" i="6"/>
  <c r="CI406" i="6"/>
  <c r="CF406" i="6"/>
  <c r="CD406" i="6"/>
  <c r="CC406" i="6"/>
  <c r="CE406" i="6" s="1"/>
  <c r="CG406" i="6" s="1"/>
  <c r="BM406" i="6"/>
  <c r="BJ406" i="6"/>
  <c r="CI405" i="6"/>
  <c r="CF405" i="6"/>
  <c r="CD405" i="6"/>
  <c r="CC405" i="6"/>
  <c r="CE405" i="6" s="1"/>
  <c r="CG405" i="6" s="1"/>
  <c r="BM405" i="6"/>
  <c r="BJ405" i="6"/>
  <c r="BI405" i="6"/>
  <c r="BN405" i="6" s="1"/>
  <c r="CI404" i="6"/>
  <c r="CF404" i="6"/>
  <c r="CD404" i="6"/>
  <c r="CC404" i="6"/>
  <c r="BM404" i="6"/>
  <c r="BJ404" i="6"/>
  <c r="CI403" i="6"/>
  <c r="CF403" i="6"/>
  <c r="CE403" i="6"/>
  <c r="CG403" i="6" s="1"/>
  <c r="CD403" i="6"/>
  <c r="CC403" i="6"/>
  <c r="BM403" i="6"/>
  <c r="BJ403" i="6"/>
  <c r="CI402" i="6"/>
  <c r="CF402" i="6"/>
  <c r="CE402" i="6"/>
  <c r="CG402" i="6" s="1"/>
  <c r="CD402" i="6"/>
  <c r="CC402" i="6"/>
  <c r="BM402" i="6"/>
  <c r="BJ402" i="6"/>
  <c r="CI401" i="6"/>
  <c r="CF401" i="6"/>
  <c r="CE401" i="6"/>
  <c r="CG401" i="6" s="1"/>
  <c r="CD401" i="6"/>
  <c r="CC401" i="6"/>
  <c r="BM401" i="6"/>
  <c r="BJ401" i="6"/>
  <c r="CI400" i="6"/>
  <c r="CH400" i="6"/>
  <c r="CJ400" i="6" s="1"/>
  <c r="CG400" i="6"/>
  <c r="CF400" i="6"/>
  <c r="CD400" i="6"/>
  <c r="CC400" i="6"/>
  <c r="CE400" i="6" s="1"/>
  <c r="BM400" i="6"/>
  <c r="BJ400" i="6"/>
  <c r="CI399" i="6"/>
  <c r="CF399" i="6"/>
  <c r="CD399" i="6"/>
  <c r="CC399" i="6"/>
  <c r="BM399" i="6"/>
  <c r="BJ399" i="6"/>
  <c r="CI398" i="6"/>
  <c r="CF398" i="6"/>
  <c r="CD398" i="6"/>
  <c r="CC398" i="6"/>
  <c r="CE398" i="6" s="1"/>
  <c r="CG398" i="6" s="1"/>
  <c r="BM398" i="6"/>
  <c r="BJ398" i="6"/>
  <c r="CI397" i="6"/>
  <c r="CF397" i="6"/>
  <c r="CE397" i="6"/>
  <c r="CG397" i="6" s="1"/>
  <c r="CD397" i="6"/>
  <c r="CC397" i="6"/>
  <c r="BM397" i="6"/>
  <c r="BK397" i="6"/>
  <c r="BJ397" i="6"/>
  <c r="CI396" i="6"/>
  <c r="CF396" i="6"/>
  <c r="CD396" i="6"/>
  <c r="CC396" i="6"/>
  <c r="CE396" i="6" s="1"/>
  <c r="CG396" i="6" s="1"/>
  <c r="BM396" i="6"/>
  <c r="BJ396" i="6"/>
  <c r="CI395" i="6"/>
  <c r="CG395" i="6"/>
  <c r="CF395" i="6"/>
  <c r="CD395" i="6"/>
  <c r="CC395" i="6"/>
  <c r="CE395" i="6" s="1"/>
  <c r="BM395" i="6"/>
  <c r="BJ395" i="6"/>
  <c r="BI395" i="6"/>
  <c r="BN395" i="6" s="1"/>
  <c r="CI394" i="6"/>
  <c r="CF394" i="6"/>
  <c r="CE394" i="6"/>
  <c r="CG394" i="6" s="1"/>
  <c r="CD394" i="6"/>
  <c r="CC394" i="6"/>
  <c r="BM394" i="6"/>
  <c r="BJ394" i="6"/>
  <c r="CI393" i="6"/>
  <c r="CF393" i="6"/>
  <c r="CD393" i="6"/>
  <c r="CC393" i="6"/>
  <c r="CE393" i="6" s="1"/>
  <c r="CG393" i="6" s="1"/>
  <c r="BP393" i="6"/>
  <c r="BM393" i="6"/>
  <c r="BJ393" i="6"/>
  <c r="CI392" i="6"/>
  <c r="CG392" i="6"/>
  <c r="CF392" i="6"/>
  <c r="CD392" i="6"/>
  <c r="CC392" i="6"/>
  <c r="CE392" i="6" s="1"/>
  <c r="BM392" i="6"/>
  <c r="BJ392" i="6"/>
  <c r="CI391" i="6"/>
  <c r="CF391" i="6"/>
  <c r="CD391" i="6"/>
  <c r="CC391" i="6"/>
  <c r="CE391" i="6" s="1"/>
  <c r="BM391" i="6"/>
  <c r="BJ391" i="6"/>
  <c r="CI390" i="6"/>
  <c r="CF390" i="6"/>
  <c r="CE390" i="6"/>
  <c r="CG390" i="6" s="1"/>
  <c r="CD390" i="6"/>
  <c r="CC390" i="6"/>
  <c r="BM390" i="6"/>
  <c r="BJ390" i="6"/>
  <c r="CI389" i="6"/>
  <c r="CF389" i="6"/>
  <c r="CE389" i="6"/>
  <c r="CG389" i="6" s="1"/>
  <c r="CD389" i="6"/>
  <c r="CC389" i="6"/>
  <c r="BM389" i="6"/>
  <c r="BK389" i="6"/>
  <c r="BJ389" i="6"/>
  <c r="CI388" i="6"/>
  <c r="CF388" i="6"/>
  <c r="CD388" i="6"/>
  <c r="CC388" i="6"/>
  <c r="CE388" i="6" s="1"/>
  <c r="CG388" i="6" s="1"/>
  <c r="BM388" i="6"/>
  <c r="BJ388" i="6"/>
  <c r="CI387" i="6"/>
  <c r="CF387" i="6"/>
  <c r="CD387" i="6"/>
  <c r="CE387" i="6" s="1"/>
  <c r="CG387" i="6" s="1"/>
  <c r="CC387" i="6"/>
  <c r="BM387" i="6"/>
  <c r="BJ387" i="6"/>
  <c r="CI386" i="6"/>
  <c r="CF386" i="6"/>
  <c r="CD386" i="6"/>
  <c r="CC386" i="6"/>
  <c r="CE386" i="6" s="1"/>
  <c r="BM386" i="6"/>
  <c r="BJ386" i="6"/>
  <c r="CI385" i="6"/>
  <c r="CF385" i="6"/>
  <c r="CD385" i="6"/>
  <c r="CC385" i="6"/>
  <c r="BM385" i="6"/>
  <c r="BK385" i="6"/>
  <c r="BJ385" i="6"/>
  <c r="CI384" i="6"/>
  <c r="CF384" i="6"/>
  <c r="CE384" i="6"/>
  <c r="CD384" i="6"/>
  <c r="CC384" i="6"/>
  <c r="BM384" i="6"/>
  <c r="BJ384" i="6"/>
  <c r="CI383" i="6"/>
  <c r="CF383" i="6"/>
  <c r="CD383" i="6"/>
  <c r="CC383" i="6"/>
  <c r="CE383" i="6" s="1"/>
  <c r="CG383" i="6" s="1"/>
  <c r="BM383" i="6"/>
  <c r="BJ383" i="6"/>
  <c r="CI382" i="6"/>
  <c r="CF382" i="6"/>
  <c r="CG382" i="6" s="1"/>
  <c r="CD382" i="6"/>
  <c r="CC382" i="6"/>
  <c r="CE382" i="6" s="1"/>
  <c r="BM382" i="6"/>
  <c r="BJ382" i="6"/>
  <c r="CI381" i="6"/>
  <c r="CH381" i="6"/>
  <c r="CJ381" i="6" s="1"/>
  <c r="CF381" i="6"/>
  <c r="CG381" i="6" s="1"/>
  <c r="CD381" i="6"/>
  <c r="CC381" i="6"/>
  <c r="CE381" i="6" s="1"/>
  <c r="BM381" i="6"/>
  <c r="BJ381" i="6"/>
  <c r="CI380" i="6"/>
  <c r="CF380" i="6"/>
  <c r="CD380" i="6"/>
  <c r="CC380" i="6"/>
  <c r="CE380" i="6" s="1"/>
  <c r="CG380" i="6" s="1"/>
  <c r="BM380" i="6"/>
  <c r="BJ380" i="6"/>
  <c r="CI379" i="6"/>
  <c r="CF379" i="6"/>
  <c r="CE379" i="6"/>
  <c r="CG379" i="6" s="1"/>
  <c r="CD379" i="6"/>
  <c r="CC379" i="6"/>
  <c r="BM379" i="6"/>
  <c r="BJ379" i="6"/>
  <c r="CI378" i="6"/>
  <c r="CF378" i="6"/>
  <c r="CD378" i="6"/>
  <c r="CC378" i="6"/>
  <c r="CE378" i="6" s="1"/>
  <c r="CG378" i="6" s="1"/>
  <c r="BM378" i="6"/>
  <c r="BJ378" i="6"/>
  <c r="CI377" i="6"/>
  <c r="CG377" i="6"/>
  <c r="CF377" i="6"/>
  <c r="CE377" i="6"/>
  <c r="CD377" i="6"/>
  <c r="CC377" i="6"/>
  <c r="BM377" i="6"/>
  <c r="BJ377" i="6"/>
  <c r="CI376" i="6"/>
  <c r="CF376" i="6"/>
  <c r="CD376" i="6"/>
  <c r="CC376" i="6"/>
  <c r="CE376" i="6" s="1"/>
  <c r="BM376" i="6"/>
  <c r="BJ376" i="6"/>
  <c r="CI375" i="6"/>
  <c r="CF375" i="6"/>
  <c r="CD375" i="6"/>
  <c r="CE375" i="6" s="1"/>
  <c r="CG375" i="6" s="1"/>
  <c r="CC375" i="6"/>
  <c r="BM375" i="6"/>
  <c r="BJ375" i="6"/>
  <c r="BI375" i="6"/>
  <c r="BN375" i="6" s="1"/>
  <c r="CI374" i="6"/>
  <c r="CF374" i="6"/>
  <c r="CG374" i="6" s="1"/>
  <c r="CE374" i="6"/>
  <c r="CD374" i="6"/>
  <c r="CC374" i="6"/>
  <c r="BM374" i="6"/>
  <c r="BJ374" i="6"/>
  <c r="CI373" i="6"/>
  <c r="CF373" i="6"/>
  <c r="CD373" i="6"/>
  <c r="CC373" i="6"/>
  <c r="CE373" i="6" s="1"/>
  <c r="CG373" i="6" s="1"/>
  <c r="BM373" i="6"/>
  <c r="BJ373" i="6"/>
  <c r="CI372" i="6"/>
  <c r="CF372" i="6"/>
  <c r="CE372" i="6"/>
  <c r="CG372" i="6" s="1"/>
  <c r="CD372" i="6"/>
  <c r="CC372" i="6"/>
  <c r="BP372" i="6"/>
  <c r="BM372" i="6"/>
  <c r="BR372" i="6" s="1"/>
  <c r="BJ372" i="6"/>
  <c r="CI371" i="6"/>
  <c r="CG371" i="6"/>
  <c r="CF371" i="6"/>
  <c r="CD371" i="6"/>
  <c r="CC371" i="6"/>
  <c r="CE371" i="6" s="1"/>
  <c r="BM371" i="6"/>
  <c r="BJ371" i="6"/>
  <c r="CI370" i="6"/>
  <c r="CF370" i="6"/>
  <c r="CD370" i="6"/>
  <c r="CE370" i="6" s="1"/>
  <c r="CG370" i="6" s="1"/>
  <c r="CC370" i="6"/>
  <c r="BM370" i="6"/>
  <c r="BJ370" i="6"/>
  <c r="CI369" i="6"/>
  <c r="CF369" i="6"/>
  <c r="CE369" i="6"/>
  <c r="CG369" i="6" s="1"/>
  <c r="CD369" i="6"/>
  <c r="CC369" i="6"/>
  <c r="BM369" i="6"/>
  <c r="BJ369" i="6"/>
  <c r="CI368" i="6"/>
  <c r="CF368" i="6"/>
  <c r="CD368" i="6"/>
  <c r="CC368" i="6"/>
  <c r="BM368" i="6"/>
  <c r="BJ368" i="6"/>
  <c r="CI367" i="6"/>
  <c r="CF367" i="6"/>
  <c r="CD367" i="6"/>
  <c r="CC367" i="6"/>
  <c r="BM367" i="6"/>
  <c r="BJ367" i="6"/>
  <c r="CI366" i="6"/>
  <c r="CF366" i="6"/>
  <c r="CG366" i="6" s="1"/>
  <c r="CD366" i="6"/>
  <c r="CC366" i="6"/>
  <c r="CE366" i="6" s="1"/>
  <c r="BM366" i="6"/>
  <c r="BJ366" i="6"/>
  <c r="CI365" i="6"/>
  <c r="CF365" i="6"/>
  <c r="CE365" i="6"/>
  <c r="CD365" i="6"/>
  <c r="CC365" i="6"/>
  <c r="BM365" i="6"/>
  <c r="BJ365" i="6"/>
  <c r="CI364" i="6"/>
  <c r="CF364" i="6"/>
  <c r="CD364" i="6"/>
  <c r="CE364" i="6" s="1"/>
  <c r="CG364" i="6" s="1"/>
  <c r="CC364" i="6"/>
  <c r="BM364" i="6"/>
  <c r="BJ364" i="6"/>
  <c r="BI364" i="6"/>
  <c r="BN364" i="6" s="1"/>
  <c r="CI363" i="6"/>
  <c r="CF363" i="6"/>
  <c r="CD363" i="6"/>
  <c r="CC363" i="6"/>
  <c r="BM363" i="6"/>
  <c r="BJ363" i="6"/>
  <c r="CI362" i="6"/>
  <c r="CF362" i="6"/>
  <c r="CG362" i="6" s="1"/>
  <c r="CD362" i="6"/>
  <c r="CC362" i="6"/>
  <c r="CE362" i="6" s="1"/>
  <c r="BR362" i="6"/>
  <c r="BM362" i="6"/>
  <c r="BJ362" i="6"/>
  <c r="BI362" i="6"/>
  <c r="BN362" i="6" s="1"/>
  <c r="CI361" i="6"/>
  <c r="CH361" i="6"/>
  <c r="CJ361" i="6" s="1"/>
  <c r="CF361" i="6"/>
  <c r="CD361" i="6"/>
  <c r="CC361" i="6"/>
  <c r="CE361" i="6" s="1"/>
  <c r="BM361" i="6"/>
  <c r="BJ361" i="6"/>
  <c r="CI360" i="6"/>
  <c r="CF360" i="6"/>
  <c r="CD360" i="6"/>
  <c r="CC360" i="6"/>
  <c r="CE360" i="6" s="1"/>
  <c r="CG360" i="6" s="1"/>
  <c r="BM360" i="6"/>
  <c r="BJ360" i="6"/>
  <c r="CI359" i="6"/>
  <c r="CF359" i="6"/>
  <c r="CD359" i="6"/>
  <c r="CE359" i="6" s="1"/>
  <c r="CG359" i="6" s="1"/>
  <c r="CC359" i="6"/>
  <c r="BM359" i="6"/>
  <c r="BJ359" i="6"/>
  <c r="CI358" i="6"/>
  <c r="CF358" i="6"/>
  <c r="CD358" i="6"/>
  <c r="CC358" i="6"/>
  <c r="CE358" i="6" s="1"/>
  <c r="BM358" i="6"/>
  <c r="BJ358" i="6"/>
  <c r="CI357" i="6"/>
  <c r="CF357" i="6"/>
  <c r="CD357" i="6"/>
  <c r="CC357" i="6"/>
  <c r="CE357" i="6" s="1"/>
  <c r="CG357" i="6" s="1"/>
  <c r="BM357" i="6"/>
  <c r="BJ357" i="6"/>
  <c r="CI356" i="6"/>
  <c r="CF356" i="6"/>
  <c r="CD356" i="6"/>
  <c r="CC356" i="6"/>
  <c r="CE356" i="6" s="1"/>
  <c r="CG356" i="6" s="1"/>
  <c r="BM356" i="6"/>
  <c r="BJ356" i="6"/>
  <c r="CI355" i="6"/>
  <c r="CF355" i="6"/>
  <c r="CD355" i="6"/>
  <c r="CE355" i="6" s="1"/>
  <c r="CG355" i="6" s="1"/>
  <c r="CC355" i="6"/>
  <c r="BM355" i="6"/>
  <c r="BK355" i="6"/>
  <c r="BJ355" i="6"/>
  <c r="CI354" i="6"/>
  <c r="CF354" i="6"/>
  <c r="CD354" i="6"/>
  <c r="CC354" i="6"/>
  <c r="CE354" i="6" s="1"/>
  <c r="CG354" i="6" s="1"/>
  <c r="BM354" i="6"/>
  <c r="BJ354" i="6"/>
  <c r="CI353" i="6"/>
  <c r="CF353" i="6"/>
  <c r="CG353" i="6" s="1"/>
  <c r="CD353" i="6"/>
  <c r="CC353" i="6"/>
  <c r="CE353" i="6" s="1"/>
  <c r="BM353" i="6"/>
  <c r="BJ353" i="6"/>
  <c r="CI352" i="6"/>
  <c r="CF352" i="6"/>
  <c r="CD352" i="6"/>
  <c r="CC352" i="6"/>
  <c r="CE352" i="6" s="1"/>
  <c r="CG352" i="6" s="1"/>
  <c r="BM352" i="6"/>
  <c r="BK352" i="6"/>
  <c r="BJ352" i="6"/>
  <c r="BI352" i="6"/>
  <c r="BN352" i="6" s="1"/>
  <c r="CI351" i="6"/>
  <c r="CH351" i="6"/>
  <c r="CF351" i="6"/>
  <c r="CD351" i="6"/>
  <c r="CC351" i="6"/>
  <c r="CE351" i="6" s="1"/>
  <c r="BM351" i="6"/>
  <c r="BJ351" i="6"/>
  <c r="CI350" i="6"/>
  <c r="CF350" i="6"/>
  <c r="CD350" i="6"/>
  <c r="CC350" i="6"/>
  <c r="CE350" i="6" s="1"/>
  <c r="CG350" i="6" s="1"/>
  <c r="BM350" i="6"/>
  <c r="BJ350" i="6"/>
  <c r="CI349" i="6"/>
  <c r="CF349" i="6"/>
  <c r="CD349" i="6"/>
  <c r="CE349" i="6" s="1"/>
  <c r="CG349" i="6" s="1"/>
  <c r="CC349" i="6"/>
  <c r="BM349" i="6"/>
  <c r="BJ349" i="6"/>
  <c r="CI348" i="6"/>
  <c r="CF348" i="6"/>
  <c r="CD348" i="6"/>
  <c r="CC348" i="6"/>
  <c r="CE348" i="6" s="1"/>
  <c r="CG348" i="6" s="1"/>
  <c r="BM348" i="6"/>
  <c r="BJ348" i="6"/>
  <c r="CI347" i="6"/>
  <c r="CF347" i="6"/>
  <c r="CD347" i="6"/>
  <c r="CC347" i="6"/>
  <c r="CE347" i="6" s="1"/>
  <c r="CG347" i="6" s="1"/>
  <c r="BM347" i="6"/>
  <c r="BJ347" i="6"/>
  <c r="CI346" i="6"/>
  <c r="CF346" i="6"/>
  <c r="CG346" i="6" s="1"/>
  <c r="CD346" i="6"/>
  <c r="CC346" i="6"/>
  <c r="CE346" i="6" s="1"/>
  <c r="BM346" i="6"/>
  <c r="BJ346" i="6"/>
  <c r="CJ345" i="6"/>
  <c r="CI345" i="6"/>
  <c r="CH345" i="6"/>
  <c r="CF345" i="6"/>
  <c r="CD345" i="6"/>
  <c r="CE345" i="6" s="1"/>
  <c r="CG345" i="6" s="1"/>
  <c r="CC345" i="6"/>
  <c r="BM345" i="6"/>
  <c r="BK345" i="6"/>
  <c r="BJ345" i="6"/>
  <c r="CI344" i="6"/>
  <c r="CG344" i="6"/>
  <c r="CF344" i="6"/>
  <c r="CD344" i="6"/>
  <c r="CC344" i="6"/>
  <c r="CE344" i="6" s="1"/>
  <c r="BM344" i="6"/>
  <c r="BJ344" i="6"/>
  <c r="CI343" i="6"/>
  <c r="CF343" i="6"/>
  <c r="CD343" i="6"/>
  <c r="CE343" i="6" s="1"/>
  <c r="CG343" i="6" s="1"/>
  <c r="CC343" i="6"/>
  <c r="BM343" i="6"/>
  <c r="BK343" i="6"/>
  <c r="BJ343" i="6"/>
  <c r="CI342" i="6"/>
  <c r="CF342" i="6"/>
  <c r="CD342" i="6"/>
  <c r="CC342" i="6"/>
  <c r="CE342" i="6" s="1"/>
  <c r="BM342" i="6"/>
  <c r="BJ342" i="6"/>
  <c r="CI341" i="6"/>
  <c r="CH341" i="6"/>
  <c r="CJ341" i="6" s="1"/>
  <c r="CF341" i="6"/>
  <c r="CD341" i="6"/>
  <c r="CC341" i="6"/>
  <c r="CE341" i="6" s="1"/>
  <c r="BM341" i="6"/>
  <c r="BJ341" i="6"/>
  <c r="CI340" i="6"/>
  <c r="CF340" i="6"/>
  <c r="CD340" i="6"/>
  <c r="CE340" i="6" s="1"/>
  <c r="CG340" i="6" s="1"/>
  <c r="CC340" i="6"/>
  <c r="BM340" i="6"/>
  <c r="BJ340" i="6"/>
  <c r="CI339" i="6"/>
  <c r="CF339" i="6"/>
  <c r="CD339" i="6"/>
  <c r="CE339" i="6" s="1"/>
  <c r="CC339" i="6"/>
  <c r="BM339" i="6"/>
  <c r="BJ339" i="6"/>
  <c r="CI338" i="6"/>
  <c r="CF338" i="6"/>
  <c r="CD338" i="6"/>
  <c r="CC338" i="6"/>
  <c r="CE338" i="6" s="1"/>
  <c r="CG338" i="6" s="1"/>
  <c r="BM338" i="6"/>
  <c r="BJ338" i="6"/>
  <c r="CI337" i="6"/>
  <c r="CF337" i="6"/>
  <c r="CE337" i="6"/>
  <c r="CG337" i="6" s="1"/>
  <c r="CD337" i="6"/>
  <c r="CC337" i="6"/>
  <c r="BM337" i="6"/>
  <c r="BJ337" i="6"/>
  <c r="CI336" i="6"/>
  <c r="CH336" i="6"/>
  <c r="CJ336" i="6" s="1"/>
  <c r="CF336" i="6"/>
  <c r="CD336" i="6"/>
  <c r="CC336" i="6"/>
  <c r="CE336" i="6" s="1"/>
  <c r="CG336" i="6" s="1"/>
  <c r="BM336" i="6"/>
  <c r="BJ336" i="6"/>
  <c r="CI335" i="6"/>
  <c r="CF335" i="6"/>
  <c r="CD335" i="6"/>
  <c r="CC335" i="6"/>
  <c r="CE335" i="6" s="1"/>
  <c r="CG335" i="6" s="1"/>
  <c r="BM335" i="6"/>
  <c r="BJ335" i="6"/>
  <c r="BI335" i="6"/>
  <c r="BN335" i="6" s="1"/>
  <c r="CI334" i="6"/>
  <c r="CG334" i="6"/>
  <c r="CF334" i="6"/>
  <c r="CE334" i="6"/>
  <c r="CD334" i="6"/>
  <c r="CC334" i="6"/>
  <c r="BM334" i="6"/>
  <c r="BJ334" i="6"/>
  <c r="BI334" i="6"/>
  <c r="BN334" i="6" s="1"/>
  <c r="CI333" i="6"/>
  <c r="CF333" i="6"/>
  <c r="CE333" i="6"/>
  <c r="CG333" i="6" s="1"/>
  <c r="CD333" i="6"/>
  <c r="CC333" i="6"/>
  <c r="BM333" i="6"/>
  <c r="BJ333" i="6"/>
  <c r="BI333" i="6"/>
  <c r="BN333" i="6" s="1"/>
  <c r="CI332" i="6"/>
  <c r="CF332" i="6"/>
  <c r="CD332" i="6"/>
  <c r="CC332" i="6"/>
  <c r="BM332" i="6"/>
  <c r="BJ332" i="6"/>
  <c r="CI331" i="6"/>
  <c r="CF331" i="6"/>
  <c r="CE331" i="6"/>
  <c r="CD331" i="6"/>
  <c r="CC331" i="6"/>
  <c r="BM331" i="6"/>
  <c r="BJ331" i="6"/>
  <c r="CI330" i="6"/>
  <c r="CF330" i="6"/>
  <c r="CG330" i="6" s="1"/>
  <c r="CE330" i="6"/>
  <c r="CD330" i="6"/>
  <c r="CC330" i="6"/>
  <c r="BM330" i="6"/>
  <c r="BJ330" i="6"/>
  <c r="CI329" i="6"/>
  <c r="CF329" i="6"/>
  <c r="CD329" i="6"/>
  <c r="CC329" i="6"/>
  <c r="CE329" i="6" s="1"/>
  <c r="CG329" i="6" s="1"/>
  <c r="BM329" i="6"/>
  <c r="BJ329" i="6"/>
  <c r="CI328" i="6"/>
  <c r="CF328" i="6"/>
  <c r="CE328" i="6"/>
  <c r="CG328" i="6" s="1"/>
  <c r="CD328" i="6"/>
  <c r="CC328" i="6"/>
  <c r="BM328" i="6"/>
  <c r="BJ328" i="6"/>
  <c r="CI327" i="6"/>
  <c r="CF327" i="6"/>
  <c r="CD327" i="6"/>
  <c r="CC327" i="6"/>
  <c r="CE327" i="6" s="1"/>
  <c r="BM327" i="6"/>
  <c r="BJ327" i="6"/>
  <c r="CI326" i="6"/>
  <c r="CF326" i="6"/>
  <c r="CD326" i="6"/>
  <c r="CC326" i="6"/>
  <c r="CE326" i="6" s="1"/>
  <c r="CG326" i="6" s="1"/>
  <c r="BM326" i="6"/>
  <c r="BR326" i="6" s="1"/>
  <c r="BJ326" i="6"/>
  <c r="CI325" i="6"/>
  <c r="CF325" i="6"/>
  <c r="CE325" i="6"/>
  <c r="CD325" i="6"/>
  <c r="CC325" i="6"/>
  <c r="BM325" i="6"/>
  <c r="BJ325" i="6"/>
  <c r="CI324" i="6"/>
  <c r="CF324" i="6"/>
  <c r="CE324" i="6"/>
  <c r="CG324" i="6" s="1"/>
  <c r="CD324" i="6"/>
  <c r="CC324" i="6"/>
  <c r="BM324" i="6"/>
  <c r="BK324" i="6"/>
  <c r="BJ324" i="6"/>
  <c r="CI323" i="6"/>
  <c r="CF323" i="6"/>
  <c r="CD323" i="6"/>
  <c r="CE323" i="6" s="1"/>
  <c r="CG323" i="6" s="1"/>
  <c r="CC323" i="6"/>
  <c r="BM323" i="6"/>
  <c r="BJ323" i="6"/>
  <c r="CI322" i="6"/>
  <c r="CF322" i="6"/>
  <c r="CD322" i="6"/>
  <c r="CC322" i="6"/>
  <c r="CE322" i="6" s="1"/>
  <c r="CG322" i="6" s="1"/>
  <c r="BM322" i="6"/>
  <c r="BJ322" i="6"/>
  <c r="CI321" i="6"/>
  <c r="CF321" i="6"/>
  <c r="CD321" i="6"/>
  <c r="CC321" i="6"/>
  <c r="CE321" i="6" s="1"/>
  <c r="CG321" i="6" s="1"/>
  <c r="BM321" i="6"/>
  <c r="BJ321" i="6"/>
  <c r="CI320" i="6"/>
  <c r="CF320" i="6"/>
  <c r="CE320" i="6"/>
  <c r="CD320" i="6"/>
  <c r="CC320" i="6"/>
  <c r="BM320" i="6"/>
  <c r="BJ320" i="6"/>
  <c r="CI319" i="6"/>
  <c r="CG319" i="6"/>
  <c r="CF319" i="6"/>
  <c r="CD319" i="6"/>
  <c r="CC319" i="6"/>
  <c r="CE319" i="6" s="1"/>
  <c r="BM319" i="6"/>
  <c r="BJ319" i="6"/>
  <c r="CI318" i="6"/>
  <c r="CF318" i="6"/>
  <c r="CE318" i="6"/>
  <c r="CG318" i="6" s="1"/>
  <c r="CD318" i="6"/>
  <c r="CC318" i="6"/>
  <c r="BM318" i="6"/>
  <c r="BJ318" i="6"/>
  <c r="CI317" i="6"/>
  <c r="CF317" i="6"/>
  <c r="CD317" i="6"/>
  <c r="CC317" i="6"/>
  <c r="CE317" i="6" s="1"/>
  <c r="CG317" i="6" s="1"/>
  <c r="BM317" i="6"/>
  <c r="BJ317" i="6"/>
  <c r="CI316" i="6"/>
  <c r="CF316" i="6"/>
  <c r="CD316" i="6"/>
  <c r="CC316" i="6"/>
  <c r="CE316" i="6" s="1"/>
  <c r="CG316" i="6" s="1"/>
  <c r="BM316" i="6"/>
  <c r="BJ316" i="6"/>
  <c r="CI315" i="6"/>
  <c r="CF315" i="6"/>
  <c r="CE315" i="6"/>
  <c r="CG315" i="6" s="1"/>
  <c r="CD315" i="6"/>
  <c r="CC315" i="6"/>
  <c r="BP315" i="6"/>
  <c r="BM315" i="6"/>
  <c r="BJ315" i="6"/>
  <c r="CI314" i="6"/>
  <c r="CF314" i="6"/>
  <c r="CG314" i="6" s="1"/>
  <c r="CD314" i="6"/>
  <c r="CC314" i="6"/>
  <c r="CE314" i="6" s="1"/>
  <c r="BM314" i="6"/>
  <c r="BJ314" i="6"/>
  <c r="CI313" i="6"/>
  <c r="CF313" i="6"/>
  <c r="CD313" i="6"/>
  <c r="CC313" i="6"/>
  <c r="CE313" i="6" s="1"/>
  <c r="CG313" i="6" s="1"/>
  <c r="BM313" i="6"/>
  <c r="BJ313" i="6"/>
  <c r="CI312" i="6"/>
  <c r="CF312" i="6"/>
  <c r="CD312" i="6"/>
  <c r="CC312" i="6"/>
  <c r="CE312" i="6" s="1"/>
  <c r="CG312" i="6" s="1"/>
  <c r="BM312" i="6"/>
  <c r="BJ312" i="6"/>
  <c r="CI311" i="6"/>
  <c r="CF311" i="6"/>
  <c r="CG311" i="6" s="1"/>
  <c r="CD311" i="6"/>
  <c r="CC311" i="6"/>
  <c r="CE311" i="6" s="1"/>
  <c r="BM311" i="6"/>
  <c r="BJ311" i="6"/>
  <c r="CI310" i="6"/>
  <c r="CF310" i="6"/>
  <c r="CG310" i="6" s="1"/>
  <c r="CE310" i="6"/>
  <c r="CD310" i="6"/>
  <c r="CC310" i="6"/>
  <c r="BM310" i="6"/>
  <c r="BJ310" i="6"/>
  <c r="CI309" i="6"/>
  <c r="CF309" i="6"/>
  <c r="CD309" i="6"/>
  <c r="CC309" i="6"/>
  <c r="BM309" i="6"/>
  <c r="BJ309" i="6"/>
  <c r="CI308" i="6"/>
  <c r="CF308" i="6"/>
  <c r="CD308" i="6"/>
  <c r="CE308" i="6" s="1"/>
  <c r="CG308" i="6" s="1"/>
  <c r="CC308" i="6"/>
  <c r="BM308" i="6"/>
  <c r="BJ308" i="6"/>
  <c r="CI307" i="6"/>
  <c r="CF307" i="6"/>
  <c r="CD307" i="6"/>
  <c r="CC307" i="6"/>
  <c r="CE307" i="6" s="1"/>
  <c r="BM307" i="6"/>
  <c r="BJ307" i="6"/>
  <c r="CI306" i="6"/>
  <c r="CF306" i="6"/>
  <c r="CG306" i="6" s="1"/>
  <c r="CE306" i="6"/>
  <c r="CD306" i="6"/>
  <c r="CC306" i="6"/>
  <c r="BM306" i="6"/>
  <c r="BJ306" i="6"/>
  <c r="CI305" i="6"/>
  <c r="CG305" i="6"/>
  <c r="CF305" i="6"/>
  <c r="CE305" i="6"/>
  <c r="CD305" i="6"/>
  <c r="CC305" i="6"/>
  <c r="BM305" i="6"/>
  <c r="BK305" i="6"/>
  <c r="BJ305" i="6"/>
  <c r="CI304" i="6"/>
  <c r="CF304" i="6"/>
  <c r="CE304" i="6"/>
  <c r="CG304" i="6" s="1"/>
  <c r="CD304" i="6"/>
  <c r="CC304" i="6"/>
  <c r="BM304" i="6"/>
  <c r="BJ304" i="6"/>
  <c r="CI303" i="6"/>
  <c r="CF303" i="6"/>
  <c r="CD303" i="6"/>
  <c r="CE303" i="6" s="1"/>
  <c r="CG303" i="6" s="1"/>
  <c r="CC303" i="6"/>
  <c r="BM303" i="6"/>
  <c r="BJ303" i="6"/>
  <c r="CI302" i="6"/>
  <c r="CF302" i="6"/>
  <c r="CE302" i="6"/>
  <c r="CG302" i="6" s="1"/>
  <c r="CD302" i="6"/>
  <c r="CC302" i="6"/>
  <c r="BM302" i="6"/>
  <c r="BJ302" i="6"/>
  <c r="CI301" i="6"/>
  <c r="CF301" i="6"/>
  <c r="CD301" i="6"/>
  <c r="CC301" i="6"/>
  <c r="CE301" i="6" s="1"/>
  <c r="BM301" i="6"/>
  <c r="BJ301" i="6"/>
  <c r="CI300" i="6"/>
  <c r="CF300" i="6"/>
  <c r="CE300" i="6"/>
  <c r="CD300" i="6"/>
  <c r="CC300" i="6"/>
  <c r="BM300" i="6"/>
  <c r="BJ300" i="6"/>
  <c r="CI299" i="6"/>
  <c r="CF299" i="6"/>
  <c r="CG299" i="6" s="1"/>
  <c r="CE299" i="6"/>
  <c r="CD299" i="6"/>
  <c r="CC299" i="6"/>
  <c r="BM299" i="6"/>
  <c r="BJ299" i="6"/>
  <c r="CI298" i="6"/>
  <c r="CF298" i="6"/>
  <c r="CD298" i="6"/>
  <c r="CE298" i="6" s="1"/>
  <c r="CG298" i="6" s="1"/>
  <c r="CC298" i="6"/>
  <c r="BM298" i="6"/>
  <c r="BK298" i="6"/>
  <c r="BJ298" i="6"/>
  <c r="CI297" i="6"/>
  <c r="CF297" i="6"/>
  <c r="CD297" i="6"/>
  <c r="CC297" i="6"/>
  <c r="CE297" i="6" s="1"/>
  <c r="CG297" i="6" s="1"/>
  <c r="BM297" i="6"/>
  <c r="BJ297" i="6"/>
  <c r="CI296" i="6"/>
  <c r="CG296" i="6"/>
  <c r="CF296" i="6"/>
  <c r="CE296" i="6"/>
  <c r="CD296" i="6"/>
  <c r="CC296" i="6"/>
  <c r="BM296" i="6"/>
  <c r="BJ296" i="6"/>
  <c r="CI295" i="6"/>
  <c r="CG295" i="6"/>
  <c r="CF295" i="6"/>
  <c r="CE295" i="6"/>
  <c r="CD295" i="6"/>
  <c r="CC295" i="6"/>
  <c r="BM295" i="6"/>
  <c r="BJ295" i="6"/>
  <c r="CI294" i="6"/>
  <c r="CF294" i="6"/>
  <c r="CG294" i="6" s="1"/>
  <c r="CD294" i="6"/>
  <c r="CC294" i="6"/>
  <c r="CE294" i="6" s="1"/>
  <c r="BM294" i="6"/>
  <c r="BJ294" i="6"/>
  <c r="CI293" i="6"/>
  <c r="CF293" i="6"/>
  <c r="CE293" i="6"/>
  <c r="CG293" i="6" s="1"/>
  <c r="CD293" i="6"/>
  <c r="CC293" i="6"/>
  <c r="BM293" i="6"/>
  <c r="BJ293" i="6"/>
  <c r="CI292" i="6"/>
  <c r="CF292" i="6"/>
  <c r="CE292" i="6"/>
  <c r="CG292" i="6" s="1"/>
  <c r="CD292" i="6"/>
  <c r="CC292" i="6"/>
  <c r="BM292" i="6"/>
  <c r="BJ292" i="6"/>
  <c r="CI291" i="6"/>
  <c r="CG291" i="6"/>
  <c r="CF291" i="6"/>
  <c r="CD291" i="6"/>
  <c r="CC291" i="6"/>
  <c r="CE291" i="6" s="1"/>
  <c r="BM291" i="6"/>
  <c r="BJ291" i="6"/>
  <c r="CI290" i="6"/>
  <c r="CG290" i="6"/>
  <c r="CF290" i="6"/>
  <c r="CE290" i="6"/>
  <c r="CD290" i="6"/>
  <c r="CC290" i="6"/>
  <c r="BM290" i="6"/>
  <c r="BJ290" i="6"/>
  <c r="CI289" i="6"/>
  <c r="CF289" i="6"/>
  <c r="CG289" i="6" s="1"/>
  <c r="CD289" i="6"/>
  <c r="CC289" i="6"/>
  <c r="CE289" i="6" s="1"/>
  <c r="BM289" i="6"/>
  <c r="BJ289" i="6"/>
  <c r="CI288" i="6"/>
  <c r="CF288" i="6"/>
  <c r="CD288" i="6"/>
  <c r="CC288" i="6"/>
  <c r="CE288" i="6" s="1"/>
  <c r="CG288" i="6" s="1"/>
  <c r="BM288" i="6"/>
  <c r="BJ288" i="6"/>
  <c r="CI287" i="6"/>
  <c r="CF287" i="6"/>
  <c r="CE287" i="6"/>
  <c r="CD287" i="6"/>
  <c r="CC287" i="6"/>
  <c r="BM287" i="6"/>
  <c r="BJ287" i="6"/>
  <c r="CI286" i="6"/>
  <c r="CG286" i="6"/>
  <c r="CF286" i="6"/>
  <c r="CE286" i="6"/>
  <c r="CD286" i="6"/>
  <c r="CC286" i="6"/>
  <c r="BM286" i="6"/>
  <c r="BJ286" i="6"/>
  <c r="CI285" i="6"/>
  <c r="CF285" i="6"/>
  <c r="CG285" i="6" s="1"/>
  <c r="CE285" i="6"/>
  <c r="CD285" i="6"/>
  <c r="CC285" i="6"/>
  <c r="BM285" i="6"/>
  <c r="BJ285" i="6"/>
  <c r="CI284" i="6"/>
  <c r="CF284" i="6"/>
  <c r="CD284" i="6"/>
  <c r="CC284" i="6"/>
  <c r="BM284" i="6"/>
  <c r="BJ284" i="6"/>
  <c r="CI283" i="6"/>
  <c r="CF283" i="6"/>
  <c r="CD283" i="6"/>
  <c r="CC283" i="6"/>
  <c r="CE283" i="6" s="1"/>
  <c r="CG283" i="6" s="1"/>
  <c r="BM283" i="6"/>
  <c r="BK283" i="6"/>
  <c r="BJ283" i="6"/>
  <c r="BI283" i="6"/>
  <c r="BN283" i="6" s="1"/>
  <c r="CI282" i="6"/>
  <c r="CF282" i="6"/>
  <c r="CE282" i="6"/>
  <c r="CG282" i="6" s="1"/>
  <c r="CD282" i="6"/>
  <c r="CC282" i="6"/>
  <c r="BM282" i="6"/>
  <c r="BJ282" i="6"/>
  <c r="CI281" i="6"/>
  <c r="CH281" i="6"/>
  <c r="CJ281" i="6" s="1"/>
  <c r="CG281" i="6"/>
  <c r="CF281" i="6"/>
  <c r="CE281" i="6"/>
  <c r="CD281" i="6"/>
  <c r="CC281" i="6"/>
  <c r="BP281" i="6"/>
  <c r="BN281" i="6"/>
  <c r="BM281" i="6"/>
  <c r="BJ281" i="6"/>
  <c r="BI281" i="6"/>
  <c r="CI280" i="6"/>
  <c r="CF280" i="6"/>
  <c r="CG280" i="6" s="1"/>
  <c r="CE280" i="6"/>
  <c r="CD280" i="6"/>
  <c r="CC280" i="6"/>
  <c r="BM280" i="6"/>
  <c r="BJ280" i="6"/>
  <c r="CI279" i="6"/>
  <c r="CF279" i="6"/>
  <c r="CD279" i="6"/>
  <c r="CC279" i="6"/>
  <c r="CE279" i="6" s="1"/>
  <c r="CG279" i="6" s="1"/>
  <c r="BM279" i="6"/>
  <c r="BJ279" i="6"/>
  <c r="CI278" i="6"/>
  <c r="CF278" i="6"/>
  <c r="CE278" i="6"/>
  <c r="CG278" i="6" s="1"/>
  <c r="CD278" i="6"/>
  <c r="CC278" i="6"/>
  <c r="BM278" i="6"/>
  <c r="BJ278" i="6"/>
  <c r="BI278" i="6"/>
  <c r="BN278" i="6" s="1"/>
  <c r="CI277" i="6"/>
  <c r="CF277" i="6"/>
  <c r="CE277" i="6"/>
  <c r="CD277" i="6"/>
  <c r="CC277" i="6"/>
  <c r="BM277" i="6"/>
  <c r="BJ277" i="6"/>
  <c r="CI276" i="6"/>
  <c r="CF276" i="6"/>
  <c r="CE276" i="6"/>
  <c r="CG276" i="6" s="1"/>
  <c r="CD276" i="6"/>
  <c r="CC276" i="6"/>
  <c r="BM276" i="6"/>
  <c r="BJ276" i="6"/>
  <c r="CI275" i="6"/>
  <c r="CG275" i="6"/>
  <c r="CF275" i="6"/>
  <c r="CE275" i="6"/>
  <c r="CD275" i="6"/>
  <c r="CC275" i="6"/>
  <c r="BM275" i="6"/>
  <c r="BJ275" i="6"/>
  <c r="CI274" i="6"/>
  <c r="CF274" i="6"/>
  <c r="CD274" i="6"/>
  <c r="CC274" i="6"/>
  <c r="CE274" i="6" s="1"/>
  <c r="CG274" i="6" s="1"/>
  <c r="BM274" i="6"/>
  <c r="BJ274" i="6"/>
  <c r="CI273" i="6"/>
  <c r="CF273" i="6"/>
  <c r="CE273" i="6"/>
  <c r="CG273" i="6" s="1"/>
  <c r="CD273" i="6"/>
  <c r="CC273" i="6"/>
  <c r="BM273" i="6"/>
  <c r="BJ273" i="6"/>
  <c r="CI272" i="6"/>
  <c r="CF272" i="6"/>
  <c r="CD272" i="6"/>
  <c r="CC272" i="6"/>
  <c r="CE272" i="6" s="1"/>
  <c r="CG272" i="6" s="1"/>
  <c r="BM272" i="6"/>
  <c r="BJ272" i="6"/>
  <c r="CI271" i="6"/>
  <c r="CF271" i="6"/>
  <c r="CD271" i="6"/>
  <c r="CE271" i="6" s="1"/>
  <c r="CG271" i="6" s="1"/>
  <c r="CC271" i="6"/>
  <c r="BM271" i="6"/>
  <c r="BJ271" i="6"/>
  <c r="CI270" i="6"/>
  <c r="CF270" i="6"/>
  <c r="CE270" i="6"/>
  <c r="CG270" i="6" s="1"/>
  <c r="CD270" i="6"/>
  <c r="CC270" i="6"/>
  <c r="BM270" i="6"/>
  <c r="BJ270" i="6"/>
  <c r="CI269" i="6"/>
  <c r="CF269" i="6"/>
  <c r="CD269" i="6"/>
  <c r="CC269" i="6"/>
  <c r="CE269" i="6" s="1"/>
  <c r="CG269" i="6" s="1"/>
  <c r="BM269" i="6"/>
  <c r="BJ269" i="6"/>
  <c r="CI268" i="6"/>
  <c r="CF268" i="6"/>
  <c r="CE268" i="6"/>
  <c r="CG268" i="6" s="1"/>
  <c r="CD268" i="6"/>
  <c r="CC268" i="6"/>
  <c r="BM268" i="6"/>
  <c r="BJ268" i="6"/>
  <c r="CI267" i="6"/>
  <c r="CF267" i="6"/>
  <c r="CD267" i="6"/>
  <c r="CC267" i="6"/>
  <c r="CE267" i="6" s="1"/>
  <c r="CG267" i="6" s="1"/>
  <c r="BM267" i="6"/>
  <c r="BJ267" i="6"/>
  <c r="CI266" i="6"/>
  <c r="CF266" i="6"/>
  <c r="CD266" i="6"/>
  <c r="CE266" i="6" s="1"/>
  <c r="CG266" i="6" s="1"/>
  <c r="CC266" i="6"/>
  <c r="BM266" i="6"/>
  <c r="BJ266" i="6"/>
  <c r="CI265" i="6"/>
  <c r="CF265" i="6"/>
  <c r="CG265" i="6" s="1"/>
  <c r="CE265" i="6"/>
  <c r="CD265" i="6"/>
  <c r="CC265" i="6"/>
  <c r="BM265" i="6"/>
  <c r="BJ265" i="6"/>
  <c r="CI264" i="6"/>
  <c r="CG264" i="6"/>
  <c r="CF264" i="6"/>
  <c r="CD264" i="6"/>
  <c r="CC264" i="6"/>
  <c r="CE264" i="6" s="1"/>
  <c r="BM264" i="6"/>
  <c r="BJ264" i="6"/>
  <c r="CI263" i="6"/>
  <c r="CF263" i="6"/>
  <c r="CD263" i="6"/>
  <c r="CE263" i="6" s="1"/>
  <c r="CG263" i="6" s="1"/>
  <c r="CC263" i="6"/>
  <c r="BM263" i="6"/>
  <c r="BJ263" i="6"/>
  <c r="CI262" i="6"/>
  <c r="CF262" i="6"/>
  <c r="CD262" i="6"/>
  <c r="CC262" i="6"/>
  <c r="CE262" i="6" s="1"/>
  <c r="CG262" i="6" s="1"/>
  <c r="BM262" i="6"/>
  <c r="BJ262" i="6"/>
  <c r="CI261" i="6"/>
  <c r="CF261" i="6"/>
  <c r="CD261" i="6"/>
  <c r="CC261" i="6"/>
  <c r="BM261" i="6"/>
  <c r="BK261" i="6"/>
  <c r="BJ261" i="6"/>
  <c r="CI260" i="6"/>
  <c r="CF260" i="6"/>
  <c r="CG260" i="6" s="1"/>
  <c r="CE260" i="6"/>
  <c r="CD260" i="6"/>
  <c r="CC260" i="6"/>
  <c r="BM260" i="6"/>
  <c r="BJ260" i="6"/>
  <c r="CI259" i="6"/>
  <c r="CF259" i="6"/>
  <c r="CD259" i="6"/>
  <c r="CC259" i="6"/>
  <c r="BM259" i="6"/>
  <c r="BJ259" i="6"/>
  <c r="CI258" i="6"/>
  <c r="CF258" i="6"/>
  <c r="CE258" i="6"/>
  <c r="CG258" i="6" s="1"/>
  <c r="CD258" i="6"/>
  <c r="CC258" i="6"/>
  <c r="BM258" i="6"/>
  <c r="BJ258" i="6"/>
  <c r="CI257" i="6"/>
  <c r="CF257" i="6"/>
  <c r="CE257" i="6"/>
  <c r="CD257" i="6"/>
  <c r="CC257" i="6"/>
  <c r="BM257" i="6"/>
  <c r="BJ257" i="6"/>
  <c r="CI256" i="6"/>
  <c r="CF256" i="6"/>
  <c r="CD256" i="6"/>
  <c r="CE256" i="6" s="1"/>
  <c r="CG256" i="6" s="1"/>
  <c r="CC256" i="6"/>
  <c r="BM256" i="6"/>
  <c r="BJ256" i="6"/>
  <c r="CI255" i="6"/>
  <c r="CF255" i="6"/>
  <c r="CG255" i="6" s="1"/>
  <c r="CE255" i="6"/>
  <c r="CD255" i="6"/>
  <c r="CC255" i="6"/>
  <c r="BM255" i="6"/>
  <c r="BJ255" i="6"/>
  <c r="CI254" i="6"/>
  <c r="CG254" i="6"/>
  <c r="CF254" i="6"/>
  <c r="CD254" i="6"/>
  <c r="CC254" i="6"/>
  <c r="CE254" i="6" s="1"/>
  <c r="BM254" i="6"/>
  <c r="BJ254" i="6"/>
  <c r="CI253" i="6"/>
  <c r="CF253" i="6"/>
  <c r="CD253" i="6"/>
  <c r="CE253" i="6" s="1"/>
  <c r="CG253" i="6" s="1"/>
  <c r="CC253" i="6"/>
  <c r="BM253" i="6"/>
  <c r="BJ253" i="6"/>
  <c r="CI252" i="6"/>
  <c r="CF252" i="6"/>
  <c r="CE252" i="6"/>
  <c r="CG252" i="6" s="1"/>
  <c r="CD252" i="6"/>
  <c r="CC252" i="6"/>
  <c r="BM252" i="6"/>
  <c r="BJ252" i="6"/>
  <c r="CI251" i="6"/>
  <c r="CF251" i="6"/>
  <c r="CE251" i="6"/>
  <c r="CG251" i="6" s="1"/>
  <c r="CD251" i="6"/>
  <c r="CC251" i="6"/>
  <c r="BM251" i="6"/>
  <c r="BJ251" i="6"/>
  <c r="CI250" i="6"/>
  <c r="CH250" i="6"/>
  <c r="CJ250" i="6" s="1"/>
  <c r="CG250" i="6"/>
  <c r="CF250" i="6"/>
  <c r="CE250" i="6"/>
  <c r="CD250" i="6"/>
  <c r="CC250" i="6"/>
  <c r="BM250" i="6"/>
  <c r="BJ250" i="6"/>
  <c r="CI249" i="6"/>
  <c r="CG249" i="6"/>
  <c r="CF249" i="6"/>
  <c r="CD249" i="6"/>
  <c r="CC249" i="6"/>
  <c r="CE249" i="6" s="1"/>
  <c r="BM249" i="6"/>
  <c r="BK249" i="6"/>
  <c r="BJ249" i="6"/>
  <c r="CI248" i="6"/>
  <c r="CF248" i="6"/>
  <c r="CD248" i="6"/>
  <c r="CC248" i="6"/>
  <c r="BM248" i="6"/>
  <c r="BJ248" i="6"/>
  <c r="CI247" i="6"/>
  <c r="CF247" i="6"/>
  <c r="CD247" i="6"/>
  <c r="CC247" i="6"/>
  <c r="CE247" i="6" s="1"/>
  <c r="CG247" i="6" s="1"/>
  <c r="BM247" i="6"/>
  <c r="BJ247" i="6"/>
  <c r="CI246" i="6"/>
  <c r="CF246" i="6"/>
  <c r="CD246" i="6"/>
  <c r="CC246" i="6"/>
  <c r="CE246" i="6" s="1"/>
  <c r="CG246" i="6" s="1"/>
  <c r="BM246" i="6"/>
  <c r="BJ246" i="6"/>
  <c r="CI245" i="6"/>
  <c r="CF245" i="6"/>
  <c r="CE245" i="6"/>
  <c r="CG245" i="6" s="1"/>
  <c r="CD245" i="6"/>
  <c r="CC245" i="6"/>
  <c r="BM245" i="6"/>
  <c r="BJ245" i="6"/>
  <c r="CI244" i="6"/>
  <c r="CF244" i="6"/>
  <c r="CD244" i="6"/>
  <c r="CE244" i="6" s="1"/>
  <c r="CG244" i="6" s="1"/>
  <c r="CC244" i="6"/>
  <c r="BM244" i="6"/>
  <c r="BJ244" i="6"/>
  <c r="CI243" i="6"/>
  <c r="CF243" i="6"/>
  <c r="CE243" i="6"/>
  <c r="CG243" i="6" s="1"/>
  <c r="CD243" i="6"/>
  <c r="CC243" i="6"/>
  <c r="BM243" i="6"/>
  <c r="BJ243" i="6"/>
  <c r="CI242" i="6"/>
  <c r="CF242" i="6"/>
  <c r="CD242" i="6"/>
  <c r="CC242" i="6"/>
  <c r="CE242" i="6" s="1"/>
  <c r="CG242" i="6" s="1"/>
  <c r="BM242" i="6"/>
  <c r="BJ242" i="6"/>
  <c r="CI241" i="6"/>
  <c r="CF241" i="6"/>
  <c r="CD241" i="6"/>
  <c r="CC241" i="6"/>
  <c r="BM241" i="6"/>
  <c r="BJ241" i="6"/>
  <c r="CI240" i="6"/>
  <c r="CF240" i="6"/>
  <c r="CE240" i="6"/>
  <c r="CG240" i="6" s="1"/>
  <c r="CD240" i="6"/>
  <c r="CC240" i="6"/>
  <c r="BM240" i="6"/>
  <c r="BJ240" i="6"/>
  <c r="CI239" i="6"/>
  <c r="CF239" i="6"/>
  <c r="CE239" i="6"/>
  <c r="CG239" i="6" s="1"/>
  <c r="CD239" i="6"/>
  <c r="CC239" i="6"/>
  <c r="BM239" i="6"/>
  <c r="BJ239" i="6"/>
  <c r="CI238" i="6"/>
  <c r="CF238" i="6"/>
  <c r="CE238" i="6"/>
  <c r="CG238" i="6" s="1"/>
  <c r="CD238" i="6"/>
  <c r="CC238" i="6"/>
  <c r="BM238" i="6"/>
  <c r="BJ238" i="6"/>
  <c r="CI237" i="6"/>
  <c r="CF237" i="6"/>
  <c r="CE237" i="6"/>
  <c r="CG237" i="6" s="1"/>
  <c r="CD237" i="6"/>
  <c r="CC237" i="6"/>
  <c r="BM237" i="6"/>
  <c r="BJ237" i="6"/>
  <c r="CI236" i="6"/>
  <c r="CF236" i="6"/>
  <c r="CD236" i="6"/>
  <c r="CE236" i="6" s="1"/>
  <c r="CG236" i="6" s="1"/>
  <c r="CC236" i="6"/>
  <c r="BN236" i="6"/>
  <c r="BM236" i="6"/>
  <c r="BK236" i="6"/>
  <c r="BJ236" i="6"/>
  <c r="BI236" i="6"/>
  <c r="CI235" i="6"/>
  <c r="CG235" i="6"/>
  <c r="CF235" i="6"/>
  <c r="CE235" i="6"/>
  <c r="CD235" i="6"/>
  <c r="CC235" i="6"/>
  <c r="BM235" i="6"/>
  <c r="BJ235" i="6"/>
  <c r="CI234" i="6"/>
  <c r="CG234" i="6"/>
  <c r="CF234" i="6"/>
  <c r="CD234" i="6"/>
  <c r="CC234" i="6"/>
  <c r="CE234" i="6" s="1"/>
  <c r="BM234" i="6"/>
  <c r="BJ234" i="6"/>
  <c r="CI233" i="6"/>
  <c r="CF233" i="6"/>
  <c r="CD233" i="6"/>
  <c r="CC233" i="6"/>
  <c r="CE233" i="6" s="1"/>
  <c r="CG233" i="6" s="1"/>
  <c r="BM233" i="6"/>
  <c r="BK233" i="6"/>
  <c r="BJ233" i="6"/>
  <c r="CI232" i="6"/>
  <c r="CF232" i="6"/>
  <c r="CD232" i="6"/>
  <c r="CC232" i="6"/>
  <c r="CE232" i="6" s="1"/>
  <c r="CG232" i="6" s="1"/>
  <c r="BM232" i="6"/>
  <c r="BJ232" i="6"/>
  <c r="CI231" i="6"/>
  <c r="CF231" i="6"/>
  <c r="CD231" i="6"/>
  <c r="CE231" i="6" s="1"/>
  <c r="CG231" i="6" s="1"/>
  <c r="CC231" i="6"/>
  <c r="BM231" i="6"/>
  <c r="BJ231" i="6"/>
  <c r="CI230" i="6"/>
  <c r="CF230" i="6"/>
  <c r="CG230" i="6" s="1"/>
  <c r="CE230" i="6"/>
  <c r="CD230" i="6"/>
  <c r="CC230" i="6"/>
  <c r="BM230" i="6"/>
  <c r="BJ230" i="6"/>
  <c r="CI229" i="6"/>
  <c r="CF229" i="6"/>
  <c r="CD229" i="6"/>
  <c r="CE229" i="6" s="1"/>
  <c r="CG229" i="6" s="1"/>
  <c r="CC229" i="6"/>
  <c r="BM229" i="6"/>
  <c r="BK229" i="6"/>
  <c r="BJ229" i="6"/>
  <c r="CJ228" i="6"/>
  <c r="CI228" i="6"/>
  <c r="CH228" i="6"/>
  <c r="CF228" i="6"/>
  <c r="CD228" i="6"/>
  <c r="CE228" i="6" s="1"/>
  <c r="CG228" i="6" s="1"/>
  <c r="CC228" i="6"/>
  <c r="BM228" i="6"/>
  <c r="BJ228" i="6"/>
  <c r="CI227" i="6"/>
  <c r="CF227" i="6"/>
  <c r="CD227" i="6"/>
  <c r="CC227" i="6"/>
  <c r="CE227" i="6" s="1"/>
  <c r="CG227" i="6" s="1"/>
  <c r="BM227" i="6"/>
  <c r="BJ227" i="6"/>
  <c r="CI226" i="6"/>
  <c r="CF226" i="6"/>
  <c r="CD226" i="6"/>
  <c r="CC226" i="6"/>
  <c r="CE226" i="6" s="1"/>
  <c r="CG226" i="6" s="1"/>
  <c r="BM226" i="6"/>
  <c r="BJ226" i="6"/>
  <c r="CI225" i="6"/>
  <c r="CF225" i="6"/>
  <c r="CE225" i="6"/>
  <c r="CG225" i="6" s="1"/>
  <c r="CD225" i="6"/>
  <c r="CC225" i="6"/>
  <c r="BM225" i="6"/>
  <c r="BJ225" i="6"/>
  <c r="CI224" i="6"/>
  <c r="CG224" i="6"/>
  <c r="CF224" i="6"/>
  <c r="CE224" i="6"/>
  <c r="CD224" i="6"/>
  <c r="CC224" i="6"/>
  <c r="BM224" i="6"/>
  <c r="BJ224" i="6"/>
  <c r="CI223" i="6"/>
  <c r="CF223" i="6"/>
  <c r="CE223" i="6"/>
  <c r="CG223" i="6" s="1"/>
  <c r="CD223" i="6"/>
  <c r="CC223" i="6"/>
  <c r="BM223" i="6"/>
  <c r="BJ223" i="6"/>
  <c r="CI222" i="6"/>
  <c r="CF222" i="6"/>
  <c r="CD222" i="6"/>
  <c r="CC222" i="6"/>
  <c r="CE222" i="6" s="1"/>
  <c r="CG222" i="6" s="1"/>
  <c r="BP222" i="6"/>
  <c r="BM222" i="6"/>
  <c r="BJ222" i="6"/>
  <c r="CI221" i="6"/>
  <c r="CF221" i="6"/>
  <c r="CD221" i="6"/>
  <c r="CC221" i="6"/>
  <c r="CE221" i="6" s="1"/>
  <c r="CG221" i="6" s="1"/>
  <c r="BM221" i="6"/>
  <c r="BJ221" i="6"/>
  <c r="CI220" i="6"/>
  <c r="CF220" i="6"/>
  <c r="CE220" i="6"/>
  <c r="CG220" i="6" s="1"/>
  <c r="CD220" i="6"/>
  <c r="CC220" i="6"/>
  <c r="BM220" i="6"/>
  <c r="BJ220" i="6"/>
  <c r="CI219" i="6"/>
  <c r="CF219" i="6"/>
  <c r="CE219" i="6"/>
  <c r="CG219" i="6" s="1"/>
  <c r="CD219" i="6"/>
  <c r="CC219" i="6"/>
  <c r="BM219" i="6"/>
  <c r="BJ219" i="6"/>
  <c r="CI218" i="6"/>
  <c r="CH218" i="6"/>
  <c r="CJ218" i="6" s="1"/>
  <c r="CF218" i="6"/>
  <c r="CE218" i="6"/>
  <c r="CG218" i="6" s="1"/>
  <c r="CD218" i="6"/>
  <c r="CC218" i="6"/>
  <c r="BM218" i="6"/>
  <c r="BJ218" i="6"/>
  <c r="CI217" i="6"/>
  <c r="CF217" i="6"/>
  <c r="CE217" i="6"/>
  <c r="CG217" i="6" s="1"/>
  <c r="CD217" i="6"/>
  <c r="CC217" i="6"/>
  <c r="BM217" i="6"/>
  <c r="BK217" i="6"/>
  <c r="BJ217" i="6"/>
  <c r="CI216" i="6"/>
  <c r="CF216" i="6"/>
  <c r="CE216" i="6"/>
  <c r="CG216" i="6" s="1"/>
  <c r="CD216" i="6"/>
  <c r="CC216" i="6"/>
  <c r="BM216" i="6"/>
  <c r="BJ216" i="6"/>
  <c r="CJ215" i="6"/>
  <c r="CI215" i="6"/>
  <c r="CH215" i="6"/>
  <c r="CG215" i="6"/>
  <c r="CF215" i="6"/>
  <c r="CE215" i="6"/>
  <c r="CD215" i="6"/>
  <c r="CC215" i="6"/>
  <c r="BM215" i="6"/>
  <c r="BK215" i="6"/>
  <c r="BJ215" i="6"/>
  <c r="CI214" i="6"/>
  <c r="CF214" i="6"/>
  <c r="CD214" i="6"/>
  <c r="CC214" i="6"/>
  <c r="CE214" i="6" s="1"/>
  <c r="BM214" i="6"/>
  <c r="BJ214" i="6"/>
  <c r="CI213" i="6"/>
  <c r="CF213" i="6"/>
  <c r="CE213" i="6"/>
  <c r="CG213" i="6" s="1"/>
  <c r="CD213" i="6"/>
  <c r="CC213" i="6"/>
  <c r="BM213" i="6"/>
  <c r="BJ213" i="6"/>
  <c r="CI212" i="6"/>
  <c r="CF212" i="6"/>
  <c r="CD212" i="6"/>
  <c r="CC212" i="6"/>
  <c r="CE212" i="6" s="1"/>
  <c r="CG212" i="6" s="1"/>
  <c r="BM212" i="6"/>
  <c r="BJ212" i="6"/>
  <c r="CI211" i="6"/>
  <c r="CH211" i="6"/>
  <c r="CJ211" i="6" s="1"/>
  <c r="CF211" i="6"/>
  <c r="CE211" i="6"/>
  <c r="CG211" i="6" s="1"/>
  <c r="CD211" i="6"/>
  <c r="CC211" i="6"/>
  <c r="BM211" i="6"/>
  <c r="BJ211" i="6"/>
  <c r="CI210" i="6"/>
  <c r="CF210" i="6"/>
  <c r="CE210" i="6"/>
  <c r="CG210" i="6" s="1"/>
  <c r="CD210" i="6"/>
  <c r="CC210" i="6"/>
  <c r="BM210" i="6"/>
  <c r="BJ210" i="6"/>
  <c r="CI209" i="6"/>
  <c r="CG209" i="6"/>
  <c r="CF209" i="6"/>
  <c r="CD209" i="6"/>
  <c r="CC209" i="6"/>
  <c r="CE209" i="6" s="1"/>
  <c r="BM209" i="6"/>
  <c r="BJ209" i="6"/>
  <c r="CI208" i="6"/>
  <c r="CF208" i="6"/>
  <c r="CD208" i="6"/>
  <c r="CC208" i="6"/>
  <c r="CE208" i="6" s="1"/>
  <c r="CG208" i="6" s="1"/>
  <c r="BM208" i="6"/>
  <c r="BJ208" i="6"/>
  <c r="CI207" i="6"/>
  <c r="CF207" i="6"/>
  <c r="CE207" i="6"/>
  <c r="CG207" i="6" s="1"/>
  <c r="CD207" i="6"/>
  <c r="CC207" i="6"/>
  <c r="BM207" i="6"/>
  <c r="BJ207" i="6"/>
  <c r="CI206" i="6"/>
  <c r="CF206" i="6"/>
  <c r="CE206" i="6"/>
  <c r="CG206" i="6" s="1"/>
  <c r="CD206" i="6"/>
  <c r="CC206" i="6"/>
  <c r="BM206" i="6"/>
  <c r="BJ206" i="6"/>
  <c r="CI205" i="6"/>
  <c r="CG205" i="6"/>
  <c r="CF205" i="6"/>
  <c r="CE205" i="6"/>
  <c r="CD205" i="6"/>
  <c r="CC205" i="6"/>
  <c r="BM205" i="6"/>
  <c r="BK205" i="6"/>
  <c r="BJ205" i="6"/>
  <c r="CI204" i="6"/>
  <c r="CF204" i="6"/>
  <c r="CD204" i="6"/>
  <c r="CE204" i="6" s="1"/>
  <c r="CG204" i="6" s="1"/>
  <c r="CC204" i="6"/>
  <c r="BM204" i="6"/>
  <c r="BJ204" i="6"/>
  <c r="CJ203" i="6"/>
  <c r="CI203" i="6"/>
  <c r="CF203" i="6"/>
  <c r="CD203" i="6"/>
  <c r="CC203" i="6"/>
  <c r="CE203" i="6" s="1"/>
  <c r="CG203" i="6" s="1"/>
  <c r="BN203" i="6"/>
  <c r="BM203" i="6"/>
  <c r="BJ203" i="6"/>
  <c r="BI203" i="6"/>
  <c r="CI202" i="6"/>
  <c r="CF202" i="6"/>
  <c r="CG202" i="6" s="1"/>
  <c r="CD202" i="6"/>
  <c r="CC202" i="6"/>
  <c r="CE202" i="6" s="1"/>
  <c r="BM202" i="6"/>
  <c r="BJ202" i="6"/>
  <c r="CI201" i="6"/>
  <c r="CF201" i="6"/>
  <c r="CD201" i="6"/>
  <c r="CC201" i="6"/>
  <c r="CE201" i="6" s="1"/>
  <c r="CG201" i="6" s="1"/>
  <c r="BM201" i="6"/>
  <c r="BJ201" i="6"/>
  <c r="CI200" i="6"/>
  <c r="CF200" i="6"/>
  <c r="CE200" i="6"/>
  <c r="CG200" i="6" s="1"/>
  <c r="CD200" i="6"/>
  <c r="CC200" i="6"/>
  <c r="BM200" i="6"/>
  <c r="BJ200" i="6"/>
  <c r="CI199" i="6"/>
  <c r="CF199" i="6"/>
  <c r="CD199" i="6"/>
  <c r="CE199" i="6" s="1"/>
  <c r="CG199" i="6" s="1"/>
  <c r="CC199" i="6"/>
  <c r="BM199" i="6"/>
  <c r="BJ199" i="6"/>
  <c r="CI198" i="6"/>
  <c r="CF198" i="6"/>
  <c r="CD198" i="6"/>
  <c r="CC198" i="6"/>
  <c r="BM198" i="6"/>
  <c r="BJ198" i="6"/>
  <c r="CI197" i="6"/>
  <c r="CG197" i="6"/>
  <c r="CF197" i="6"/>
  <c r="CE197" i="6"/>
  <c r="CD197" i="6"/>
  <c r="CC197" i="6"/>
  <c r="BM197" i="6"/>
  <c r="BJ197" i="6"/>
  <c r="CI196" i="6"/>
  <c r="CF196" i="6"/>
  <c r="CD196" i="6"/>
  <c r="CC196" i="6"/>
  <c r="BM196" i="6"/>
  <c r="BJ196" i="6"/>
  <c r="CI195" i="6"/>
  <c r="CF195" i="6"/>
  <c r="CE195" i="6"/>
  <c r="CG195" i="6" s="1"/>
  <c r="CD195" i="6"/>
  <c r="CC195" i="6"/>
  <c r="BM195" i="6"/>
  <c r="BJ195" i="6"/>
  <c r="CI194" i="6"/>
  <c r="CF194" i="6"/>
  <c r="CD194" i="6"/>
  <c r="CC194" i="6"/>
  <c r="CE194" i="6" s="1"/>
  <c r="BM194" i="6"/>
  <c r="BK194" i="6"/>
  <c r="BJ194" i="6"/>
  <c r="CI193" i="6"/>
  <c r="CF193" i="6"/>
  <c r="CD193" i="6"/>
  <c r="CE193" i="6" s="1"/>
  <c r="CG193" i="6" s="1"/>
  <c r="CC193" i="6"/>
  <c r="BP193" i="6"/>
  <c r="BM193" i="6"/>
  <c r="BJ193" i="6"/>
  <c r="CI192" i="6"/>
  <c r="CG192" i="6"/>
  <c r="CF192" i="6"/>
  <c r="CE192" i="6"/>
  <c r="CD192" i="6"/>
  <c r="CC192" i="6"/>
  <c r="BM192" i="6"/>
  <c r="BJ192" i="6"/>
  <c r="CI191" i="6"/>
  <c r="CF191" i="6"/>
  <c r="CD191" i="6"/>
  <c r="CC191" i="6"/>
  <c r="CE191" i="6" s="1"/>
  <c r="CG191" i="6" s="1"/>
  <c r="BM191" i="6"/>
  <c r="BJ191" i="6"/>
  <c r="CI190" i="6"/>
  <c r="CG190" i="6"/>
  <c r="CF190" i="6"/>
  <c r="CD190" i="6"/>
  <c r="CC190" i="6"/>
  <c r="CE190" i="6" s="1"/>
  <c r="BM190" i="6"/>
  <c r="BJ190" i="6"/>
  <c r="CI189" i="6"/>
  <c r="CG189" i="6"/>
  <c r="CF189" i="6"/>
  <c r="CD189" i="6"/>
  <c r="CC189" i="6"/>
  <c r="CE189" i="6" s="1"/>
  <c r="BM189" i="6"/>
  <c r="BJ189" i="6"/>
  <c r="BI189" i="6"/>
  <c r="BN189" i="6" s="1"/>
  <c r="CI188" i="6"/>
  <c r="CH188" i="6"/>
  <c r="CJ188" i="6" s="1"/>
  <c r="CF188" i="6"/>
  <c r="CD188" i="6"/>
  <c r="CC188" i="6"/>
  <c r="CE188" i="6" s="1"/>
  <c r="CG188" i="6" s="1"/>
  <c r="BM188" i="6"/>
  <c r="BJ188" i="6"/>
  <c r="CI187" i="6"/>
  <c r="CG187" i="6"/>
  <c r="CF187" i="6"/>
  <c r="CE187" i="6"/>
  <c r="CD187" i="6"/>
  <c r="CC187" i="6"/>
  <c r="BM187" i="6"/>
  <c r="BJ187" i="6"/>
  <c r="CI186" i="6"/>
  <c r="CF186" i="6"/>
  <c r="CD186" i="6"/>
  <c r="CC186" i="6"/>
  <c r="CE186" i="6" s="1"/>
  <c r="BM186" i="6"/>
  <c r="BJ186" i="6"/>
  <c r="CI185" i="6"/>
  <c r="CF185" i="6"/>
  <c r="CD185" i="6"/>
  <c r="CC185" i="6"/>
  <c r="CE185" i="6" s="1"/>
  <c r="CG185" i="6" s="1"/>
  <c r="BM185" i="6"/>
  <c r="BJ185" i="6"/>
  <c r="CI184" i="6"/>
  <c r="CF184" i="6"/>
  <c r="CD184" i="6"/>
  <c r="CC184" i="6"/>
  <c r="CE184" i="6" s="1"/>
  <c r="CG184" i="6" s="1"/>
  <c r="BM184" i="6"/>
  <c r="BJ184" i="6"/>
  <c r="CI183" i="6"/>
  <c r="CF183" i="6"/>
  <c r="CE183" i="6"/>
  <c r="CG183" i="6" s="1"/>
  <c r="CD183" i="6"/>
  <c r="CC183" i="6"/>
  <c r="BM183" i="6"/>
  <c r="BR183" i="6" s="1"/>
  <c r="BJ183" i="6"/>
  <c r="CI182" i="6"/>
  <c r="CF182" i="6"/>
  <c r="CE182" i="6"/>
  <c r="CG182" i="6" s="1"/>
  <c r="CD182" i="6"/>
  <c r="CC182" i="6"/>
  <c r="BM182" i="6"/>
  <c r="BK182" i="6"/>
  <c r="BJ182" i="6"/>
  <c r="CI181" i="6"/>
  <c r="CF181" i="6"/>
  <c r="CD181" i="6"/>
  <c r="CE181" i="6" s="1"/>
  <c r="CG181" i="6" s="1"/>
  <c r="CC181" i="6"/>
  <c r="BM181" i="6"/>
  <c r="BJ181" i="6"/>
  <c r="CI180" i="6"/>
  <c r="CF180" i="6"/>
  <c r="CE180" i="6"/>
  <c r="CD180" i="6"/>
  <c r="CC180" i="6"/>
  <c r="BM180" i="6"/>
  <c r="BJ180" i="6"/>
  <c r="CI179" i="6"/>
  <c r="CF179" i="6"/>
  <c r="CD179" i="6"/>
  <c r="CE179" i="6" s="1"/>
  <c r="CG179" i="6" s="1"/>
  <c r="CC179" i="6"/>
  <c r="BM179" i="6"/>
  <c r="BJ179" i="6"/>
  <c r="CI178" i="6"/>
  <c r="CF178" i="6"/>
  <c r="CE178" i="6"/>
  <c r="CG178" i="6" s="1"/>
  <c r="CD178" i="6"/>
  <c r="CC178" i="6"/>
  <c r="BM178" i="6"/>
  <c r="BK178" i="6"/>
  <c r="BJ178" i="6"/>
  <c r="CI177" i="6"/>
  <c r="CF177" i="6"/>
  <c r="CE177" i="6"/>
  <c r="CG177" i="6" s="1"/>
  <c r="CD177" i="6"/>
  <c r="CC177" i="6"/>
  <c r="BM177" i="6"/>
  <c r="BJ177" i="6"/>
  <c r="CI176" i="6"/>
  <c r="CF176" i="6"/>
  <c r="CE176" i="6"/>
  <c r="CD176" i="6"/>
  <c r="CC176" i="6"/>
  <c r="BM176" i="6"/>
  <c r="BJ176" i="6"/>
  <c r="CI175" i="6"/>
  <c r="CH175" i="6"/>
  <c r="CJ175" i="6" s="1"/>
  <c r="CF175" i="6"/>
  <c r="CD175" i="6"/>
  <c r="CC175" i="6"/>
  <c r="CE175" i="6" s="1"/>
  <c r="BM175" i="6"/>
  <c r="BJ175" i="6"/>
  <c r="CI174" i="6"/>
  <c r="CF174" i="6"/>
  <c r="CD174" i="6"/>
  <c r="CE174" i="6" s="1"/>
  <c r="CG174" i="6" s="1"/>
  <c r="CC174" i="6"/>
  <c r="BM174" i="6"/>
  <c r="BJ174" i="6"/>
  <c r="CI173" i="6"/>
  <c r="CG173" i="6"/>
  <c r="CF173" i="6"/>
  <c r="CE173" i="6"/>
  <c r="CD173" i="6"/>
  <c r="CC173" i="6"/>
  <c r="BM173" i="6"/>
  <c r="BJ173" i="6"/>
  <c r="CI172" i="6"/>
  <c r="CH172" i="6"/>
  <c r="CJ172" i="6" s="1"/>
  <c r="CF172" i="6"/>
  <c r="CD172" i="6"/>
  <c r="CC172" i="6"/>
  <c r="CE172" i="6" s="1"/>
  <c r="CG172" i="6" s="1"/>
  <c r="BM172" i="6"/>
  <c r="BJ172" i="6"/>
  <c r="CI171" i="6"/>
  <c r="CF171" i="6"/>
  <c r="CD171" i="6"/>
  <c r="CC171" i="6"/>
  <c r="CE171" i="6" s="1"/>
  <c r="CG171" i="6" s="1"/>
  <c r="BM171" i="6"/>
  <c r="BK171" i="6"/>
  <c r="BJ171" i="6"/>
  <c r="BI171" i="6"/>
  <c r="BN171" i="6" s="1"/>
  <c r="CI170" i="6"/>
  <c r="CF170" i="6"/>
  <c r="CD170" i="6"/>
  <c r="CC170" i="6"/>
  <c r="CE170" i="6" s="1"/>
  <c r="CG170" i="6" s="1"/>
  <c r="BM170" i="6"/>
  <c r="BJ170" i="6"/>
  <c r="CI169" i="6"/>
  <c r="CF169" i="6"/>
  <c r="CD169" i="6"/>
  <c r="CC169" i="6"/>
  <c r="BM169" i="6"/>
  <c r="BK169" i="6"/>
  <c r="BJ169" i="6"/>
  <c r="CI168" i="6"/>
  <c r="CF168" i="6"/>
  <c r="CD168" i="6"/>
  <c r="CC168" i="6"/>
  <c r="CE168" i="6" s="1"/>
  <c r="CG168" i="6" s="1"/>
  <c r="BM168" i="6"/>
  <c r="BJ168" i="6"/>
  <c r="CI167" i="6"/>
  <c r="CF167" i="6"/>
  <c r="CE167" i="6"/>
  <c r="CD167" i="6"/>
  <c r="CC167" i="6"/>
  <c r="BM167" i="6"/>
  <c r="BJ167" i="6"/>
  <c r="CI166" i="6"/>
  <c r="CF166" i="6"/>
  <c r="CD166" i="6"/>
  <c r="CC166" i="6"/>
  <c r="BM166" i="6"/>
  <c r="BJ166" i="6"/>
  <c r="CI165" i="6"/>
  <c r="CF165" i="6"/>
  <c r="CD165" i="6"/>
  <c r="CC165" i="6"/>
  <c r="CE165" i="6" s="1"/>
  <c r="CG165" i="6" s="1"/>
  <c r="BM165" i="6"/>
  <c r="BJ165" i="6"/>
  <c r="CI164" i="6"/>
  <c r="CH164" i="6"/>
  <c r="CJ164" i="6" s="1"/>
  <c r="CF164" i="6"/>
  <c r="CD164" i="6"/>
  <c r="CE164" i="6" s="1"/>
  <c r="CG164" i="6" s="1"/>
  <c r="CC164" i="6"/>
  <c r="BM164" i="6"/>
  <c r="BJ164" i="6"/>
  <c r="CI163" i="6"/>
  <c r="CF163" i="6"/>
  <c r="CD163" i="6"/>
  <c r="CC163" i="6"/>
  <c r="BM163" i="6"/>
  <c r="BJ163" i="6"/>
  <c r="CI162" i="6"/>
  <c r="CF162" i="6"/>
  <c r="CE162" i="6"/>
  <c r="CD162" i="6"/>
  <c r="CC162" i="6"/>
  <c r="BM162" i="6"/>
  <c r="BJ162" i="6"/>
  <c r="CI161" i="6"/>
  <c r="CF161" i="6"/>
  <c r="CD161" i="6"/>
  <c r="CC161" i="6"/>
  <c r="CE161" i="6" s="1"/>
  <c r="CG161" i="6" s="1"/>
  <c r="BM161" i="6"/>
  <c r="BJ161" i="6"/>
  <c r="CI160" i="6"/>
  <c r="CG160" i="6"/>
  <c r="CF160" i="6"/>
  <c r="CD160" i="6"/>
  <c r="CC160" i="6"/>
  <c r="CE160" i="6" s="1"/>
  <c r="BM160" i="6"/>
  <c r="BJ160" i="6"/>
  <c r="CI159" i="6"/>
  <c r="CG159" i="6"/>
  <c r="CF159" i="6"/>
  <c r="CE159" i="6"/>
  <c r="CD159" i="6"/>
  <c r="CC159" i="6"/>
  <c r="BM159" i="6"/>
  <c r="BJ159" i="6"/>
  <c r="CI158" i="6"/>
  <c r="CF158" i="6"/>
  <c r="CD158" i="6"/>
  <c r="CE158" i="6" s="1"/>
  <c r="CG158" i="6" s="1"/>
  <c r="CC158" i="6"/>
  <c r="BM158" i="6"/>
  <c r="BJ158" i="6"/>
  <c r="CI157" i="6"/>
  <c r="CF157" i="6"/>
  <c r="CE157" i="6"/>
  <c r="CG157" i="6" s="1"/>
  <c r="CD157" i="6"/>
  <c r="CC157" i="6"/>
  <c r="BP157" i="6"/>
  <c r="BM157" i="6"/>
  <c r="BJ157" i="6"/>
  <c r="CI156" i="6"/>
  <c r="CG156" i="6"/>
  <c r="CF156" i="6"/>
  <c r="CD156" i="6"/>
  <c r="CC156" i="6"/>
  <c r="CE156" i="6" s="1"/>
  <c r="BM156" i="6"/>
  <c r="BJ156" i="6"/>
  <c r="CI155" i="6"/>
  <c r="CF155" i="6"/>
  <c r="CD155" i="6"/>
  <c r="CC155" i="6"/>
  <c r="CE155" i="6" s="1"/>
  <c r="CG155" i="6" s="1"/>
  <c r="BM155" i="6"/>
  <c r="BK155" i="6"/>
  <c r="BJ155" i="6"/>
  <c r="CI154" i="6"/>
  <c r="CF154" i="6"/>
  <c r="CE154" i="6"/>
  <c r="CG154" i="6" s="1"/>
  <c r="CD154" i="6"/>
  <c r="CC154" i="6"/>
  <c r="BM154" i="6"/>
  <c r="BJ154" i="6"/>
  <c r="CI153" i="6"/>
  <c r="CF153" i="6"/>
  <c r="CD153" i="6"/>
  <c r="CC153" i="6"/>
  <c r="CE153" i="6" s="1"/>
  <c r="CG153" i="6" s="1"/>
  <c r="BM153" i="6"/>
  <c r="BJ153" i="6"/>
  <c r="BI153" i="6"/>
  <c r="BN153" i="6" s="1"/>
  <c r="CI152" i="6"/>
  <c r="CF152" i="6"/>
  <c r="CD152" i="6"/>
  <c r="CC152" i="6"/>
  <c r="BM152" i="6"/>
  <c r="BK152" i="6"/>
  <c r="BJ152" i="6"/>
  <c r="BI152" i="6"/>
  <c r="BN152" i="6" s="1"/>
  <c r="CI151" i="6"/>
  <c r="CF151" i="6"/>
  <c r="CE151" i="6"/>
  <c r="CG151" i="6" s="1"/>
  <c r="CD151" i="6"/>
  <c r="CC151" i="6"/>
  <c r="BM151" i="6"/>
  <c r="BJ151" i="6"/>
  <c r="CI150" i="6"/>
  <c r="CG150" i="6"/>
  <c r="CF150" i="6"/>
  <c r="CD150" i="6"/>
  <c r="CC150" i="6"/>
  <c r="CE150" i="6" s="1"/>
  <c r="BM150" i="6"/>
  <c r="BK150" i="6"/>
  <c r="BJ150" i="6"/>
  <c r="BI150" i="6"/>
  <c r="BN150" i="6" s="1"/>
  <c r="CI149" i="6"/>
  <c r="CF149" i="6"/>
  <c r="CD149" i="6"/>
  <c r="CC149" i="6"/>
  <c r="CE149" i="6" s="1"/>
  <c r="CG149" i="6" s="1"/>
  <c r="BM149" i="6"/>
  <c r="BJ149" i="6"/>
  <c r="BI149" i="6"/>
  <c r="BN149" i="6" s="1"/>
  <c r="CI148" i="6"/>
  <c r="CF148" i="6"/>
  <c r="CE148" i="6"/>
  <c r="CG148" i="6" s="1"/>
  <c r="CD148" i="6"/>
  <c r="CC148" i="6"/>
  <c r="BM148" i="6"/>
  <c r="BJ148" i="6"/>
  <c r="BI148" i="6"/>
  <c r="BN148" i="6" s="1"/>
  <c r="CI147" i="6"/>
  <c r="CF147" i="6"/>
  <c r="CE147" i="6"/>
  <c r="CG147" i="6" s="1"/>
  <c r="CD147" i="6"/>
  <c r="CC147" i="6"/>
  <c r="BM147" i="6"/>
  <c r="BK147" i="6"/>
  <c r="BJ147" i="6"/>
  <c r="CI146" i="6"/>
  <c r="CF146" i="6"/>
  <c r="CD146" i="6"/>
  <c r="CE146" i="6" s="1"/>
  <c r="CG146" i="6" s="1"/>
  <c r="CC146" i="6"/>
  <c r="BM146" i="6"/>
  <c r="BK146" i="6"/>
  <c r="BJ146" i="6"/>
  <c r="CI145" i="6"/>
  <c r="CF145" i="6"/>
  <c r="CD145" i="6"/>
  <c r="CC145" i="6"/>
  <c r="CE145" i="6" s="1"/>
  <c r="BM145" i="6"/>
  <c r="BJ145" i="6"/>
  <c r="CI144" i="6"/>
  <c r="CF144" i="6"/>
  <c r="CD144" i="6"/>
  <c r="CC144" i="6"/>
  <c r="BM144" i="6"/>
  <c r="BJ144" i="6"/>
  <c r="BI144" i="6"/>
  <c r="BN144" i="6" s="1"/>
  <c r="CI143" i="6"/>
  <c r="CF143" i="6"/>
  <c r="CD143" i="6"/>
  <c r="CC143" i="6"/>
  <c r="CE143" i="6" s="1"/>
  <c r="CG143" i="6" s="1"/>
  <c r="BM143" i="6"/>
  <c r="BJ143" i="6"/>
  <c r="BI143" i="6"/>
  <c r="BN143" i="6" s="1"/>
  <c r="CI142" i="6"/>
  <c r="CF142" i="6"/>
  <c r="CG142" i="6" s="1"/>
  <c r="CD142" i="6"/>
  <c r="CC142" i="6"/>
  <c r="CE142" i="6" s="1"/>
  <c r="BM142" i="6"/>
  <c r="BJ142" i="6"/>
  <c r="CI141" i="6"/>
  <c r="CF141" i="6"/>
  <c r="CG141" i="6" s="1"/>
  <c r="CE141" i="6"/>
  <c r="CD141" i="6"/>
  <c r="CC141" i="6"/>
  <c r="BM141" i="6"/>
  <c r="BJ141" i="6"/>
  <c r="CI140" i="6"/>
  <c r="CF140" i="6"/>
  <c r="CE140" i="6"/>
  <c r="CD140" i="6"/>
  <c r="CC140" i="6"/>
  <c r="BM140" i="6"/>
  <c r="BJ140" i="6"/>
  <c r="CI139" i="6"/>
  <c r="CF139" i="6"/>
  <c r="CD139" i="6"/>
  <c r="CC139" i="6"/>
  <c r="BM139" i="6"/>
  <c r="BJ139" i="6"/>
  <c r="BI139" i="6"/>
  <c r="BN139" i="6" s="1"/>
  <c r="CI138" i="6"/>
  <c r="CG138" i="6"/>
  <c r="CF138" i="6"/>
  <c r="CD138" i="6"/>
  <c r="CC138" i="6"/>
  <c r="CE138" i="6" s="1"/>
  <c r="BM138" i="6"/>
  <c r="BJ138" i="6"/>
  <c r="CI137" i="6"/>
  <c r="CG137" i="6"/>
  <c r="CF137" i="6"/>
  <c r="CD137" i="6"/>
  <c r="CC137" i="6"/>
  <c r="CE137" i="6" s="1"/>
  <c r="BM137" i="6"/>
  <c r="BJ137" i="6"/>
  <c r="CI136" i="6"/>
  <c r="CF136" i="6"/>
  <c r="CD136" i="6"/>
  <c r="CC136" i="6"/>
  <c r="BM136" i="6"/>
  <c r="BJ136" i="6"/>
  <c r="BI136" i="6"/>
  <c r="BN136" i="6" s="1"/>
  <c r="CI135" i="6"/>
  <c r="CF135" i="6"/>
  <c r="CG135" i="6" s="1"/>
  <c r="CE135" i="6"/>
  <c r="CD135" i="6"/>
  <c r="CC135" i="6"/>
  <c r="BM135" i="6"/>
  <c r="BJ135" i="6"/>
  <c r="BI135" i="6"/>
  <c r="BN135" i="6" s="1"/>
  <c r="CI134" i="6"/>
  <c r="CF134" i="6"/>
  <c r="CD134" i="6"/>
  <c r="CC134" i="6"/>
  <c r="BP134" i="6"/>
  <c r="BM134" i="6"/>
  <c r="BJ134" i="6"/>
  <c r="CI133" i="6"/>
  <c r="CF133" i="6"/>
  <c r="CD133" i="6"/>
  <c r="CC133" i="6"/>
  <c r="CE133" i="6" s="1"/>
  <c r="CG133" i="6" s="1"/>
  <c r="BM133" i="6"/>
  <c r="BJ133" i="6"/>
  <c r="CI132" i="6"/>
  <c r="CG132" i="6"/>
  <c r="CF132" i="6"/>
  <c r="CD132" i="6"/>
  <c r="CC132" i="6"/>
  <c r="CE132" i="6" s="1"/>
  <c r="BM132" i="6"/>
  <c r="BK132" i="6"/>
  <c r="BJ132" i="6"/>
  <c r="CI131" i="6"/>
  <c r="CH131" i="6"/>
  <c r="CJ131" i="6" s="1"/>
  <c r="CF131" i="6"/>
  <c r="CE131" i="6"/>
  <c r="CG131" i="6" s="1"/>
  <c r="CD131" i="6"/>
  <c r="CC131" i="6"/>
  <c r="BM131" i="6"/>
  <c r="BJ131" i="6"/>
  <c r="BI131" i="6"/>
  <c r="BN131" i="6" s="1"/>
  <c r="CI130" i="6"/>
  <c r="CF130" i="6"/>
  <c r="CD130" i="6"/>
  <c r="CC130" i="6"/>
  <c r="CE130" i="6" s="1"/>
  <c r="CG130" i="6" s="1"/>
  <c r="BM130" i="6"/>
  <c r="BJ130" i="6"/>
  <c r="CI129" i="6"/>
  <c r="CF129" i="6"/>
  <c r="CD129" i="6"/>
  <c r="CC129" i="6"/>
  <c r="BM129" i="6"/>
  <c r="BJ129" i="6"/>
  <c r="CI128" i="6"/>
  <c r="CF128" i="6"/>
  <c r="CD128" i="6"/>
  <c r="CC128" i="6"/>
  <c r="CE128" i="6" s="1"/>
  <c r="CG128" i="6" s="1"/>
  <c r="BM128" i="6"/>
  <c r="BJ128" i="6"/>
  <c r="CI127" i="6"/>
  <c r="CF127" i="6"/>
  <c r="CG127" i="6" s="1"/>
  <c r="CD127" i="6"/>
  <c r="CC127" i="6"/>
  <c r="CE127" i="6" s="1"/>
  <c r="BM127" i="6"/>
  <c r="BJ127" i="6"/>
  <c r="CI126" i="6"/>
  <c r="CF126" i="6"/>
  <c r="CD126" i="6"/>
  <c r="CC126" i="6"/>
  <c r="BM126" i="6"/>
  <c r="BJ126" i="6"/>
  <c r="BI126" i="6"/>
  <c r="BN126" i="6" s="1"/>
  <c r="CI125" i="6"/>
  <c r="CF125" i="6"/>
  <c r="CG125" i="6" s="1"/>
  <c r="CD125" i="6"/>
  <c r="CC125" i="6"/>
  <c r="CE125" i="6" s="1"/>
  <c r="BM125" i="6"/>
  <c r="BJ125" i="6"/>
  <c r="CI124" i="6"/>
  <c r="CF124" i="6"/>
  <c r="CG124" i="6" s="1"/>
  <c r="CD124" i="6"/>
  <c r="CC124" i="6"/>
  <c r="CE124" i="6" s="1"/>
  <c r="BM124" i="6"/>
  <c r="BJ124" i="6"/>
  <c r="CI123" i="6"/>
  <c r="CH123" i="6"/>
  <c r="CJ123" i="6" s="1"/>
  <c r="CF123" i="6"/>
  <c r="CE123" i="6"/>
  <c r="CD123" i="6"/>
  <c r="CC123" i="6"/>
  <c r="BM123" i="6"/>
  <c r="BJ123" i="6"/>
  <c r="CI122" i="6"/>
  <c r="CF122" i="6"/>
  <c r="CD122" i="6"/>
  <c r="CC122" i="6"/>
  <c r="CE122" i="6" s="1"/>
  <c r="CG122" i="6" s="1"/>
  <c r="BM122" i="6"/>
  <c r="BJ122" i="6"/>
  <c r="CI121" i="6"/>
  <c r="CF121" i="6"/>
  <c r="CD121" i="6"/>
  <c r="CC121" i="6"/>
  <c r="CE121" i="6" s="1"/>
  <c r="CG121" i="6" s="1"/>
  <c r="BM121" i="6"/>
  <c r="BK121" i="6"/>
  <c r="BJ121" i="6"/>
  <c r="CI120" i="6"/>
  <c r="CF120" i="6"/>
  <c r="CD120" i="6"/>
  <c r="CE120" i="6" s="1"/>
  <c r="CG120" i="6" s="1"/>
  <c r="CC120" i="6"/>
  <c r="BM120" i="6"/>
  <c r="BJ120" i="6"/>
  <c r="CI119" i="6"/>
  <c r="CF119" i="6"/>
  <c r="CD119" i="6"/>
  <c r="CC119" i="6"/>
  <c r="BM119" i="6"/>
  <c r="BJ119" i="6"/>
  <c r="CI118" i="6"/>
  <c r="CG118" i="6"/>
  <c r="CF118" i="6"/>
  <c r="CD118" i="6"/>
  <c r="CC118" i="6"/>
  <c r="CE118" i="6" s="1"/>
  <c r="BM118" i="6"/>
  <c r="BJ118" i="6"/>
  <c r="BI118" i="6"/>
  <c r="BN118" i="6" s="1"/>
  <c r="CI117" i="6"/>
  <c r="CF117" i="6"/>
  <c r="CD117" i="6"/>
  <c r="CC117" i="6"/>
  <c r="CE117" i="6" s="1"/>
  <c r="CG117" i="6" s="1"/>
  <c r="BM117" i="6"/>
  <c r="BJ117" i="6"/>
  <c r="CI116" i="6"/>
  <c r="CF116" i="6"/>
  <c r="CD116" i="6"/>
  <c r="CE116" i="6" s="1"/>
  <c r="CG116" i="6" s="1"/>
  <c r="CC116" i="6"/>
  <c r="BM116" i="6"/>
  <c r="BK116" i="6"/>
  <c r="BJ116" i="6"/>
  <c r="CI115" i="6"/>
  <c r="CF115" i="6"/>
  <c r="CG115" i="6" s="1"/>
  <c r="CE115" i="6"/>
  <c r="CD115" i="6"/>
  <c r="CC115" i="6"/>
  <c r="BM115" i="6"/>
  <c r="BJ115" i="6"/>
  <c r="BI115" i="6"/>
  <c r="BN115" i="6" s="1"/>
  <c r="CI114" i="6"/>
  <c r="CF114" i="6"/>
  <c r="CD114" i="6"/>
  <c r="CC114" i="6"/>
  <c r="BM114" i="6"/>
  <c r="BJ114" i="6"/>
  <c r="BI114" i="6"/>
  <c r="BN114" i="6" s="1"/>
  <c r="CI113" i="6"/>
  <c r="CF113" i="6"/>
  <c r="CE113" i="6"/>
  <c r="CG113" i="6" s="1"/>
  <c r="CD113" i="6"/>
  <c r="CC113" i="6"/>
  <c r="BM113" i="6"/>
  <c r="BK113" i="6"/>
  <c r="BJ113" i="6"/>
  <c r="BI113" i="6"/>
  <c r="BN113" i="6" s="1"/>
  <c r="CI112" i="6"/>
  <c r="CF112" i="6"/>
  <c r="CD112" i="6"/>
  <c r="CC112" i="6"/>
  <c r="CE112" i="6" s="1"/>
  <c r="CG112" i="6" s="1"/>
  <c r="BM112" i="6"/>
  <c r="BJ112" i="6"/>
  <c r="CI111" i="6"/>
  <c r="CG111" i="6"/>
  <c r="CF111" i="6"/>
  <c r="CE111" i="6"/>
  <c r="CD111" i="6"/>
  <c r="CC111" i="6"/>
  <c r="BM111" i="6"/>
  <c r="BJ111" i="6"/>
  <c r="CI110" i="6"/>
  <c r="CG110" i="6"/>
  <c r="CF110" i="6"/>
  <c r="CD110" i="6"/>
  <c r="CC110" i="6"/>
  <c r="CE110" i="6" s="1"/>
  <c r="BM110" i="6"/>
  <c r="BJ110" i="6"/>
  <c r="CI109" i="6"/>
  <c r="CF109" i="6"/>
  <c r="CD109" i="6"/>
  <c r="CC109" i="6"/>
  <c r="CE109" i="6" s="1"/>
  <c r="CG109" i="6" s="1"/>
  <c r="BM109" i="6"/>
  <c r="BJ109" i="6"/>
  <c r="CI108" i="6"/>
  <c r="CF108" i="6"/>
  <c r="CD108" i="6"/>
  <c r="CC108" i="6"/>
  <c r="CE108" i="6" s="1"/>
  <c r="CG108" i="6" s="1"/>
  <c r="BM108" i="6"/>
  <c r="BJ108" i="6"/>
  <c r="CI107" i="6"/>
  <c r="CG107" i="6"/>
  <c r="CF107" i="6"/>
  <c r="CD107" i="6"/>
  <c r="CC107" i="6"/>
  <c r="CE107" i="6" s="1"/>
  <c r="BM107" i="6"/>
  <c r="BJ107" i="6"/>
  <c r="CI106" i="6"/>
  <c r="CF106" i="6"/>
  <c r="CD106" i="6"/>
  <c r="CC106" i="6"/>
  <c r="CE106" i="6" s="1"/>
  <c r="CG106" i="6" s="1"/>
  <c r="BM106" i="6"/>
  <c r="BJ106" i="6"/>
  <c r="BI106" i="6"/>
  <c r="BN106" i="6" s="1"/>
  <c r="CI105" i="6"/>
  <c r="CF105" i="6"/>
  <c r="CD105" i="6"/>
  <c r="CC105" i="6"/>
  <c r="BM105" i="6"/>
  <c r="BJ105" i="6"/>
  <c r="CI104" i="6"/>
  <c r="CF104" i="6"/>
  <c r="CD104" i="6"/>
  <c r="CC104" i="6"/>
  <c r="BM104" i="6"/>
  <c r="BJ104" i="6"/>
  <c r="CI103" i="6"/>
  <c r="CF103" i="6"/>
  <c r="CE103" i="6"/>
  <c r="CG103" i="6" s="1"/>
  <c r="CD103" i="6"/>
  <c r="CC103" i="6"/>
  <c r="BM103" i="6"/>
  <c r="BJ103" i="6"/>
  <c r="BI103" i="6"/>
  <c r="BN103" i="6" s="1"/>
  <c r="CI102" i="6"/>
  <c r="CF102" i="6"/>
  <c r="CD102" i="6"/>
  <c r="CC102" i="6"/>
  <c r="CE102" i="6" s="1"/>
  <c r="CG102" i="6" s="1"/>
  <c r="BM102" i="6"/>
  <c r="BJ102" i="6"/>
  <c r="CI101" i="6"/>
  <c r="CF101" i="6"/>
  <c r="CD101" i="6"/>
  <c r="CC101" i="6"/>
  <c r="CE101" i="6" s="1"/>
  <c r="CG101" i="6" s="1"/>
  <c r="BM101" i="6"/>
  <c r="BJ101" i="6"/>
  <c r="BI101" i="6"/>
  <c r="BN101" i="6" s="1"/>
  <c r="CJ100" i="6"/>
  <c r="CI100" i="6"/>
  <c r="CH100" i="6"/>
  <c r="CF100" i="6"/>
  <c r="CE100" i="6"/>
  <c r="CG100" i="6" s="1"/>
  <c r="CD100" i="6"/>
  <c r="CC100" i="6"/>
  <c r="BM100" i="6"/>
  <c r="BK100" i="6"/>
  <c r="BJ100" i="6"/>
  <c r="CI99" i="6"/>
  <c r="CF99" i="6"/>
  <c r="CD99" i="6"/>
  <c r="CC99" i="6"/>
  <c r="BM99" i="6"/>
  <c r="BJ99" i="6"/>
  <c r="CI98" i="6"/>
  <c r="CF98" i="6"/>
  <c r="CD98" i="6"/>
  <c r="CC98" i="6"/>
  <c r="BM98" i="6"/>
  <c r="BJ98" i="6"/>
  <c r="CI97" i="6"/>
  <c r="CF97" i="6"/>
  <c r="CD97" i="6"/>
  <c r="CC97" i="6"/>
  <c r="CE97" i="6" s="1"/>
  <c r="CG97" i="6" s="1"/>
  <c r="BM97" i="6"/>
  <c r="BJ97" i="6"/>
  <c r="CI96" i="6"/>
  <c r="CF96" i="6"/>
  <c r="CD96" i="6"/>
  <c r="CC96" i="6"/>
  <c r="CE96" i="6" s="1"/>
  <c r="CG96" i="6" s="1"/>
  <c r="BM96" i="6"/>
  <c r="BJ96" i="6"/>
  <c r="CI95" i="6"/>
  <c r="CH95" i="6"/>
  <c r="CJ95" i="6" s="1"/>
  <c r="CF95" i="6"/>
  <c r="CE95" i="6"/>
  <c r="CG95" i="6" s="1"/>
  <c r="CD95" i="6"/>
  <c r="CC95" i="6"/>
  <c r="BM95" i="6"/>
  <c r="BK95" i="6"/>
  <c r="BJ95" i="6"/>
  <c r="BI95" i="6"/>
  <c r="BN95" i="6" s="1"/>
  <c r="CI94" i="6"/>
  <c r="CF94" i="6"/>
  <c r="CD94" i="6"/>
  <c r="CC94" i="6"/>
  <c r="BM94" i="6"/>
  <c r="BJ94" i="6"/>
  <c r="CI93" i="6"/>
  <c r="CF93" i="6"/>
  <c r="CE93" i="6"/>
  <c r="CG93" i="6" s="1"/>
  <c r="CD93" i="6"/>
  <c r="CC93" i="6"/>
  <c r="BM93" i="6"/>
  <c r="BJ93" i="6"/>
  <c r="BI93" i="6"/>
  <c r="BN93" i="6" s="1"/>
  <c r="CI92" i="6"/>
  <c r="CH92" i="6"/>
  <c r="CJ92" i="6" s="1"/>
  <c r="CG92" i="6"/>
  <c r="CF92" i="6"/>
  <c r="CD92" i="6"/>
  <c r="CC92" i="6"/>
  <c r="CE92" i="6" s="1"/>
  <c r="BP92" i="6"/>
  <c r="BM92" i="6"/>
  <c r="BR92" i="6" s="1"/>
  <c r="BJ92" i="6"/>
  <c r="CI91" i="6"/>
  <c r="CF91" i="6"/>
  <c r="CE91" i="6"/>
  <c r="CG91" i="6" s="1"/>
  <c r="CD91" i="6"/>
  <c r="CC91" i="6"/>
  <c r="BM91" i="6"/>
  <c r="BK91" i="6"/>
  <c r="BJ91" i="6"/>
  <c r="BI91" i="6"/>
  <c r="BN91" i="6" s="1"/>
  <c r="CI90" i="6"/>
  <c r="CF90" i="6"/>
  <c r="CD90" i="6"/>
  <c r="CC90" i="6"/>
  <c r="CE90" i="6" s="1"/>
  <c r="CG90" i="6" s="1"/>
  <c r="BM90" i="6"/>
  <c r="BJ90" i="6"/>
  <c r="CI89" i="6"/>
  <c r="CF89" i="6"/>
  <c r="CD89" i="6"/>
  <c r="CC89" i="6"/>
  <c r="BM89" i="6"/>
  <c r="BJ89" i="6"/>
  <c r="CI88" i="6"/>
  <c r="CH88" i="6"/>
  <c r="CJ88" i="6" s="1"/>
  <c r="CG88" i="6"/>
  <c r="CF88" i="6"/>
  <c r="CE88" i="6"/>
  <c r="CD88" i="6"/>
  <c r="CC88" i="6"/>
  <c r="BM88" i="6"/>
  <c r="BJ88" i="6"/>
  <c r="BI88" i="6"/>
  <c r="BN88" i="6" s="1"/>
  <c r="CI87" i="6"/>
  <c r="CF87" i="6"/>
  <c r="CD87" i="6"/>
  <c r="CC87" i="6"/>
  <c r="BM87" i="6"/>
  <c r="BJ87" i="6"/>
  <c r="CI86" i="6"/>
  <c r="CF86" i="6"/>
  <c r="CD86" i="6"/>
  <c r="CE86" i="6" s="1"/>
  <c r="CG86" i="6" s="1"/>
  <c r="CC86" i="6"/>
  <c r="BM86" i="6"/>
  <c r="BJ86" i="6"/>
  <c r="CI85" i="6"/>
  <c r="CJ85" i="6" s="1"/>
  <c r="CH85" i="6"/>
  <c r="CF85" i="6"/>
  <c r="CE85" i="6"/>
  <c r="CG85" i="6" s="1"/>
  <c r="CD85" i="6"/>
  <c r="CC85" i="6"/>
  <c r="BN85" i="6"/>
  <c r="BM85" i="6"/>
  <c r="BK85" i="6"/>
  <c r="BJ85" i="6"/>
  <c r="BI85" i="6"/>
  <c r="CI84" i="6"/>
  <c r="CH84" i="6"/>
  <c r="CJ84" i="6" s="1"/>
  <c r="CF84" i="6"/>
  <c r="CD84" i="6"/>
  <c r="CC84" i="6"/>
  <c r="BM84" i="6"/>
  <c r="BK84" i="6"/>
  <c r="BJ84" i="6"/>
  <c r="CI83" i="6"/>
  <c r="CF83" i="6"/>
  <c r="CD83" i="6"/>
  <c r="CC83" i="6"/>
  <c r="CE83" i="6" s="1"/>
  <c r="CG83" i="6" s="1"/>
  <c r="BM83" i="6"/>
  <c r="BJ83" i="6"/>
  <c r="CI82" i="6"/>
  <c r="CF82" i="6"/>
  <c r="CD82" i="6"/>
  <c r="CC82" i="6"/>
  <c r="CE82" i="6" s="1"/>
  <c r="CG82" i="6" s="1"/>
  <c r="BM82" i="6"/>
  <c r="BJ82" i="6"/>
  <c r="CI81" i="6"/>
  <c r="CF81" i="6"/>
  <c r="CD81" i="6"/>
  <c r="CE81" i="6" s="1"/>
  <c r="CG81" i="6" s="1"/>
  <c r="CC81" i="6"/>
  <c r="BM81" i="6"/>
  <c r="BJ81" i="6"/>
  <c r="BI81" i="6"/>
  <c r="BN81" i="6" s="1"/>
  <c r="CI80" i="6"/>
  <c r="CF80" i="6"/>
  <c r="CD80" i="6"/>
  <c r="CE80" i="6" s="1"/>
  <c r="CG80" i="6" s="1"/>
  <c r="CC80" i="6"/>
  <c r="BM80" i="6"/>
  <c r="BJ80" i="6"/>
  <c r="CI79" i="6"/>
  <c r="CF79" i="6"/>
  <c r="CE79" i="6"/>
  <c r="CG79" i="6" s="1"/>
  <c r="CD79" i="6"/>
  <c r="CC79" i="6"/>
  <c r="BM79" i="6"/>
  <c r="BJ79" i="6"/>
  <c r="BI79" i="6"/>
  <c r="BN79" i="6" s="1"/>
  <c r="CI78" i="6"/>
  <c r="CH78" i="6"/>
  <c r="CJ78" i="6" s="1"/>
  <c r="CG78" i="6"/>
  <c r="CF78" i="6"/>
  <c r="CD78" i="6"/>
  <c r="CC78" i="6"/>
  <c r="CE78" i="6" s="1"/>
  <c r="BM78" i="6"/>
  <c r="BK78" i="6"/>
  <c r="BJ78" i="6"/>
  <c r="CI77" i="6"/>
  <c r="CF77" i="6"/>
  <c r="CD77" i="6"/>
  <c r="CE77" i="6" s="1"/>
  <c r="CG77" i="6" s="1"/>
  <c r="CC77" i="6"/>
  <c r="BM77" i="6"/>
  <c r="BJ77" i="6"/>
  <c r="CI76" i="6"/>
  <c r="CH76" i="6"/>
  <c r="CJ76" i="6" s="1"/>
  <c r="CF76" i="6"/>
  <c r="CE76" i="6"/>
  <c r="CG76" i="6" s="1"/>
  <c r="CD76" i="6"/>
  <c r="CC76" i="6"/>
  <c r="BM76" i="6"/>
  <c r="BK76" i="6"/>
  <c r="BJ76" i="6"/>
  <c r="CI75" i="6"/>
  <c r="CJ75" i="6" s="1"/>
  <c r="CH75" i="6"/>
  <c r="CF75" i="6"/>
  <c r="CD75" i="6"/>
  <c r="CE75" i="6" s="1"/>
  <c r="CG75" i="6" s="1"/>
  <c r="CC75" i="6"/>
  <c r="BM75" i="6"/>
  <c r="BK75" i="6"/>
  <c r="BJ75" i="6"/>
  <c r="CI74" i="6"/>
  <c r="CH74" i="6"/>
  <c r="CJ74" i="6" s="1"/>
  <c r="CF74" i="6"/>
  <c r="CD74" i="6"/>
  <c r="CE74" i="6" s="1"/>
  <c r="CG74" i="6" s="1"/>
  <c r="CC74" i="6"/>
  <c r="BN74" i="6"/>
  <c r="BM74" i="6"/>
  <c r="BR74" i="6" s="1"/>
  <c r="BK74" i="6"/>
  <c r="BJ74" i="6"/>
  <c r="CI73" i="6"/>
  <c r="CF73" i="6"/>
  <c r="CE73" i="6"/>
  <c r="CG73" i="6" s="1"/>
  <c r="CD73" i="6"/>
  <c r="CC73" i="6"/>
  <c r="BM73" i="6"/>
  <c r="BJ73" i="6"/>
  <c r="CI72" i="6"/>
  <c r="CF72" i="6"/>
  <c r="CD72" i="6"/>
  <c r="CE72" i="6" s="1"/>
  <c r="CG72" i="6" s="1"/>
  <c r="CC72" i="6"/>
  <c r="BM72" i="6"/>
  <c r="BJ72" i="6"/>
  <c r="CI71" i="6"/>
  <c r="CF71" i="6"/>
  <c r="CE71" i="6"/>
  <c r="CG71" i="6" s="1"/>
  <c r="CD71" i="6"/>
  <c r="CC71" i="6"/>
  <c r="BM71" i="6"/>
  <c r="BJ71" i="6"/>
  <c r="BI71" i="6"/>
  <c r="BN71" i="6" s="1"/>
  <c r="CI70" i="6"/>
  <c r="CH70" i="6"/>
  <c r="CJ70" i="6" s="1"/>
  <c r="CF70" i="6"/>
  <c r="CG70" i="6" s="1"/>
  <c r="CE70" i="6"/>
  <c r="CD70" i="6"/>
  <c r="CC70" i="6"/>
  <c r="BP70" i="6"/>
  <c r="BM70" i="6"/>
  <c r="BJ70" i="6"/>
  <c r="CI69" i="6"/>
  <c r="CF69" i="6"/>
  <c r="CE69" i="6"/>
  <c r="CG69" i="6" s="1"/>
  <c r="CD69" i="6"/>
  <c r="CC69" i="6"/>
  <c r="BM69" i="6"/>
  <c r="BJ69" i="6"/>
  <c r="BI69" i="6"/>
  <c r="BN69" i="6" s="1"/>
  <c r="CI68" i="6"/>
  <c r="CF68" i="6"/>
  <c r="CD68" i="6"/>
  <c r="CC68" i="6"/>
  <c r="BM68" i="6"/>
  <c r="BJ68" i="6"/>
  <c r="CI67" i="6"/>
  <c r="CF67" i="6"/>
  <c r="CE67" i="6"/>
  <c r="CG67" i="6" s="1"/>
  <c r="CD67" i="6"/>
  <c r="CC67" i="6"/>
  <c r="BM67" i="6"/>
  <c r="BJ67" i="6"/>
  <c r="CI66" i="6"/>
  <c r="CF66" i="6"/>
  <c r="CE66" i="6"/>
  <c r="CD66" i="6"/>
  <c r="CC66" i="6"/>
  <c r="BM66" i="6"/>
  <c r="BJ66" i="6"/>
  <c r="CI65" i="6"/>
  <c r="CH65" i="6"/>
  <c r="CJ65" i="6" s="1"/>
  <c r="CF65" i="6"/>
  <c r="CD65" i="6"/>
  <c r="CE65" i="6" s="1"/>
  <c r="CG65" i="6" s="1"/>
  <c r="CC65" i="6"/>
  <c r="BN65" i="6"/>
  <c r="BM65" i="6"/>
  <c r="BK65" i="6"/>
  <c r="BJ65" i="6"/>
  <c r="BI65" i="6"/>
  <c r="CI64" i="6"/>
  <c r="CF64" i="6"/>
  <c r="CD64" i="6"/>
  <c r="CC64" i="6"/>
  <c r="CE64" i="6" s="1"/>
  <c r="CG64" i="6" s="1"/>
  <c r="BM64" i="6"/>
  <c r="BJ64" i="6"/>
  <c r="CI63" i="6"/>
  <c r="CF63" i="6"/>
  <c r="CD63" i="6"/>
  <c r="CC63" i="6"/>
  <c r="CE63" i="6" s="1"/>
  <c r="CG63" i="6" s="1"/>
  <c r="BM63" i="6"/>
  <c r="BJ63" i="6"/>
  <c r="CI62" i="6"/>
  <c r="CF62" i="6"/>
  <c r="CD62" i="6"/>
  <c r="CE62" i="6" s="1"/>
  <c r="CG62" i="6" s="1"/>
  <c r="CC62" i="6"/>
  <c r="BM62" i="6"/>
  <c r="BJ62" i="6"/>
  <c r="BI62" i="6"/>
  <c r="BN62" i="6" s="1"/>
  <c r="CI61" i="6"/>
  <c r="CF61" i="6"/>
  <c r="CE61" i="6"/>
  <c r="CG61" i="6" s="1"/>
  <c r="CD61" i="6"/>
  <c r="CC61" i="6"/>
  <c r="BM61" i="6"/>
  <c r="BK61" i="6"/>
  <c r="BJ61" i="6"/>
  <c r="BI61" i="6"/>
  <c r="BN61" i="6" s="1"/>
  <c r="CI60" i="6"/>
  <c r="CF60" i="6"/>
  <c r="CG60" i="6" s="1"/>
  <c r="CD60" i="6"/>
  <c r="CE60" i="6" s="1"/>
  <c r="CC60" i="6"/>
  <c r="BM60" i="6"/>
  <c r="BJ60" i="6"/>
  <c r="CI59" i="6"/>
  <c r="CH59" i="6"/>
  <c r="CJ59" i="6" s="1"/>
  <c r="CG59" i="6"/>
  <c r="CF59" i="6"/>
  <c r="CD59" i="6"/>
  <c r="CC59" i="6"/>
  <c r="CE59" i="6" s="1"/>
  <c r="BN59" i="6"/>
  <c r="BM59" i="6"/>
  <c r="BK59" i="6"/>
  <c r="BJ59" i="6"/>
  <c r="BI59" i="6"/>
  <c r="CI58" i="6"/>
  <c r="CF58" i="6"/>
  <c r="CD58" i="6"/>
  <c r="CC58" i="6"/>
  <c r="CE58" i="6" s="1"/>
  <c r="CG58" i="6" s="1"/>
  <c r="BM58" i="6"/>
  <c r="BJ58" i="6"/>
  <c r="CI57" i="6"/>
  <c r="CH57" i="6"/>
  <c r="CJ57" i="6" s="1"/>
  <c r="CF57" i="6"/>
  <c r="CD57" i="6"/>
  <c r="CC57" i="6"/>
  <c r="CE57" i="6" s="1"/>
  <c r="CG57" i="6" s="1"/>
  <c r="BM57" i="6"/>
  <c r="BJ57" i="6"/>
  <c r="CI56" i="6"/>
  <c r="CH56" i="6"/>
  <c r="CJ56" i="6" s="1"/>
  <c r="CF56" i="6"/>
  <c r="CD56" i="6"/>
  <c r="CC56" i="6"/>
  <c r="BM56" i="6"/>
  <c r="BJ56" i="6"/>
  <c r="CI55" i="6"/>
  <c r="CH55" i="6"/>
  <c r="CF55" i="6"/>
  <c r="CD55" i="6"/>
  <c r="CE55" i="6" s="1"/>
  <c r="CG55" i="6" s="1"/>
  <c r="CC55" i="6"/>
  <c r="BN55" i="6"/>
  <c r="BM55" i="6"/>
  <c r="BJ55" i="6"/>
  <c r="BI55" i="6"/>
  <c r="CI54" i="6"/>
  <c r="CF54" i="6"/>
  <c r="CD54" i="6"/>
  <c r="CE54" i="6" s="1"/>
  <c r="CG54" i="6" s="1"/>
  <c r="CC54" i="6"/>
  <c r="BM54" i="6"/>
  <c r="BJ54" i="6"/>
  <c r="CI53" i="6"/>
  <c r="CF53" i="6"/>
  <c r="CD53" i="6"/>
  <c r="CC53" i="6"/>
  <c r="BR53" i="6"/>
  <c r="BP53" i="6"/>
  <c r="BM53" i="6"/>
  <c r="BK53" i="6"/>
  <c r="BJ53" i="6"/>
  <c r="BI53" i="6"/>
  <c r="BN53" i="6" s="1"/>
  <c r="CI52" i="6"/>
  <c r="CG52" i="6"/>
  <c r="CF52" i="6"/>
  <c r="CD52" i="6"/>
  <c r="CE52" i="6" s="1"/>
  <c r="CC52" i="6"/>
  <c r="BM52" i="6"/>
  <c r="BJ52" i="6"/>
  <c r="CI51" i="6"/>
  <c r="CF51" i="6"/>
  <c r="CE51" i="6"/>
  <c r="CD51" i="6"/>
  <c r="CC51" i="6"/>
  <c r="BM51" i="6"/>
  <c r="BK51" i="6"/>
  <c r="BJ51" i="6"/>
  <c r="CI50" i="6"/>
  <c r="CH50" i="6"/>
  <c r="CJ50" i="6" s="1"/>
  <c r="CF50" i="6"/>
  <c r="CE50" i="6"/>
  <c r="CG50" i="6" s="1"/>
  <c r="CD50" i="6"/>
  <c r="CC50" i="6"/>
  <c r="BM50" i="6"/>
  <c r="BR50" i="6" s="1"/>
  <c r="BJ50" i="6"/>
  <c r="CI49" i="6"/>
  <c r="CF49" i="6"/>
  <c r="CD49" i="6"/>
  <c r="CC49" i="6"/>
  <c r="CE49" i="6" s="1"/>
  <c r="CG49" i="6" s="1"/>
  <c r="BM49" i="6"/>
  <c r="BJ49" i="6"/>
  <c r="CI48" i="6"/>
  <c r="CG48" i="6"/>
  <c r="CF48" i="6"/>
  <c r="CE48" i="6"/>
  <c r="CD48" i="6"/>
  <c r="CC48" i="6"/>
  <c r="BM48" i="6"/>
  <c r="BK48" i="6"/>
  <c r="BJ48" i="6"/>
  <c r="BI48" i="6"/>
  <c r="BN48" i="6" s="1"/>
  <c r="CI47" i="6"/>
  <c r="CF47" i="6"/>
  <c r="CD47" i="6"/>
  <c r="CC47" i="6"/>
  <c r="CE47" i="6" s="1"/>
  <c r="CG47" i="6" s="1"/>
  <c r="BM47" i="6"/>
  <c r="BJ47" i="6"/>
  <c r="CI46" i="6"/>
  <c r="CF46" i="6"/>
  <c r="CD46" i="6"/>
  <c r="CC46" i="6"/>
  <c r="CE46" i="6" s="1"/>
  <c r="CG46" i="6" s="1"/>
  <c r="BP46" i="6"/>
  <c r="BM46" i="6"/>
  <c r="BK46" i="6"/>
  <c r="BJ46" i="6"/>
  <c r="CI45" i="6"/>
  <c r="CF45" i="6"/>
  <c r="CG45" i="6" s="1"/>
  <c r="CD45" i="6"/>
  <c r="CC45" i="6"/>
  <c r="CE45" i="6" s="1"/>
  <c r="BP45" i="6"/>
  <c r="BM45" i="6"/>
  <c r="BJ45" i="6"/>
  <c r="CI44" i="6"/>
  <c r="CF44" i="6"/>
  <c r="CD44" i="6"/>
  <c r="CC44" i="6"/>
  <c r="CE44" i="6" s="1"/>
  <c r="BM44" i="6"/>
  <c r="BJ44" i="6"/>
  <c r="CI43" i="6"/>
  <c r="CH43" i="6"/>
  <c r="CJ43" i="6" s="1"/>
  <c r="CF43" i="6"/>
  <c r="CD43" i="6"/>
  <c r="CE43" i="6" s="1"/>
  <c r="CG43" i="6" s="1"/>
  <c r="CC43" i="6"/>
  <c r="BM43" i="6"/>
  <c r="BJ43" i="6"/>
  <c r="BI43" i="6"/>
  <c r="BN43" i="6" s="1"/>
  <c r="CJ42" i="6"/>
  <c r="CI42" i="6"/>
  <c r="CH42" i="6"/>
  <c r="CG42" i="6"/>
  <c r="CF42" i="6"/>
  <c r="CD42" i="6"/>
  <c r="CC42" i="6"/>
  <c r="CE42" i="6" s="1"/>
  <c r="BM42" i="6"/>
  <c r="BJ42" i="6"/>
  <c r="CI41" i="6"/>
  <c r="CF41" i="6"/>
  <c r="CE41" i="6"/>
  <c r="CD41" i="6"/>
  <c r="CC41" i="6"/>
  <c r="BM41" i="6"/>
  <c r="BJ41" i="6"/>
  <c r="CI40" i="6"/>
  <c r="CF40" i="6"/>
  <c r="CG40" i="6" s="1"/>
  <c r="CE40" i="6"/>
  <c r="CD40" i="6"/>
  <c r="CC40" i="6"/>
  <c r="BM40" i="6"/>
  <c r="BJ40" i="6"/>
  <c r="CI39" i="6"/>
  <c r="CH39" i="6"/>
  <c r="CJ39" i="6" s="1"/>
  <c r="CG39" i="6"/>
  <c r="CF39" i="6"/>
  <c r="CD39" i="6"/>
  <c r="CC39" i="6"/>
  <c r="CE39" i="6" s="1"/>
  <c r="BM39" i="6"/>
  <c r="BJ39" i="6"/>
  <c r="CI38" i="6"/>
  <c r="CF38" i="6"/>
  <c r="CD38" i="6"/>
  <c r="CC38" i="6"/>
  <c r="CE38" i="6" s="1"/>
  <c r="CG38" i="6" s="1"/>
  <c r="BM38" i="6"/>
  <c r="BJ38" i="6"/>
  <c r="CI37" i="6"/>
  <c r="CF37" i="6"/>
  <c r="CD37" i="6"/>
  <c r="CE37" i="6" s="1"/>
  <c r="CG37" i="6" s="1"/>
  <c r="CC37" i="6"/>
  <c r="BM37" i="6"/>
  <c r="BJ37" i="6"/>
  <c r="CI36" i="6"/>
  <c r="CF36" i="6"/>
  <c r="CD36" i="6"/>
  <c r="CC36" i="6"/>
  <c r="BM36" i="6"/>
  <c r="BK36" i="6"/>
  <c r="BJ36" i="6"/>
  <c r="CI35" i="6"/>
  <c r="CF35" i="6"/>
  <c r="CG35" i="6" s="1"/>
  <c r="CD35" i="6"/>
  <c r="CC35" i="6"/>
  <c r="CE35" i="6" s="1"/>
  <c r="BM35" i="6"/>
  <c r="BK35" i="6"/>
  <c r="BJ35" i="6"/>
  <c r="CI34" i="6"/>
  <c r="CF34" i="6"/>
  <c r="CD34" i="6"/>
  <c r="CC34" i="6"/>
  <c r="CE34" i="6" s="1"/>
  <c r="CG34" i="6" s="1"/>
  <c r="BM34" i="6"/>
  <c r="BJ34" i="6"/>
  <c r="BI34" i="6"/>
  <c r="BN34" i="6" s="1"/>
  <c r="CI33" i="6"/>
  <c r="CF33" i="6"/>
  <c r="CD33" i="6"/>
  <c r="CC33" i="6"/>
  <c r="CE33" i="6" s="1"/>
  <c r="BM33" i="6"/>
  <c r="BJ33" i="6"/>
  <c r="CI32" i="6"/>
  <c r="CH32" i="6"/>
  <c r="CJ32" i="6" s="1"/>
  <c r="CF32" i="6"/>
  <c r="CG32" i="6" s="1"/>
  <c r="CE32" i="6"/>
  <c r="CD32" i="6"/>
  <c r="CC32" i="6"/>
  <c r="BM32" i="6"/>
  <c r="BJ32" i="6"/>
  <c r="CI31" i="6"/>
  <c r="CF31" i="6"/>
  <c r="CD31" i="6"/>
  <c r="CC31" i="6"/>
  <c r="CE31" i="6" s="1"/>
  <c r="CG31" i="6" s="1"/>
  <c r="BM31" i="6"/>
  <c r="BJ31" i="6"/>
  <c r="CI30" i="6"/>
  <c r="CF30" i="6"/>
  <c r="CD30" i="6"/>
  <c r="CC30" i="6"/>
  <c r="CE30" i="6" s="1"/>
  <c r="CG30" i="6" s="1"/>
  <c r="BM30" i="6"/>
  <c r="BK30" i="6"/>
  <c r="BJ30" i="6"/>
  <c r="BI30" i="6"/>
  <c r="BN30" i="6" s="1"/>
  <c r="CI29" i="6"/>
  <c r="CH29" i="6"/>
  <c r="CJ29" i="6" s="1"/>
  <c r="CF29" i="6"/>
  <c r="CD29" i="6"/>
  <c r="CE29" i="6" s="1"/>
  <c r="CG29" i="6" s="1"/>
  <c r="CC29" i="6"/>
  <c r="BM29" i="6"/>
  <c r="BJ29" i="6"/>
  <c r="BI29" i="6"/>
  <c r="BN29" i="6" s="1"/>
  <c r="CI28" i="6"/>
  <c r="CF28" i="6"/>
  <c r="CD28" i="6"/>
  <c r="CC28" i="6"/>
  <c r="BM28" i="6"/>
  <c r="BK28" i="6"/>
  <c r="BJ28" i="6"/>
  <c r="BI28" i="6"/>
  <c r="BN28" i="6" s="1"/>
  <c r="CI27" i="6"/>
  <c r="CF27" i="6"/>
  <c r="CE27" i="6"/>
  <c r="CG27" i="6" s="1"/>
  <c r="CD27" i="6"/>
  <c r="CC27" i="6"/>
  <c r="BM27" i="6"/>
  <c r="BJ27" i="6"/>
  <c r="CI26" i="6"/>
  <c r="CG26" i="6"/>
  <c r="CF26" i="6"/>
  <c r="CD26" i="6"/>
  <c r="CC26" i="6"/>
  <c r="CE26" i="6" s="1"/>
  <c r="BP26" i="6"/>
  <c r="BM26" i="6"/>
  <c r="BJ26" i="6"/>
  <c r="CI25" i="6"/>
  <c r="CF25" i="6"/>
  <c r="CD25" i="6"/>
  <c r="CE25" i="6" s="1"/>
  <c r="CG25" i="6" s="1"/>
  <c r="CC25" i="6"/>
  <c r="BM25" i="6"/>
  <c r="BK25" i="6"/>
  <c r="BJ25" i="6"/>
  <c r="CI24" i="6"/>
  <c r="CH24" i="6"/>
  <c r="CJ24" i="6" s="1"/>
  <c r="CF24" i="6"/>
  <c r="CD24" i="6"/>
  <c r="CC24" i="6"/>
  <c r="CE24" i="6" s="1"/>
  <c r="CG24" i="6" s="1"/>
  <c r="BN24" i="6"/>
  <c r="BM24" i="6"/>
  <c r="BK24" i="6"/>
  <c r="BJ24" i="6"/>
  <c r="BI24" i="6"/>
  <c r="AZ646" i="6"/>
  <c r="AW646" i="6"/>
  <c r="AX646" i="6" s="1"/>
  <c r="AV646" i="6"/>
  <c r="AY646" i="6" s="1"/>
  <c r="AT646" i="6"/>
  <c r="BR646" i="6" s="1"/>
  <c r="AR646" i="6"/>
  <c r="AQ646" i="6"/>
  <c r="AS646" i="6" s="1"/>
  <c r="AP646" i="6"/>
  <c r="BP646" i="6" s="1"/>
  <c r="AO646" i="6"/>
  <c r="AZ645" i="6"/>
  <c r="AX645" i="6"/>
  <c r="AW645" i="6"/>
  <c r="AV645" i="6"/>
  <c r="AY645" i="6" s="1"/>
  <c r="AU645" i="6"/>
  <c r="AQ645" i="6"/>
  <c r="AS645" i="6" s="1"/>
  <c r="AP645" i="6"/>
  <c r="BP645" i="6" s="1"/>
  <c r="AO645" i="6"/>
  <c r="AZ644" i="6"/>
  <c r="AY644" i="6"/>
  <c r="AW644" i="6"/>
  <c r="AX644" i="6" s="1"/>
  <c r="AV644" i="6"/>
  <c r="AU644" i="6"/>
  <c r="AR644" i="6"/>
  <c r="AT644" i="6" s="1"/>
  <c r="AQ644" i="6"/>
  <c r="AS644" i="6" s="1"/>
  <c r="AP644" i="6"/>
  <c r="BP644" i="6" s="1"/>
  <c r="AO644" i="6"/>
  <c r="AZ643" i="6"/>
  <c r="AX643" i="6"/>
  <c r="AW643" i="6"/>
  <c r="AO643" i="6"/>
  <c r="AZ642" i="6"/>
  <c r="AX642" i="6"/>
  <c r="AW642" i="6"/>
  <c r="AR642" i="6"/>
  <c r="AT642" i="6" s="1"/>
  <c r="AO642" i="6"/>
  <c r="AZ641" i="6"/>
  <c r="AX641" i="6"/>
  <c r="AW641" i="6"/>
  <c r="AV641" i="6"/>
  <c r="AY641" i="6" s="1"/>
  <c r="AU641" i="6"/>
  <c r="AS641" i="6"/>
  <c r="AR641" i="6"/>
  <c r="AT641" i="6" s="1"/>
  <c r="BR641" i="6" s="1"/>
  <c r="AQ641" i="6"/>
  <c r="AP641" i="6"/>
  <c r="BP641" i="6" s="1"/>
  <c r="AO641" i="6"/>
  <c r="AZ640" i="6"/>
  <c r="AX640" i="6"/>
  <c r="AW640" i="6"/>
  <c r="AR640" i="6"/>
  <c r="AT640" i="6" s="1"/>
  <c r="AQ640" i="6"/>
  <c r="AS640" i="6" s="1"/>
  <c r="AP640" i="6"/>
  <c r="BP640" i="6" s="1"/>
  <c r="AO640" i="6"/>
  <c r="AZ639" i="6"/>
  <c r="AX639" i="6"/>
  <c r="AW639" i="6"/>
  <c r="AO639" i="6"/>
  <c r="AZ638" i="6"/>
  <c r="AW638" i="6"/>
  <c r="AX638" i="6" s="1"/>
  <c r="AY638" i="6" s="1"/>
  <c r="AV638" i="6"/>
  <c r="AR638" i="6"/>
  <c r="AT638" i="6" s="1"/>
  <c r="AO638" i="6"/>
  <c r="AZ637" i="6"/>
  <c r="AX637" i="6"/>
  <c r="AW637" i="6"/>
  <c r="AO637" i="6"/>
  <c r="AU637" i="6" s="1"/>
  <c r="AZ636" i="6"/>
  <c r="AW636" i="6"/>
  <c r="AX636" i="6" s="1"/>
  <c r="AV636" i="6"/>
  <c r="AY636" i="6" s="1"/>
  <c r="AR636" i="6"/>
  <c r="AT636" i="6" s="1"/>
  <c r="BR636" i="6" s="1"/>
  <c r="AP636" i="6"/>
  <c r="BP636" i="6" s="1"/>
  <c r="AO636" i="6"/>
  <c r="AZ635" i="6"/>
  <c r="AX635" i="6"/>
  <c r="AY635" i="6" s="1"/>
  <c r="AW635" i="6"/>
  <c r="AV635" i="6"/>
  <c r="AU635" i="6"/>
  <c r="AQ635" i="6"/>
  <c r="AS635" i="6" s="1"/>
  <c r="AP635" i="6"/>
  <c r="BP635" i="6" s="1"/>
  <c r="AO635" i="6"/>
  <c r="AZ634" i="6"/>
  <c r="AX634" i="6"/>
  <c r="AY634" i="6" s="1"/>
  <c r="AW634" i="6"/>
  <c r="AV634" i="6"/>
  <c r="AU634" i="6"/>
  <c r="AQ634" i="6"/>
  <c r="AS634" i="6" s="1"/>
  <c r="AP634" i="6"/>
  <c r="BP634" i="6" s="1"/>
  <c r="AO634" i="6"/>
  <c r="AZ633" i="6"/>
  <c r="AX633" i="6"/>
  <c r="AW633" i="6"/>
  <c r="AR633" i="6"/>
  <c r="AT633" i="6" s="1"/>
  <c r="AQ633" i="6"/>
  <c r="AS633" i="6" s="1"/>
  <c r="AO633" i="6"/>
  <c r="AZ632" i="6"/>
  <c r="AW632" i="6"/>
  <c r="AX632" i="6" s="1"/>
  <c r="AO632" i="6"/>
  <c r="AZ631" i="6"/>
  <c r="AW631" i="6"/>
  <c r="AX631" i="6" s="1"/>
  <c r="AV631" i="6"/>
  <c r="AU631" i="6"/>
  <c r="AR631" i="6"/>
  <c r="AT631" i="6" s="1"/>
  <c r="BR631" i="6" s="1"/>
  <c r="AQ631" i="6"/>
  <c r="AS631" i="6" s="1"/>
  <c r="AP631" i="6"/>
  <c r="BP631" i="6" s="1"/>
  <c r="AO631" i="6"/>
  <c r="AZ630" i="6"/>
  <c r="AW630" i="6"/>
  <c r="AX630" i="6" s="1"/>
  <c r="AO630" i="6"/>
  <c r="AZ629" i="6"/>
  <c r="AX629" i="6"/>
  <c r="AW629" i="6"/>
  <c r="AU629" i="6"/>
  <c r="AQ629" i="6"/>
  <c r="AS629" i="6" s="1"/>
  <c r="AP629" i="6"/>
  <c r="BP629" i="6" s="1"/>
  <c r="AO629" i="6"/>
  <c r="AZ628" i="6"/>
  <c r="AX628" i="6"/>
  <c r="AW628" i="6"/>
  <c r="AU628" i="6"/>
  <c r="AR628" i="6"/>
  <c r="AT628" i="6" s="1"/>
  <c r="AO628" i="6"/>
  <c r="AZ627" i="6"/>
  <c r="AX627" i="6"/>
  <c r="AW627" i="6"/>
  <c r="AO627" i="6"/>
  <c r="AP627" i="6" s="1"/>
  <c r="BP627" i="6" s="1"/>
  <c r="AZ626" i="6"/>
  <c r="AW626" i="6"/>
  <c r="AX626" i="6" s="1"/>
  <c r="AT626" i="6"/>
  <c r="BR626" i="6" s="1"/>
  <c r="AR626" i="6"/>
  <c r="AQ626" i="6"/>
  <c r="AS626" i="6" s="1"/>
  <c r="AP626" i="6"/>
  <c r="BP626" i="6" s="1"/>
  <c r="AO626" i="6"/>
  <c r="AZ625" i="6"/>
  <c r="AY625" i="6"/>
  <c r="AX625" i="6"/>
  <c r="AW625" i="6"/>
  <c r="AV625" i="6"/>
  <c r="AU625" i="6"/>
  <c r="AQ625" i="6"/>
  <c r="AS625" i="6" s="1"/>
  <c r="AP625" i="6"/>
  <c r="BP625" i="6" s="1"/>
  <c r="AO625" i="6"/>
  <c r="AZ624" i="6"/>
  <c r="AW624" i="6"/>
  <c r="AX624" i="6" s="1"/>
  <c r="AO624" i="6"/>
  <c r="AZ623" i="6"/>
  <c r="AX623" i="6"/>
  <c r="AW623" i="6"/>
  <c r="AV623" i="6"/>
  <c r="AY623" i="6" s="1"/>
  <c r="AU623" i="6"/>
  <c r="AQ623" i="6"/>
  <c r="AS623" i="6" s="1"/>
  <c r="AP623" i="6"/>
  <c r="BP623" i="6" s="1"/>
  <c r="AO623" i="6"/>
  <c r="AZ622" i="6"/>
  <c r="AY622" i="6"/>
  <c r="AX622" i="6"/>
  <c r="AW622" i="6"/>
  <c r="AV622" i="6"/>
  <c r="AO622" i="6"/>
  <c r="AZ621" i="6"/>
  <c r="AX621" i="6"/>
  <c r="AW621" i="6"/>
  <c r="AV621" i="6"/>
  <c r="AY621" i="6" s="1"/>
  <c r="AU621" i="6"/>
  <c r="AR621" i="6"/>
  <c r="AT621" i="6" s="1"/>
  <c r="BR621" i="6" s="1"/>
  <c r="AQ621" i="6"/>
  <c r="AS621" i="6" s="1"/>
  <c r="AP621" i="6"/>
  <c r="BP621" i="6" s="1"/>
  <c r="AO621" i="6"/>
  <c r="AZ620" i="6"/>
  <c r="AX620" i="6"/>
  <c r="AW620" i="6"/>
  <c r="AO620" i="6"/>
  <c r="AZ619" i="6"/>
  <c r="AX619" i="6"/>
  <c r="AW619" i="6"/>
  <c r="AO619" i="6"/>
  <c r="AU619" i="6" s="1"/>
  <c r="AZ618" i="6"/>
  <c r="AY618" i="6"/>
  <c r="AX618" i="6"/>
  <c r="AW618" i="6"/>
  <c r="AV618" i="6"/>
  <c r="AU618" i="6"/>
  <c r="AR618" i="6"/>
  <c r="AT618" i="6" s="1"/>
  <c r="AO618" i="6"/>
  <c r="AZ617" i="6"/>
  <c r="AX617" i="6"/>
  <c r="AW617" i="6"/>
  <c r="AO617" i="6"/>
  <c r="AZ616" i="6"/>
  <c r="AW616" i="6"/>
  <c r="AX616" i="6" s="1"/>
  <c r="AR616" i="6"/>
  <c r="AT616" i="6" s="1"/>
  <c r="BR616" i="6" s="1"/>
  <c r="AO616" i="6"/>
  <c r="AZ615" i="6"/>
  <c r="AW615" i="6"/>
  <c r="AX615" i="6" s="1"/>
  <c r="AV615" i="6"/>
  <c r="AU615" i="6"/>
  <c r="AQ615" i="6"/>
  <c r="AS615" i="6" s="1"/>
  <c r="AP615" i="6"/>
  <c r="BP615" i="6" s="1"/>
  <c r="AO615" i="6"/>
  <c r="AZ614" i="6"/>
  <c r="AW614" i="6"/>
  <c r="AX614" i="6" s="1"/>
  <c r="AV614" i="6"/>
  <c r="AY614" i="6" s="1"/>
  <c r="AU614" i="6"/>
  <c r="AP614" i="6"/>
  <c r="BP614" i="6" s="1"/>
  <c r="AO614" i="6"/>
  <c r="AZ613" i="6"/>
  <c r="AX613" i="6"/>
  <c r="AW613" i="6"/>
  <c r="AV613" i="6"/>
  <c r="AY613" i="6" s="1"/>
  <c r="AU613" i="6"/>
  <c r="AO613" i="6"/>
  <c r="AZ612" i="6"/>
  <c r="AW612" i="6"/>
  <c r="AX612" i="6" s="1"/>
  <c r="AV612" i="6"/>
  <c r="AR612" i="6"/>
  <c r="AT612" i="6" s="1"/>
  <c r="BR612" i="6" s="1"/>
  <c r="AP612" i="6"/>
  <c r="BP612" i="6" s="1"/>
  <c r="AO612" i="6"/>
  <c r="AZ611" i="6"/>
  <c r="AW611" i="6"/>
  <c r="AX611" i="6" s="1"/>
  <c r="AV611" i="6"/>
  <c r="AU611" i="6"/>
  <c r="AR611" i="6"/>
  <c r="AT611" i="6" s="1"/>
  <c r="BR611" i="6" s="1"/>
  <c r="AQ611" i="6"/>
  <c r="AS611" i="6" s="1"/>
  <c r="AP611" i="6"/>
  <c r="BP611" i="6" s="1"/>
  <c r="AO611" i="6"/>
  <c r="AZ610" i="6"/>
  <c r="AW610" i="6"/>
  <c r="AX610" i="6" s="1"/>
  <c r="AO610" i="6"/>
  <c r="AZ609" i="6"/>
  <c r="AX609" i="6"/>
  <c r="AW609" i="6"/>
  <c r="AU609" i="6"/>
  <c r="AQ609" i="6"/>
  <c r="AS609" i="6" s="1"/>
  <c r="AP609" i="6"/>
  <c r="BP609" i="6" s="1"/>
  <c r="AO609" i="6"/>
  <c r="AZ608" i="6"/>
  <c r="AX608" i="6"/>
  <c r="AY608" i="6" s="1"/>
  <c r="AW608" i="6"/>
  <c r="AV608" i="6"/>
  <c r="AR608" i="6"/>
  <c r="AT608" i="6" s="1"/>
  <c r="AO608" i="6"/>
  <c r="AZ607" i="6"/>
  <c r="AX607" i="6"/>
  <c r="AW607" i="6"/>
  <c r="AO607" i="6"/>
  <c r="AZ606" i="6"/>
  <c r="AW606" i="6"/>
  <c r="AX606" i="6" s="1"/>
  <c r="AV606" i="6"/>
  <c r="AY606" i="6" s="1"/>
  <c r="AT606" i="6"/>
  <c r="BR606" i="6" s="1"/>
  <c r="AR606" i="6"/>
  <c r="AQ606" i="6"/>
  <c r="AS606" i="6" s="1"/>
  <c r="AP606" i="6"/>
  <c r="BP606" i="6" s="1"/>
  <c r="AO606" i="6"/>
  <c r="AZ605" i="6"/>
  <c r="AX605" i="6"/>
  <c r="AY605" i="6" s="1"/>
  <c r="AW605" i="6"/>
  <c r="AV605" i="6"/>
  <c r="AU605" i="6"/>
  <c r="AQ605" i="6"/>
  <c r="AS605" i="6" s="1"/>
  <c r="AP605" i="6"/>
  <c r="BP605" i="6" s="1"/>
  <c r="AO605" i="6"/>
  <c r="AZ604" i="6"/>
  <c r="AX604" i="6"/>
  <c r="AY604" i="6" s="1"/>
  <c r="AW604" i="6"/>
  <c r="AV604" i="6"/>
  <c r="AU604" i="6"/>
  <c r="AT604" i="6"/>
  <c r="BR604" i="6" s="1"/>
  <c r="AR604" i="6"/>
  <c r="AQ604" i="6"/>
  <c r="AS604" i="6" s="1"/>
  <c r="AP604" i="6"/>
  <c r="BP604" i="6" s="1"/>
  <c r="AO604" i="6"/>
  <c r="AZ603" i="6"/>
  <c r="AX603" i="6"/>
  <c r="AW603" i="6"/>
  <c r="AO603" i="6"/>
  <c r="AZ602" i="6"/>
  <c r="AW602" i="6"/>
  <c r="AX602" i="6" s="1"/>
  <c r="AO602" i="6"/>
  <c r="AZ601" i="6"/>
  <c r="AW601" i="6"/>
  <c r="AX601" i="6" s="1"/>
  <c r="AV601" i="6"/>
  <c r="AU601" i="6"/>
  <c r="AS601" i="6"/>
  <c r="AR601" i="6"/>
  <c r="AT601" i="6" s="1"/>
  <c r="BR601" i="6" s="1"/>
  <c r="AQ601" i="6"/>
  <c r="AP601" i="6"/>
  <c r="BP601" i="6" s="1"/>
  <c r="AO601" i="6"/>
  <c r="AZ600" i="6"/>
  <c r="AW600" i="6"/>
  <c r="AX600" i="6" s="1"/>
  <c r="AO600" i="6"/>
  <c r="AZ599" i="6"/>
  <c r="AX599" i="6"/>
  <c r="AW599" i="6"/>
  <c r="AU599" i="6"/>
  <c r="AR599" i="6"/>
  <c r="AT599" i="6" s="1"/>
  <c r="BR599" i="6" s="1"/>
  <c r="AP599" i="6"/>
  <c r="BP599" i="6" s="1"/>
  <c r="AO599" i="6"/>
  <c r="AZ598" i="6"/>
  <c r="AW598" i="6"/>
  <c r="AX598" i="6" s="1"/>
  <c r="AO598" i="6"/>
  <c r="AZ597" i="6"/>
  <c r="AX597" i="6"/>
  <c r="AW597" i="6"/>
  <c r="AU597" i="6"/>
  <c r="AQ597" i="6"/>
  <c r="AS597" i="6" s="1"/>
  <c r="AO597" i="6"/>
  <c r="AZ596" i="6"/>
  <c r="AW596" i="6"/>
  <c r="AX596" i="6" s="1"/>
  <c r="AQ596" i="6"/>
  <c r="AS596" i="6" s="1"/>
  <c r="AP596" i="6"/>
  <c r="BP596" i="6" s="1"/>
  <c r="AO596" i="6"/>
  <c r="AZ595" i="6"/>
  <c r="AY595" i="6"/>
  <c r="AX595" i="6"/>
  <c r="AW595" i="6"/>
  <c r="AV595" i="6"/>
  <c r="AU595" i="6"/>
  <c r="AQ595" i="6"/>
  <c r="AS595" i="6" s="1"/>
  <c r="AP595" i="6"/>
  <c r="BP595" i="6" s="1"/>
  <c r="AO595" i="6"/>
  <c r="AZ594" i="6"/>
  <c r="AX594" i="6"/>
  <c r="AW594" i="6"/>
  <c r="AU594" i="6"/>
  <c r="AO594" i="6"/>
  <c r="CH594" i="6" s="1"/>
  <c r="CJ594" i="6" s="1"/>
  <c r="AZ593" i="6"/>
  <c r="AX593" i="6"/>
  <c r="AW593" i="6"/>
  <c r="AV593" i="6"/>
  <c r="AY593" i="6" s="1"/>
  <c r="AU593" i="6"/>
  <c r="AR593" i="6"/>
  <c r="AT593" i="6" s="1"/>
  <c r="AQ593" i="6"/>
  <c r="AS593" i="6" s="1"/>
  <c r="AP593" i="6"/>
  <c r="BP593" i="6" s="1"/>
  <c r="AO593" i="6"/>
  <c r="AZ592" i="6"/>
  <c r="AW592" i="6"/>
  <c r="AX592" i="6" s="1"/>
  <c r="AO592" i="6"/>
  <c r="AZ591" i="6"/>
  <c r="AX591" i="6"/>
  <c r="AW591" i="6"/>
  <c r="AV591" i="6"/>
  <c r="AY591" i="6" s="1"/>
  <c r="AU591" i="6"/>
  <c r="AS591" i="6"/>
  <c r="AR591" i="6"/>
  <c r="AT591" i="6" s="1"/>
  <c r="BR591" i="6" s="1"/>
  <c r="AQ591" i="6"/>
  <c r="AP591" i="6"/>
  <c r="BP591" i="6" s="1"/>
  <c r="AO591" i="6"/>
  <c r="AZ590" i="6"/>
  <c r="AW590" i="6"/>
  <c r="AX590" i="6" s="1"/>
  <c r="AO590" i="6"/>
  <c r="AP590" i="6" s="1"/>
  <c r="BP590" i="6" s="1"/>
  <c r="AZ589" i="6"/>
  <c r="AX589" i="6"/>
  <c r="AW589" i="6"/>
  <c r="AR589" i="6"/>
  <c r="AT589" i="6" s="1"/>
  <c r="BR589" i="6" s="1"/>
  <c r="AQ589" i="6"/>
  <c r="AS589" i="6" s="1"/>
  <c r="AO589" i="6"/>
  <c r="AZ588" i="6"/>
  <c r="AX588" i="6"/>
  <c r="AW588" i="6"/>
  <c r="AO588" i="6"/>
  <c r="AZ587" i="6"/>
  <c r="AW587" i="6"/>
  <c r="AX587" i="6" s="1"/>
  <c r="AV587" i="6"/>
  <c r="AY587" i="6" s="1"/>
  <c r="AR587" i="6"/>
  <c r="AT587" i="6" s="1"/>
  <c r="BR587" i="6" s="1"/>
  <c r="AQ587" i="6"/>
  <c r="AS587" i="6" s="1"/>
  <c r="AP587" i="6"/>
  <c r="BP587" i="6" s="1"/>
  <c r="AO587" i="6"/>
  <c r="AZ586" i="6"/>
  <c r="AW586" i="6"/>
  <c r="AX586" i="6" s="1"/>
  <c r="AV586" i="6"/>
  <c r="AR586" i="6"/>
  <c r="AT586" i="6" s="1"/>
  <c r="AP586" i="6"/>
  <c r="BP586" i="6" s="1"/>
  <c r="AO586" i="6"/>
  <c r="AZ585" i="6"/>
  <c r="AW585" i="6"/>
  <c r="AX585" i="6" s="1"/>
  <c r="AV585" i="6"/>
  <c r="AY585" i="6" s="1"/>
  <c r="AU585" i="6"/>
  <c r="AQ585" i="6"/>
  <c r="AS585" i="6" s="1"/>
  <c r="AP585" i="6"/>
  <c r="BP585" i="6" s="1"/>
  <c r="AO585" i="6"/>
  <c r="AZ584" i="6"/>
  <c r="AX584" i="6"/>
  <c r="AW584" i="6"/>
  <c r="AR584" i="6"/>
  <c r="AT584" i="6" s="1"/>
  <c r="AO584" i="6"/>
  <c r="AZ583" i="6"/>
  <c r="AX583" i="6"/>
  <c r="AW583" i="6"/>
  <c r="AV583" i="6"/>
  <c r="AY583" i="6" s="1"/>
  <c r="AU583" i="6"/>
  <c r="AS583" i="6"/>
  <c r="AR583" i="6"/>
  <c r="AT583" i="6" s="1"/>
  <c r="AQ583" i="6"/>
  <c r="AO583" i="6"/>
  <c r="AZ582" i="6"/>
  <c r="AX582" i="6"/>
  <c r="AW582" i="6"/>
  <c r="AO582" i="6"/>
  <c r="AZ581" i="6"/>
  <c r="AW581" i="6"/>
  <c r="AX581" i="6" s="1"/>
  <c r="AV581" i="6"/>
  <c r="AU581" i="6"/>
  <c r="AT581" i="6"/>
  <c r="BR581" i="6" s="1"/>
  <c r="AS581" i="6"/>
  <c r="AR581" i="6"/>
  <c r="AQ581" i="6"/>
  <c r="AP581" i="6"/>
  <c r="BP581" i="6" s="1"/>
  <c r="AO581" i="6"/>
  <c r="AZ580" i="6"/>
  <c r="AW580" i="6"/>
  <c r="AX580" i="6" s="1"/>
  <c r="AV580" i="6"/>
  <c r="AY580" i="6" s="1"/>
  <c r="AU580" i="6"/>
  <c r="AR580" i="6"/>
  <c r="AT580" i="6" s="1"/>
  <c r="AQ580" i="6"/>
  <c r="AS580" i="6" s="1"/>
  <c r="AP580" i="6"/>
  <c r="BP580" i="6" s="1"/>
  <c r="AO580" i="6"/>
  <c r="AZ579" i="6"/>
  <c r="AX579" i="6"/>
  <c r="AW579" i="6"/>
  <c r="AR579" i="6"/>
  <c r="AT579" i="6" s="1"/>
  <c r="AO579" i="6"/>
  <c r="AZ578" i="6"/>
  <c r="AW578" i="6"/>
  <c r="AX578" i="6" s="1"/>
  <c r="AO578" i="6"/>
  <c r="AU578" i="6" s="1"/>
  <c r="AZ577" i="6"/>
  <c r="AW577" i="6"/>
  <c r="AX577" i="6" s="1"/>
  <c r="AO577" i="6"/>
  <c r="AR577" i="6" s="1"/>
  <c r="AT577" i="6" s="1"/>
  <c r="AZ576" i="6"/>
  <c r="AW576" i="6"/>
  <c r="AX576" i="6" s="1"/>
  <c r="AR576" i="6"/>
  <c r="AT576" i="6" s="1"/>
  <c r="AQ576" i="6"/>
  <c r="AS576" i="6" s="1"/>
  <c r="AP576" i="6"/>
  <c r="BP576" i="6" s="1"/>
  <c r="AO576" i="6"/>
  <c r="AZ575" i="6"/>
  <c r="AW575" i="6"/>
  <c r="AX575" i="6" s="1"/>
  <c r="AV575" i="6"/>
  <c r="AU575" i="6"/>
  <c r="AQ575" i="6"/>
  <c r="AS575" i="6" s="1"/>
  <c r="AP575" i="6"/>
  <c r="BP575" i="6" s="1"/>
  <c r="AO575" i="6"/>
  <c r="AZ574" i="6"/>
  <c r="AW574" i="6"/>
  <c r="AX574" i="6" s="1"/>
  <c r="AV574" i="6"/>
  <c r="AY574" i="6" s="1"/>
  <c r="AU574" i="6"/>
  <c r="AR574" i="6"/>
  <c r="AT574" i="6" s="1"/>
  <c r="AQ574" i="6"/>
  <c r="AS574" i="6" s="1"/>
  <c r="AO574" i="6"/>
  <c r="AZ573" i="6"/>
  <c r="AX573" i="6"/>
  <c r="AW573" i="6"/>
  <c r="AU573" i="6"/>
  <c r="AR573" i="6"/>
  <c r="AT573" i="6" s="1"/>
  <c r="BR573" i="6" s="1"/>
  <c r="AO573" i="6"/>
  <c r="AZ572" i="6"/>
  <c r="AW572" i="6"/>
  <c r="AX572" i="6" s="1"/>
  <c r="AO572" i="6"/>
  <c r="AZ571" i="6"/>
  <c r="AW571" i="6"/>
  <c r="AX571" i="6" s="1"/>
  <c r="AV571" i="6"/>
  <c r="AU571" i="6"/>
  <c r="AR571" i="6"/>
  <c r="AT571" i="6" s="1"/>
  <c r="BR571" i="6" s="1"/>
  <c r="AQ571" i="6"/>
  <c r="AS571" i="6" s="1"/>
  <c r="AP571" i="6"/>
  <c r="BP571" i="6" s="1"/>
  <c r="AO571" i="6"/>
  <c r="AZ570" i="6"/>
  <c r="AW570" i="6"/>
  <c r="AX570" i="6" s="1"/>
  <c r="AR570" i="6"/>
  <c r="AT570" i="6" s="1"/>
  <c r="AO570" i="6"/>
  <c r="AZ569" i="6"/>
  <c r="AX569" i="6"/>
  <c r="AW569" i="6"/>
  <c r="AU569" i="6"/>
  <c r="AQ569" i="6"/>
  <c r="AS569" i="6" s="1"/>
  <c r="AP569" i="6"/>
  <c r="BP569" i="6" s="1"/>
  <c r="AO569" i="6"/>
  <c r="AZ568" i="6"/>
  <c r="AX568" i="6"/>
  <c r="AW568" i="6"/>
  <c r="AR568" i="6"/>
  <c r="AT568" i="6" s="1"/>
  <c r="AO568" i="6"/>
  <c r="AZ567" i="6"/>
  <c r="AX567" i="6"/>
  <c r="AW567" i="6"/>
  <c r="AO567" i="6"/>
  <c r="AZ566" i="6"/>
  <c r="AW566" i="6"/>
  <c r="AX566" i="6" s="1"/>
  <c r="AO566" i="6"/>
  <c r="AR566" i="6" s="1"/>
  <c r="AT566" i="6" s="1"/>
  <c r="BR566" i="6" s="1"/>
  <c r="AZ565" i="6"/>
  <c r="AY565" i="6"/>
  <c r="AW565" i="6"/>
  <c r="AX565" i="6" s="1"/>
  <c r="AV565" i="6"/>
  <c r="AU565" i="6"/>
  <c r="AQ565" i="6"/>
  <c r="AS565" i="6" s="1"/>
  <c r="AP565" i="6"/>
  <c r="BP565" i="6" s="1"/>
  <c r="AO565" i="6"/>
  <c r="AZ564" i="6"/>
  <c r="AX564" i="6"/>
  <c r="AW564" i="6"/>
  <c r="AV564" i="6"/>
  <c r="AY564" i="6" s="1"/>
  <c r="AU564" i="6"/>
  <c r="AR564" i="6"/>
  <c r="AT564" i="6" s="1"/>
  <c r="AQ564" i="6"/>
  <c r="AS564" i="6" s="1"/>
  <c r="AO564" i="6"/>
  <c r="AZ563" i="6"/>
  <c r="AX563" i="6"/>
  <c r="AW563" i="6"/>
  <c r="AU563" i="6"/>
  <c r="AS563" i="6"/>
  <c r="AR563" i="6"/>
  <c r="AT563" i="6" s="1"/>
  <c r="BR563" i="6" s="1"/>
  <c r="AQ563" i="6"/>
  <c r="AP563" i="6"/>
  <c r="BP563" i="6" s="1"/>
  <c r="AO563" i="6"/>
  <c r="AZ562" i="6"/>
  <c r="AX562" i="6"/>
  <c r="AY562" i="6" s="1"/>
  <c r="AW562" i="6"/>
  <c r="AV562" i="6"/>
  <c r="AR562" i="6"/>
  <c r="AT562" i="6" s="1"/>
  <c r="AP562" i="6"/>
  <c r="BP562" i="6" s="1"/>
  <c r="AO562" i="6"/>
  <c r="AZ561" i="6"/>
  <c r="AW561" i="6"/>
  <c r="AX561" i="6" s="1"/>
  <c r="AV561" i="6"/>
  <c r="AY561" i="6" s="1"/>
  <c r="AU561" i="6"/>
  <c r="AT561" i="6"/>
  <c r="BR561" i="6" s="1"/>
  <c r="AS561" i="6"/>
  <c r="AR561" i="6"/>
  <c r="AQ561" i="6"/>
  <c r="AP561" i="6"/>
  <c r="BP561" i="6" s="1"/>
  <c r="AO561" i="6"/>
  <c r="AZ560" i="6"/>
  <c r="AW560" i="6"/>
  <c r="AX560" i="6" s="1"/>
  <c r="AQ560" i="6"/>
  <c r="AS560" i="6" s="1"/>
  <c r="AO560" i="6"/>
  <c r="AZ559" i="6"/>
  <c r="AX559" i="6"/>
  <c r="AW559" i="6"/>
  <c r="AO559" i="6"/>
  <c r="AZ558" i="6"/>
  <c r="AX558" i="6"/>
  <c r="AW558" i="6"/>
  <c r="AO558" i="6"/>
  <c r="AV558" i="6" s="1"/>
  <c r="AY558" i="6" s="1"/>
  <c r="AZ557" i="6"/>
  <c r="AW557" i="6"/>
  <c r="AX557" i="6" s="1"/>
  <c r="AV557" i="6"/>
  <c r="AY557" i="6" s="1"/>
  <c r="AS557" i="6"/>
  <c r="AQ557" i="6"/>
  <c r="AP557" i="6"/>
  <c r="BP557" i="6" s="1"/>
  <c r="AO557" i="6"/>
  <c r="AZ556" i="6"/>
  <c r="AW556" i="6"/>
  <c r="AX556" i="6" s="1"/>
  <c r="AV556" i="6"/>
  <c r="AY556" i="6" s="1"/>
  <c r="AS556" i="6"/>
  <c r="AR556" i="6"/>
  <c r="AT556" i="6" s="1"/>
  <c r="AQ556" i="6"/>
  <c r="AP556" i="6"/>
  <c r="BP556" i="6" s="1"/>
  <c r="AO556" i="6"/>
  <c r="AZ555" i="6"/>
  <c r="AX555" i="6"/>
  <c r="AW555" i="6"/>
  <c r="AV555" i="6"/>
  <c r="AY555" i="6" s="1"/>
  <c r="AU555" i="6"/>
  <c r="AQ555" i="6"/>
  <c r="AS555" i="6" s="1"/>
  <c r="AP555" i="6"/>
  <c r="BP555" i="6" s="1"/>
  <c r="AO555" i="6"/>
  <c r="AZ554" i="6"/>
  <c r="AW554" i="6"/>
  <c r="AX554" i="6" s="1"/>
  <c r="AV554" i="6"/>
  <c r="AU554" i="6"/>
  <c r="AS554" i="6"/>
  <c r="AR554" i="6"/>
  <c r="AT554" i="6" s="1"/>
  <c r="AQ554" i="6"/>
  <c r="AP554" i="6"/>
  <c r="BP554" i="6" s="1"/>
  <c r="AO554" i="6"/>
  <c r="AZ553" i="6"/>
  <c r="AX553" i="6"/>
  <c r="AW553" i="6"/>
  <c r="AO553" i="6"/>
  <c r="AZ552" i="6"/>
  <c r="AW552" i="6"/>
  <c r="AX552" i="6" s="1"/>
  <c r="AO552" i="6"/>
  <c r="AP552" i="6" s="1"/>
  <c r="BP552" i="6" s="1"/>
  <c r="AZ551" i="6"/>
  <c r="AW551" i="6"/>
  <c r="AX551" i="6" s="1"/>
  <c r="AY551" i="6" s="1"/>
  <c r="AV551" i="6"/>
  <c r="AU551" i="6"/>
  <c r="AT551" i="6"/>
  <c r="BR551" i="6" s="1"/>
  <c r="AS551" i="6"/>
  <c r="AR551" i="6"/>
  <c r="AQ551" i="6"/>
  <c r="AP551" i="6"/>
  <c r="BP551" i="6" s="1"/>
  <c r="AO551" i="6"/>
  <c r="AZ550" i="6"/>
  <c r="AW550" i="6"/>
  <c r="AX550" i="6" s="1"/>
  <c r="AV550" i="6"/>
  <c r="AR550" i="6"/>
  <c r="AT550" i="6" s="1"/>
  <c r="AQ550" i="6"/>
  <c r="AS550" i="6" s="1"/>
  <c r="AP550" i="6"/>
  <c r="BP550" i="6" s="1"/>
  <c r="AO550" i="6"/>
  <c r="AZ549" i="6"/>
  <c r="AX549" i="6"/>
  <c r="AW549" i="6"/>
  <c r="AO549" i="6"/>
  <c r="AZ548" i="6"/>
  <c r="AX548" i="6"/>
  <c r="AW548" i="6"/>
  <c r="AO548" i="6"/>
  <c r="AZ547" i="6"/>
  <c r="AW547" i="6"/>
  <c r="AX547" i="6" s="1"/>
  <c r="AQ547" i="6"/>
  <c r="AS547" i="6" s="1"/>
  <c r="AP547" i="6"/>
  <c r="BP547" i="6" s="1"/>
  <c r="AO547" i="6"/>
  <c r="AZ546" i="6"/>
  <c r="AW546" i="6"/>
  <c r="AX546" i="6" s="1"/>
  <c r="AO546" i="6"/>
  <c r="AZ545" i="6"/>
  <c r="AW545" i="6"/>
  <c r="AX545" i="6" s="1"/>
  <c r="AV545" i="6"/>
  <c r="AY545" i="6" s="1"/>
  <c r="AU545" i="6"/>
  <c r="AQ545" i="6"/>
  <c r="AS545" i="6" s="1"/>
  <c r="AP545" i="6"/>
  <c r="BP545" i="6" s="1"/>
  <c r="AO545" i="6"/>
  <c r="AZ544" i="6"/>
  <c r="AX544" i="6"/>
  <c r="AW544" i="6"/>
  <c r="AO544" i="6"/>
  <c r="AZ543" i="6"/>
  <c r="AX543" i="6"/>
  <c r="AW543" i="6"/>
  <c r="AV543" i="6"/>
  <c r="AY543" i="6" s="1"/>
  <c r="AU543" i="6"/>
  <c r="AT543" i="6"/>
  <c r="AS543" i="6"/>
  <c r="AR543" i="6"/>
  <c r="AQ543" i="6"/>
  <c r="AP543" i="6"/>
  <c r="BP543" i="6" s="1"/>
  <c r="AO543" i="6"/>
  <c r="AZ542" i="6"/>
  <c r="AW542" i="6"/>
  <c r="AX542" i="6" s="1"/>
  <c r="AV542" i="6"/>
  <c r="AO542" i="6"/>
  <c r="AZ541" i="6"/>
  <c r="AW541" i="6"/>
  <c r="AX541" i="6" s="1"/>
  <c r="AV541" i="6"/>
  <c r="AY541" i="6" s="1"/>
  <c r="AU541" i="6"/>
  <c r="AS541" i="6"/>
  <c r="AR541" i="6"/>
  <c r="AT541" i="6" s="1"/>
  <c r="AQ541" i="6"/>
  <c r="AP541" i="6"/>
  <c r="BP541" i="6" s="1"/>
  <c r="AO541" i="6"/>
  <c r="AZ540" i="6"/>
  <c r="AW540" i="6"/>
  <c r="AX540" i="6" s="1"/>
  <c r="AO540" i="6"/>
  <c r="AP540" i="6" s="1"/>
  <c r="BP540" i="6" s="1"/>
  <c r="AZ539" i="6"/>
  <c r="AX539" i="6"/>
  <c r="AW539" i="6"/>
  <c r="AO539" i="6"/>
  <c r="AZ538" i="6"/>
  <c r="AW538" i="6"/>
  <c r="AX538" i="6" s="1"/>
  <c r="AO538" i="6"/>
  <c r="AZ537" i="6"/>
  <c r="AW537" i="6"/>
  <c r="AX537" i="6" s="1"/>
  <c r="AQ537" i="6"/>
  <c r="AS537" i="6" s="1"/>
  <c r="AP537" i="6"/>
  <c r="BP537" i="6" s="1"/>
  <c r="AO537" i="6"/>
  <c r="AZ536" i="6"/>
  <c r="AW536" i="6"/>
  <c r="AX536" i="6" s="1"/>
  <c r="AO536" i="6"/>
  <c r="AZ535" i="6"/>
  <c r="AX535" i="6"/>
  <c r="AW535" i="6"/>
  <c r="AV535" i="6"/>
  <c r="AY535" i="6" s="1"/>
  <c r="AU535" i="6"/>
  <c r="AQ535" i="6"/>
  <c r="AS535" i="6" s="1"/>
  <c r="AP535" i="6"/>
  <c r="BP535" i="6" s="1"/>
  <c r="AO535" i="6"/>
  <c r="BK535" i="6" s="1"/>
  <c r="AZ534" i="6"/>
  <c r="AX534" i="6"/>
  <c r="AW534" i="6"/>
  <c r="AS534" i="6"/>
  <c r="AR534" i="6"/>
  <c r="AT534" i="6" s="1"/>
  <c r="AQ534" i="6"/>
  <c r="AO534" i="6"/>
  <c r="AZ533" i="6"/>
  <c r="AX533" i="6"/>
  <c r="AW533" i="6"/>
  <c r="AV533" i="6"/>
  <c r="AY533" i="6" s="1"/>
  <c r="AU533" i="6"/>
  <c r="AR533" i="6"/>
  <c r="AT533" i="6" s="1"/>
  <c r="AQ533" i="6"/>
  <c r="AS533" i="6" s="1"/>
  <c r="AO533" i="6"/>
  <c r="AZ532" i="6"/>
  <c r="AW532" i="6"/>
  <c r="AX532" i="6" s="1"/>
  <c r="AO532" i="6"/>
  <c r="AZ531" i="6"/>
  <c r="AW531" i="6"/>
  <c r="AX531" i="6" s="1"/>
  <c r="AV531" i="6"/>
  <c r="AU531" i="6"/>
  <c r="AS531" i="6"/>
  <c r="AR531" i="6"/>
  <c r="AT531" i="6" s="1"/>
  <c r="AQ531" i="6"/>
  <c r="AP531" i="6"/>
  <c r="BP531" i="6" s="1"/>
  <c r="AO531" i="6"/>
  <c r="AZ530" i="6"/>
  <c r="AW530" i="6"/>
  <c r="AX530" i="6" s="1"/>
  <c r="AV530" i="6"/>
  <c r="AY530" i="6" s="1"/>
  <c r="AU530" i="6"/>
  <c r="AR530" i="6"/>
  <c r="AT530" i="6" s="1"/>
  <c r="AO530" i="6"/>
  <c r="AZ529" i="6"/>
  <c r="AX529" i="6"/>
  <c r="AW529" i="6"/>
  <c r="AU529" i="6"/>
  <c r="AO529" i="6"/>
  <c r="AZ528" i="6"/>
  <c r="AX528" i="6"/>
  <c r="AW528" i="6"/>
  <c r="AU528" i="6"/>
  <c r="AO528" i="6"/>
  <c r="AZ527" i="6"/>
  <c r="AW527" i="6"/>
  <c r="AX527" i="6" s="1"/>
  <c r="AV527" i="6"/>
  <c r="AY527" i="6" s="1"/>
  <c r="AU527" i="6"/>
  <c r="AO527" i="6"/>
  <c r="AZ526" i="6"/>
  <c r="AW526" i="6"/>
  <c r="AX526" i="6" s="1"/>
  <c r="AS526" i="6"/>
  <c r="AR526" i="6"/>
  <c r="AT526" i="6" s="1"/>
  <c r="AQ526" i="6"/>
  <c r="AP526" i="6"/>
  <c r="BP526" i="6" s="1"/>
  <c r="AO526" i="6"/>
  <c r="AZ525" i="6"/>
  <c r="AW525" i="6"/>
  <c r="AX525" i="6" s="1"/>
  <c r="AV525" i="6"/>
  <c r="AU525" i="6"/>
  <c r="AQ525" i="6"/>
  <c r="AS525" i="6" s="1"/>
  <c r="AP525" i="6"/>
  <c r="BP525" i="6" s="1"/>
  <c r="AO525" i="6"/>
  <c r="AZ524" i="6"/>
  <c r="AW524" i="6"/>
  <c r="AX524" i="6" s="1"/>
  <c r="AV524" i="6"/>
  <c r="AY524" i="6" s="1"/>
  <c r="AO524" i="6"/>
  <c r="AZ523" i="6"/>
  <c r="AX523" i="6"/>
  <c r="AW523" i="6"/>
  <c r="AO523" i="6"/>
  <c r="AZ522" i="6"/>
  <c r="AW522" i="6"/>
  <c r="AX522" i="6" s="1"/>
  <c r="AV522" i="6"/>
  <c r="AR522" i="6"/>
  <c r="AT522" i="6" s="1"/>
  <c r="AP522" i="6"/>
  <c r="BP522" i="6" s="1"/>
  <c r="AO522" i="6"/>
  <c r="AZ521" i="6"/>
  <c r="AW521" i="6"/>
  <c r="AX521" i="6" s="1"/>
  <c r="AV521" i="6"/>
  <c r="AY521" i="6" s="1"/>
  <c r="AU521" i="6"/>
  <c r="AR521" i="6"/>
  <c r="AT521" i="6" s="1"/>
  <c r="BR521" i="6" s="1"/>
  <c r="AQ521" i="6"/>
  <c r="AS521" i="6" s="1"/>
  <c r="AP521" i="6"/>
  <c r="BP521" i="6" s="1"/>
  <c r="AO521" i="6"/>
  <c r="AZ520" i="6"/>
  <c r="AX520" i="6"/>
  <c r="AW520" i="6"/>
  <c r="AV520" i="6"/>
  <c r="AR520" i="6"/>
  <c r="AT520" i="6" s="1"/>
  <c r="AO520" i="6"/>
  <c r="AZ519" i="6"/>
  <c r="AX519" i="6"/>
  <c r="AW519" i="6"/>
  <c r="AO519" i="6"/>
  <c r="AZ518" i="6"/>
  <c r="AX518" i="6"/>
  <c r="AW518" i="6"/>
  <c r="AU518" i="6"/>
  <c r="AR518" i="6"/>
  <c r="AT518" i="6" s="1"/>
  <c r="AO518" i="6"/>
  <c r="AZ517" i="6"/>
  <c r="AW517" i="6"/>
  <c r="AX517" i="6" s="1"/>
  <c r="AO517" i="6"/>
  <c r="AZ516" i="6"/>
  <c r="AW516" i="6"/>
  <c r="AX516" i="6" s="1"/>
  <c r="AV516" i="6"/>
  <c r="AY516" i="6" s="1"/>
  <c r="AR516" i="6"/>
  <c r="AT516" i="6" s="1"/>
  <c r="AQ516" i="6"/>
  <c r="AS516" i="6" s="1"/>
  <c r="AP516" i="6"/>
  <c r="BP516" i="6" s="1"/>
  <c r="AO516" i="6"/>
  <c r="AZ515" i="6"/>
  <c r="AX515" i="6"/>
  <c r="AY515" i="6" s="1"/>
  <c r="AW515" i="6"/>
  <c r="AV515" i="6"/>
  <c r="AU515" i="6"/>
  <c r="AQ515" i="6"/>
  <c r="AS515" i="6" s="1"/>
  <c r="AP515" i="6"/>
  <c r="BP515" i="6" s="1"/>
  <c r="AO515" i="6"/>
  <c r="AZ514" i="6"/>
  <c r="AW514" i="6"/>
  <c r="AX514" i="6" s="1"/>
  <c r="AV514" i="6"/>
  <c r="AU514" i="6"/>
  <c r="AS514" i="6"/>
  <c r="AR514" i="6"/>
  <c r="AT514" i="6" s="1"/>
  <c r="AQ514" i="6"/>
  <c r="AP514" i="6"/>
  <c r="BP514" i="6" s="1"/>
  <c r="AO514" i="6"/>
  <c r="AZ513" i="6"/>
  <c r="AX513" i="6"/>
  <c r="AW513" i="6"/>
  <c r="AO513" i="6"/>
  <c r="AV513" i="6" s="1"/>
  <c r="AY513" i="6" s="1"/>
  <c r="AZ512" i="6"/>
  <c r="AX512" i="6"/>
  <c r="AY512" i="6" s="1"/>
  <c r="AW512" i="6"/>
  <c r="AV512" i="6"/>
  <c r="AR512" i="6"/>
  <c r="AT512" i="6" s="1"/>
  <c r="AP512" i="6"/>
  <c r="BP512" i="6" s="1"/>
  <c r="AO512" i="6"/>
  <c r="AZ511" i="6"/>
  <c r="AY511" i="6"/>
  <c r="AW511" i="6"/>
  <c r="AX511" i="6" s="1"/>
  <c r="AV511" i="6"/>
  <c r="AU511" i="6"/>
  <c r="AR511" i="6"/>
  <c r="AT511" i="6" s="1"/>
  <c r="BR511" i="6" s="1"/>
  <c r="AQ511" i="6"/>
  <c r="AS511" i="6" s="1"/>
  <c r="AP511" i="6"/>
  <c r="BP511" i="6" s="1"/>
  <c r="AO511" i="6"/>
  <c r="AZ510" i="6"/>
  <c r="AW510" i="6"/>
  <c r="AX510" i="6" s="1"/>
  <c r="AO510" i="6"/>
  <c r="AZ509" i="6"/>
  <c r="AX509" i="6"/>
  <c r="AW509" i="6"/>
  <c r="AU509" i="6"/>
  <c r="AR509" i="6"/>
  <c r="AT509" i="6" s="1"/>
  <c r="BR509" i="6" s="1"/>
  <c r="AO509" i="6"/>
  <c r="AZ508" i="6"/>
  <c r="AW508" i="6"/>
  <c r="AX508" i="6" s="1"/>
  <c r="AO508" i="6"/>
  <c r="AZ507" i="6"/>
  <c r="AW507" i="6"/>
  <c r="AX507" i="6" s="1"/>
  <c r="AP507" i="6"/>
  <c r="BP507" i="6" s="1"/>
  <c r="AO507" i="6"/>
  <c r="AZ506" i="6"/>
  <c r="AW506" i="6"/>
  <c r="AX506" i="6" s="1"/>
  <c r="AO506" i="6"/>
  <c r="AZ505" i="6"/>
  <c r="AX505" i="6"/>
  <c r="AY505" i="6" s="1"/>
  <c r="AW505" i="6"/>
  <c r="AV505" i="6"/>
  <c r="AU505" i="6"/>
  <c r="AQ505" i="6"/>
  <c r="AS505" i="6" s="1"/>
  <c r="AP505" i="6"/>
  <c r="BP505" i="6" s="1"/>
  <c r="AO505" i="6"/>
  <c r="AZ504" i="6"/>
  <c r="AW504" i="6"/>
  <c r="AX504" i="6" s="1"/>
  <c r="AV504" i="6"/>
  <c r="AY504" i="6" s="1"/>
  <c r="AU504" i="6"/>
  <c r="AQ504" i="6"/>
  <c r="AS504" i="6" s="1"/>
  <c r="AP504" i="6"/>
  <c r="BP504" i="6" s="1"/>
  <c r="AO504" i="6"/>
  <c r="AZ503" i="6"/>
  <c r="AX503" i="6"/>
  <c r="AW503" i="6"/>
  <c r="AO503" i="6"/>
  <c r="AZ502" i="6"/>
  <c r="AW502" i="6"/>
  <c r="AX502" i="6" s="1"/>
  <c r="AO502" i="6"/>
  <c r="AZ501" i="6"/>
  <c r="AX501" i="6"/>
  <c r="AY501" i="6" s="1"/>
  <c r="AW501" i="6"/>
  <c r="AV501" i="6"/>
  <c r="AU501" i="6"/>
  <c r="AS501" i="6"/>
  <c r="AR501" i="6"/>
  <c r="AT501" i="6" s="1"/>
  <c r="AQ501" i="6"/>
  <c r="AP501" i="6"/>
  <c r="BP501" i="6" s="1"/>
  <c r="AO501" i="6"/>
  <c r="AZ500" i="6"/>
  <c r="AW500" i="6"/>
  <c r="AX500" i="6" s="1"/>
  <c r="AU500" i="6"/>
  <c r="AQ500" i="6"/>
  <c r="AS500" i="6" s="1"/>
  <c r="AP500" i="6"/>
  <c r="BP500" i="6" s="1"/>
  <c r="AO500" i="6"/>
  <c r="AZ499" i="6"/>
  <c r="AX499" i="6"/>
  <c r="AW499" i="6"/>
  <c r="AO499" i="6"/>
  <c r="AR499" i="6" s="1"/>
  <c r="AT499" i="6" s="1"/>
  <c r="AZ498" i="6"/>
  <c r="AW498" i="6"/>
  <c r="AX498" i="6" s="1"/>
  <c r="AV498" i="6"/>
  <c r="AU498" i="6"/>
  <c r="AT498" i="6"/>
  <c r="BR498" i="6" s="1"/>
  <c r="AR498" i="6"/>
  <c r="AO498" i="6"/>
  <c r="AZ497" i="6"/>
  <c r="AX497" i="6"/>
  <c r="AW497" i="6"/>
  <c r="AO497" i="6"/>
  <c r="AP497" i="6" s="1"/>
  <c r="BP497" i="6" s="1"/>
  <c r="AZ496" i="6"/>
  <c r="AW496" i="6"/>
  <c r="AX496" i="6" s="1"/>
  <c r="AV496" i="6"/>
  <c r="AY496" i="6" s="1"/>
  <c r="AO496" i="6"/>
  <c r="AZ495" i="6"/>
  <c r="AX495" i="6"/>
  <c r="AW495" i="6"/>
  <c r="AV495" i="6"/>
  <c r="AY495" i="6" s="1"/>
  <c r="AU495" i="6"/>
  <c r="AQ495" i="6"/>
  <c r="AS495" i="6" s="1"/>
  <c r="AP495" i="6"/>
  <c r="BP495" i="6" s="1"/>
  <c r="AO495" i="6"/>
  <c r="AZ494" i="6"/>
  <c r="AX494" i="6"/>
  <c r="AW494" i="6"/>
  <c r="AU494" i="6"/>
  <c r="AQ494" i="6"/>
  <c r="AS494" i="6" s="1"/>
  <c r="AP494" i="6"/>
  <c r="BP494" i="6" s="1"/>
  <c r="AO494" i="6"/>
  <c r="AZ493" i="6"/>
  <c r="AX493" i="6"/>
  <c r="AW493" i="6"/>
  <c r="AV493" i="6"/>
  <c r="AY493" i="6" s="1"/>
  <c r="AU493" i="6"/>
  <c r="AT493" i="6"/>
  <c r="AS493" i="6"/>
  <c r="AR493" i="6"/>
  <c r="AQ493" i="6"/>
  <c r="AP493" i="6"/>
  <c r="BP493" i="6" s="1"/>
  <c r="AO493" i="6"/>
  <c r="AZ492" i="6"/>
  <c r="AW492" i="6"/>
  <c r="AX492" i="6" s="1"/>
  <c r="AV492" i="6"/>
  <c r="AR492" i="6"/>
  <c r="AT492" i="6" s="1"/>
  <c r="BR492" i="6" s="1"/>
  <c r="AP492" i="6"/>
  <c r="BP492" i="6" s="1"/>
  <c r="AO492" i="6"/>
  <c r="AZ491" i="6"/>
  <c r="AY491" i="6"/>
  <c r="AW491" i="6"/>
  <c r="AX491" i="6" s="1"/>
  <c r="AV491" i="6"/>
  <c r="AU491" i="6"/>
  <c r="AS491" i="6"/>
  <c r="AR491" i="6"/>
  <c r="AT491" i="6" s="1"/>
  <c r="AQ491" i="6"/>
  <c r="AP491" i="6"/>
  <c r="BP491" i="6" s="1"/>
  <c r="AO491" i="6"/>
  <c r="AZ490" i="6"/>
  <c r="AX490" i="6"/>
  <c r="AW490" i="6"/>
  <c r="AO490" i="6"/>
  <c r="AZ489" i="6"/>
  <c r="AX489" i="6"/>
  <c r="AW489" i="6"/>
  <c r="AO489" i="6"/>
  <c r="AZ488" i="6"/>
  <c r="AW488" i="6"/>
  <c r="AX488" i="6" s="1"/>
  <c r="AO488" i="6"/>
  <c r="AV488" i="6" s="1"/>
  <c r="AY488" i="6" s="1"/>
  <c r="AZ487" i="6"/>
  <c r="AW487" i="6"/>
  <c r="AX487" i="6" s="1"/>
  <c r="AV487" i="6"/>
  <c r="AY487" i="6" s="1"/>
  <c r="AU487" i="6"/>
  <c r="AS487" i="6"/>
  <c r="AR487" i="6"/>
  <c r="AT487" i="6" s="1"/>
  <c r="AQ487" i="6"/>
  <c r="AP487" i="6"/>
  <c r="BP487" i="6" s="1"/>
  <c r="AO487" i="6"/>
  <c r="AZ486" i="6"/>
  <c r="AW486" i="6"/>
  <c r="AX486" i="6" s="1"/>
  <c r="AO486" i="6"/>
  <c r="AR486" i="6" s="1"/>
  <c r="AT486" i="6" s="1"/>
  <c r="AZ485" i="6"/>
  <c r="AW485" i="6"/>
  <c r="AX485" i="6" s="1"/>
  <c r="AV485" i="6"/>
  <c r="AY485" i="6" s="1"/>
  <c r="AU485" i="6"/>
  <c r="AQ485" i="6"/>
  <c r="AS485" i="6" s="1"/>
  <c r="AP485" i="6"/>
  <c r="BP485" i="6" s="1"/>
  <c r="AO485" i="6"/>
  <c r="AZ484" i="6"/>
  <c r="AX484" i="6"/>
  <c r="AW484" i="6"/>
  <c r="AU484" i="6"/>
  <c r="AR484" i="6"/>
  <c r="AT484" i="6" s="1"/>
  <c r="AQ484" i="6"/>
  <c r="AS484" i="6" s="1"/>
  <c r="AP484" i="6"/>
  <c r="BP484" i="6" s="1"/>
  <c r="AO484" i="6"/>
  <c r="AZ483" i="6"/>
  <c r="AX483" i="6"/>
  <c r="AW483" i="6"/>
  <c r="AV483" i="6"/>
  <c r="AY483" i="6" s="1"/>
  <c r="AU483" i="6"/>
  <c r="AR483" i="6"/>
  <c r="AT483" i="6" s="1"/>
  <c r="AQ483" i="6"/>
  <c r="AS483" i="6" s="1"/>
  <c r="AO483" i="6"/>
  <c r="CH483" i="6" s="1"/>
  <c r="CJ483" i="6" s="1"/>
  <c r="AZ482" i="6"/>
  <c r="AW482" i="6"/>
  <c r="AX482" i="6" s="1"/>
  <c r="AO482" i="6"/>
  <c r="AZ481" i="6"/>
  <c r="AW481" i="6"/>
  <c r="AX481" i="6" s="1"/>
  <c r="AV481" i="6"/>
  <c r="AY481" i="6" s="1"/>
  <c r="AU481" i="6"/>
  <c r="AR481" i="6"/>
  <c r="AT481" i="6" s="1"/>
  <c r="AQ481" i="6"/>
  <c r="AS481" i="6" s="1"/>
  <c r="AP481" i="6"/>
  <c r="BP481" i="6" s="1"/>
  <c r="AO481" i="6"/>
  <c r="AZ480" i="6"/>
  <c r="AW480" i="6"/>
  <c r="AX480" i="6" s="1"/>
  <c r="AR480" i="6"/>
  <c r="AT480" i="6" s="1"/>
  <c r="AO480" i="6"/>
  <c r="AZ479" i="6"/>
  <c r="AX479" i="6"/>
  <c r="AW479" i="6"/>
  <c r="AO479" i="6"/>
  <c r="AZ478" i="6"/>
  <c r="AX478" i="6"/>
  <c r="AW478" i="6"/>
  <c r="AO478" i="6"/>
  <c r="AZ477" i="6"/>
  <c r="AW477" i="6"/>
  <c r="AX477" i="6" s="1"/>
  <c r="AO477" i="6"/>
  <c r="AZ476" i="6"/>
  <c r="AW476" i="6"/>
  <c r="AX476" i="6" s="1"/>
  <c r="AO476" i="6"/>
  <c r="AR476" i="6" s="1"/>
  <c r="AT476" i="6" s="1"/>
  <c r="BR476" i="6" s="1"/>
  <c r="AZ475" i="6"/>
  <c r="AX475" i="6"/>
  <c r="AY475" i="6" s="1"/>
  <c r="AW475" i="6"/>
  <c r="AV475" i="6"/>
  <c r="AU475" i="6"/>
  <c r="AQ475" i="6"/>
  <c r="AS475" i="6" s="1"/>
  <c r="AP475" i="6"/>
  <c r="BP475" i="6" s="1"/>
  <c r="AO475" i="6"/>
  <c r="AZ474" i="6"/>
  <c r="AW474" i="6"/>
  <c r="AX474" i="6" s="1"/>
  <c r="AP474" i="6"/>
  <c r="BP474" i="6" s="1"/>
  <c r="AO474" i="6"/>
  <c r="AZ473" i="6"/>
  <c r="AX473" i="6"/>
  <c r="AW473" i="6"/>
  <c r="AU473" i="6"/>
  <c r="AR473" i="6"/>
  <c r="AT473" i="6" s="1"/>
  <c r="BR473" i="6" s="1"/>
  <c r="AO473" i="6"/>
  <c r="AZ472" i="6"/>
  <c r="AW472" i="6"/>
  <c r="AX472" i="6" s="1"/>
  <c r="AV472" i="6"/>
  <c r="AY472" i="6" s="1"/>
  <c r="AR472" i="6"/>
  <c r="AT472" i="6" s="1"/>
  <c r="AP472" i="6"/>
  <c r="BP472" i="6" s="1"/>
  <c r="AO472" i="6"/>
  <c r="BI472" i="6" s="1"/>
  <c r="BN472" i="6" s="1"/>
  <c r="AZ471" i="6"/>
  <c r="AW471" i="6"/>
  <c r="AX471" i="6" s="1"/>
  <c r="AV471" i="6"/>
  <c r="AY471" i="6" s="1"/>
  <c r="AU471" i="6"/>
  <c r="AS471" i="6"/>
  <c r="AR471" i="6"/>
  <c r="AT471" i="6" s="1"/>
  <c r="BR471" i="6" s="1"/>
  <c r="AQ471" i="6"/>
  <c r="AP471" i="6"/>
  <c r="BP471" i="6" s="1"/>
  <c r="AO471" i="6"/>
  <c r="AZ470" i="6"/>
  <c r="AW470" i="6"/>
  <c r="AX470" i="6" s="1"/>
  <c r="AV470" i="6"/>
  <c r="AR470" i="6"/>
  <c r="AT470" i="6" s="1"/>
  <c r="AO470" i="6"/>
  <c r="AZ469" i="6"/>
  <c r="AX469" i="6"/>
  <c r="AW469" i="6"/>
  <c r="AU469" i="6"/>
  <c r="AR469" i="6"/>
  <c r="AT469" i="6" s="1"/>
  <c r="BR469" i="6" s="1"/>
  <c r="AQ469" i="6"/>
  <c r="AS469" i="6" s="1"/>
  <c r="AP469" i="6"/>
  <c r="BP469" i="6" s="1"/>
  <c r="AO469" i="6"/>
  <c r="AZ468" i="6"/>
  <c r="AX468" i="6"/>
  <c r="AW468" i="6"/>
  <c r="AU468" i="6"/>
  <c r="AO468" i="6"/>
  <c r="AZ467" i="6"/>
  <c r="AW467" i="6"/>
  <c r="AX467" i="6" s="1"/>
  <c r="AO467" i="6"/>
  <c r="AZ466" i="6"/>
  <c r="AW466" i="6"/>
  <c r="AX466" i="6" s="1"/>
  <c r="AV466" i="6"/>
  <c r="AY466" i="6" s="1"/>
  <c r="AT466" i="6"/>
  <c r="BR466" i="6" s="1"/>
  <c r="AR466" i="6"/>
  <c r="AO466" i="6"/>
  <c r="AP466" i="6" s="1"/>
  <c r="BP466" i="6" s="1"/>
  <c r="AZ465" i="6"/>
  <c r="AX465" i="6"/>
  <c r="AY465" i="6" s="1"/>
  <c r="AW465" i="6"/>
  <c r="AV465" i="6"/>
  <c r="AU465" i="6"/>
  <c r="AQ465" i="6"/>
  <c r="AS465" i="6" s="1"/>
  <c r="AP465" i="6"/>
  <c r="BP465" i="6" s="1"/>
  <c r="AO465" i="6"/>
  <c r="AZ464" i="6"/>
  <c r="AY464" i="6"/>
  <c r="AX464" i="6"/>
  <c r="AW464" i="6"/>
  <c r="AV464" i="6"/>
  <c r="AU464" i="6"/>
  <c r="AR464" i="6"/>
  <c r="AT464" i="6" s="1"/>
  <c r="BR464" i="6" s="1"/>
  <c r="AQ464" i="6"/>
  <c r="AS464" i="6" s="1"/>
  <c r="AP464" i="6"/>
  <c r="BP464" i="6" s="1"/>
  <c r="AO464" i="6"/>
  <c r="AZ463" i="6"/>
  <c r="AX463" i="6"/>
  <c r="AW463" i="6"/>
  <c r="AV463" i="6"/>
  <c r="AY463" i="6" s="1"/>
  <c r="AU463" i="6"/>
  <c r="AR463" i="6"/>
  <c r="AT463" i="6" s="1"/>
  <c r="BR463" i="6" s="1"/>
  <c r="AQ463" i="6"/>
  <c r="AS463" i="6" s="1"/>
  <c r="AP463" i="6"/>
  <c r="BP463" i="6" s="1"/>
  <c r="AO463" i="6"/>
  <c r="AZ462" i="6"/>
  <c r="AW462" i="6"/>
  <c r="AX462" i="6" s="1"/>
  <c r="AY462" i="6" s="1"/>
  <c r="AV462" i="6"/>
  <c r="AR462" i="6"/>
  <c r="AT462" i="6" s="1"/>
  <c r="AP462" i="6"/>
  <c r="BP462" i="6" s="1"/>
  <c r="AO462" i="6"/>
  <c r="AZ461" i="6"/>
  <c r="AW461" i="6"/>
  <c r="AX461" i="6" s="1"/>
  <c r="AV461" i="6"/>
  <c r="AY461" i="6" s="1"/>
  <c r="AU461" i="6"/>
  <c r="AT461" i="6"/>
  <c r="AS461" i="6"/>
  <c r="AR461" i="6"/>
  <c r="AQ461" i="6"/>
  <c r="AP461" i="6"/>
  <c r="BP461" i="6" s="1"/>
  <c r="AO461" i="6"/>
  <c r="AZ460" i="6"/>
  <c r="AW460" i="6"/>
  <c r="AX460" i="6" s="1"/>
  <c r="AV460" i="6"/>
  <c r="AY460" i="6" s="1"/>
  <c r="AS460" i="6"/>
  <c r="AR460" i="6"/>
  <c r="AT460" i="6" s="1"/>
  <c r="AQ460" i="6"/>
  <c r="AP460" i="6"/>
  <c r="BP460" i="6" s="1"/>
  <c r="AO460" i="6"/>
  <c r="AZ459" i="6"/>
  <c r="AX459" i="6"/>
  <c r="AW459" i="6"/>
  <c r="AU459" i="6"/>
  <c r="AO459" i="6"/>
  <c r="AR459" i="6" s="1"/>
  <c r="AT459" i="6" s="1"/>
  <c r="AZ458" i="6"/>
  <c r="AW458" i="6"/>
  <c r="AX458" i="6" s="1"/>
  <c r="AV458" i="6"/>
  <c r="AU458" i="6"/>
  <c r="AO458" i="6"/>
  <c r="AZ457" i="6"/>
  <c r="AX457" i="6"/>
  <c r="AW457" i="6"/>
  <c r="AO457" i="6"/>
  <c r="AP457" i="6" s="1"/>
  <c r="BP457" i="6" s="1"/>
  <c r="AZ456" i="6"/>
  <c r="AW456" i="6"/>
  <c r="AX456" i="6" s="1"/>
  <c r="AO456" i="6"/>
  <c r="AZ455" i="6"/>
  <c r="AX455" i="6"/>
  <c r="AY455" i="6" s="1"/>
  <c r="AW455" i="6"/>
  <c r="AV455" i="6"/>
  <c r="AU455" i="6"/>
  <c r="AQ455" i="6"/>
  <c r="AS455" i="6" s="1"/>
  <c r="AP455" i="6"/>
  <c r="BP455" i="6" s="1"/>
  <c r="AO455" i="6"/>
  <c r="BK455" i="6" s="1"/>
  <c r="AZ454" i="6"/>
  <c r="AW454" i="6"/>
  <c r="AX454" i="6" s="1"/>
  <c r="AV454" i="6"/>
  <c r="AY454" i="6" s="1"/>
  <c r="AU454" i="6"/>
  <c r="AQ454" i="6"/>
  <c r="AS454" i="6" s="1"/>
  <c r="AP454" i="6"/>
  <c r="BP454" i="6" s="1"/>
  <c r="AO454" i="6"/>
  <c r="AZ453" i="6"/>
  <c r="AX453" i="6"/>
  <c r="AW453" i="6"/>
  <c r="AO453" i="6"/>
  <c r="AZ452" i="6"/>
  <c r="AW452" i="6"/>
  <c r="AX452" i="6" s="1"/>
  <c r="AO452" i="6"/>
  <c r="AZ451" i="6"/>
  <c r="AW451" i="6"/>
  <c r="AX451" i="6" s="1"/>
  <c r="AV451" i="6"/>
  <c r="AU451" i="6"/>
  <c r="AS451" i="6"/>
  <c r="AR451" i="6"/>
  <c r="AT451" i="6" s="1"/>
  <c r="AQ451" i="6"/>
  <c r="AP451" i="6"/>
  <c r="BP451" i="6" s="1"/>
  <c r="AO451" i="6"/>
  <c r="AZ450" i="6"/>
  <c r="AW450" i="6"/>
  <c r="AX450" i="6" s="1"/>
  <c r="AV450" i="6"/>
  <c r="AU450" i="6"/>
  <c r="AR450" i="6"/>
  <c r="AT450" i="6" s="1"/>
  <c r="AQ450" i="6"/>
  <c r="AS450" i="6" s="1"/>
  <c r="AP450" i="6"/>
  <c r="BP450" i="6" s="1"/>
  <c r="AO450" i="6"/>
  <c r="AZ449" i="6"/>
  <c r="AX449" i="6"/>
  <c r="AW449" i="6"/>
  <c r="AR449" i="6"/>
  <c r="AT449" i="6" s="1"/>
  <c r="BR449" i="6" s="1"/>
  <c r="AO449" i="6"/>
  <c r="AZ448" i="6"/>
  <c r="AW448" i="6"/>
  <c r="AX448" i="6" s="1"/>
  <c r="AV448" i="6"/>
  <c r="AY448" i="6" s="1"/>
  <c r="AU448" i="6"/>
  <c r="AO448" i="6"/>
  <c r="AR448" i="6" s="1"/>
  <c r="AT448" i="6" s="1"/>
  <c r="AZ447" i="6"/>
  <c r="AW447" i="6"/>
  <c r="AX447" i="6" s="1"/>
  <c r="AR447" i="6"/>
  <c r="AT447" i="6" s="1"/>
  <c r="BR447" i="6" s="1"/>
  <c r="AQ447" i="6"/>
  <c r="AS447" i="6" s="1"/>
  <c r="AP447" i="6"/>
  <c r="BP447" i="6" s="1"/>
  <c r="AO447" i="6"/>
  <c r="AZ446" i="6"/>
  <c r="AW446" i="6"/>
  <c r="AX446" i="6" s="1"/>
  <c r="AV446" i="6"/>
  <c r="AY446" i="6" s="1"/>
  <c r="AT446" i="6"/>
  <c r="AR446" i="6"/>
  <c r="AO446" i="6"/>
  <c r="AZ445" i="6"/>
  <c r="AW445" i="6"/>
  <c r="AX445" i="6" s="1"/>
  <c r="AV445" i="6"/>
  <c r="AY445" i="6" s="1"/>
  <c r="AU445" i="6"/>
  <c r="AQ445" i="6"/>
  <c r="AS445" i="6" s="1"/>
  <c r="AP445" i="6"/>
  <c r="BP445" i="6" s="1"/>
  <c r="AO445" i="6"/>
  <c r="AZ444" i="6"/>
  <c r="AX444" i="6"/>
  <c r="AW444" i="6"/>
  <c r="AU444" i="6"/>
  <c r="AO444" i="6"/>
  <c r="AZ443" i="6"/>
  <c r="AX443" i="6"/>
  <c r="AW443" i="6"/>
  <c r="AV443" i="6"/>
  <c r="AY443" i="6" s="1"/>
  <c r="AU443" i="6"/>
  <c r="AR443" i="6"/>
  <c r="AT443" i="6" s="1"/>
  <c r="BR443" i="6" s="1"/>
  <c r="AQ443" i="6"/>
  <c r="AS443" i="6" s="1"/>
  <c r="AP443" i="6"/>
  <c r="BP443" i="6" s="1"/>
  <c r="AO443" i="6"/>
  <c r="AZ442" i="6"/>
  <c r="AX442" i="6"/>
  <c r="AW442" i="6"/>
  <c r="AO442" i="6"/>
  <c r="AZ441" i="6"/>
  <c r="AX441" i="6"/>
  <c r="AW441" i="6"/>
  <c r="AV441" i="6"/>
  <c r="AY441" i="6" s="1"/>
  <c r="AU441" i="6"/>
  <c r="AS441" i="6"/>
  <c r="AR441" i="6"/>
  <c r="AT441" i="6" s="1"/>
  <c r="AQ441" i="6"/>
  <c r="AP441" i="6"/>
  <c r="BP441" i="6" s="1"/>
  <c r="AO441" i="6"/>
  <c r="BI441" i="6" s="1"/>
  <c r="BN441" i="6" s="1"/>
  <c r="AZ440" i="6"/>
  <c r="AW440" i="6"/>
  <c r="AX440" i="6" s="1"/>
  <c r="AO440" i="6"/>
  <c r="AZ439" i="6"/>
  <c r="AX439" i="6"/>
  <c r="AW439" i="6"/>
  <c r="AR439" i="6"/>
  <c r="AT439" i="6" s="1"/>
  <c r="BR439" i="6" s="1"/>
  <c r="AQ439" i="6"/>
  <c r="AS439" i="6" s="1"/>
  <c r="AP439" i="6"/>
  <c r="BP439" i="6" s="1"/>
  <c r="AO439" i="6"/>
  <c r="AZ438" i="6"/>
  <c r="AW438" i="6"/>
  <c r="AX438" i="6" s="1"/>
  <c r="AO438" i="6"/>
  <c r="AZ437" i="6"/>
  <c r="AX437" i="6"/>
  <c r="AW437" i="6"/>
  <c r="AV437" i="6"/>
  <c r="AU437" i="6"/>
  <c r="AO437" i="6"/>
  <c r="AZ436" i="6"/>
  <c r="AW436" i="6"/>
  <c r="AX436" i="6" s="1"/>
  <c r="AO436" i="6"/>
  <c r="AR436" i="6" s="1"/>
  <c r="AT436" i="6" s="1"/>
  <c r="AZ435" i="6"/>
  <c r="AW435" i="6"/>
  <c r="AX435" i="6" s="1"/>
  <c r="AV435" i="6"/>
  <c r="AY435" i="6" s="1"/>
  <c r="AU435" i="6"/>
  <c r="AQ435" i="6"/>
  <c r="AS435" i="6" s="1"/>
  <c r="AP435" i="6"/>
  <c r="BP435" i="6" s="1"/>
  <c r="AO435" i="6"/>
  <c r="AZ434" i="6"/>
  <c r="AX434" i="6"/>
  <c r="AW434" i="6"/>
  <c r="AO434" i="6"/>
  <c r="AU434" i="6" s="1"/>
  <c r="AZ433" i="6"/>
  <c r="AX433" i="6"/>
  <c r="AY433" i="6" s="1"/>
  <c r="AW433" i="6"/>
  <c r="AV433" i="6"/>
  <c r="AU433" i="6"/>
  <c r="AR433" i="6"/>
  <c r="AT433" i="6" s="1"/>
  <c r="BR433" i="6" s="1"/>
  <c r="AQ433" i="6"/>
  <c r="AS433" i="6" s="1"/>
  <c r="AO433" i="6"/>
  <c r="AZ432" i="6"/>
  <c r="AW432" i="6"/>
  <c r="AX432" i="6" s="1"/>
  <c r="AO432" i="6"/>
  <c r="AZ431" i="6"/>
  <c r="AW431" i="6"/>
  <c r="AX431" i="6" s="1"/>
  <c r="AV431" i="6"/>
  <c r="AU431" i="6"/>
  <c r="AS431" i="6"/>
  <c r="AR431" i="6"/>
  <c r="AT431" i="6" s="1"/>
  <c r="AQ431" i="6"/>
  <c r="AP431" i="6"/>
  <c r="BP431" i="6" s="1"/>
  <c r="AO431" i="6"/>
  <c r="AZ430" i="6"/>
  <c r="AX430" i="6"/>
  <c r="AW430" i="6"/>
  <c r="AO430" i="6"/>
  <c r="AZ429" i="6"/>
  <c r="AX429" i="6"/>
  <c r="AW429" i="6"/>
  <c r="AO429" i="6"/>
  <c r="AZ428" i="6"/>
  <c r="AX428" i="6"/>
  <c r="AW428" i="6"/>
  <c r="AU428" i="6"/>
  <c r="AO428" i="6"/>
  <c r="AZ427" i="6"/>
  <c r="AX427" i="6"/>
  <c r="AW427" i="6"/>
  <c r="AO427" i="6"/>
  <c r="AP427" i="6" s="1"/>
  <c r="BP427" i="6" s="1"/>
  <c r="AZ426" i="6"/>
  <c r="AW426" i="6"/>
  <c r="AX426" i="6" s="1"/>
  <c r="AO426" i="6"/>
  <c r="AZ425" i="6"/>
  <c r="AW425" i="6"/>
  <c r="AX425" i="6" s="1"/>
  <c r="AV425" i="6"/>
  <c r="AY425" i="6" s="1"/>
  <c r="AU425" i="6"/>
  <c r="AQ425" i="6"/>
  <c r="AS425" i="6" s="1"/>
  <c r="AP425" i="6"/>
  <c r="BP425" i="6" s="1"/>
  <c r="AO425" i="6"/>
  <c r="AZ424" i="6"/>
  <c r="AW424" i="6"/>
  <c r="AX424" i="6" s="1"/>
  <c r="AV424" i="6"/>
  <c r="AY424" i="6" s="1"/>
  <c r="AU424" i="6"/>
  <c r="AT424" i="6"/>
  <c r="AR424" i="6"/>
  <c r="AQ424" i="6"/>
  <c r="AS424" i="6" s="1"/>
  <c r="AP424" i="6"/>
  <c r="BP424" i="6" s="1"/>
  <c r="AO424" i="6"/>
  <c r="AZ423" i="6"/>
  <c r="AX423" i="6"/>
  <c r="AW423" i="6"/>
  <c r="AV423" i="6"/>
  <c r="AY423" i="6" s="1"/>
  <c r="AU423" i="6"/>
  <c r="AR423" i="6"/>
  <c r="AT423" i="6" s="1"/>
  <c r="BR423" i="6" s="1"/>
  <c r="AQ423" i="6"/>
  <c r="AS423" i="6" s="1"/>
  <c r="AP423" i="6"/>
  <c r="BP423" i="6" s="1"/>
  <c r="AO423" i="6"/>
  <c r="AZ422" i="6"/>
  <c r="AW422" i="6"/>
  <c r="AX422" i="6" s="1"/>
  <c r="AV422" i="6"/>
  <c r="AY422" i="6" s="1"/>
  <c r="AR422" i="6"/>
  <c r="AT422" i="6" s="1"/>
  <c r="BR422" i="6" s="1"/>
  <c r="AP422" i="6"/>
  <c r="BP422" i="6" s="1"/>
  <c r="AO422" i="6"/>
  <c r="BK422" i="6" s="1"/>
  <c r="AZ421" i="6"/>
  <c r="AW421" i="6"/>
  <c r="AX421" i="6" s="1"/>
  <c r="AV421" i="6"/>
  <c r="AY421" i="6" s="1"/>
  <c r="AU421" i="6"/>
  <c r="AS421" i="6"/>
  <c r="AR421" i="6"/>
  <c r="AT421" i="6" s="1"/>
  <c r="BR421" i="6" s="1"/>
  <c r="AQ421" i="6"/>
  <c r="AP421" i="6"/>
  <c r="BP421" i="6" s="1"/>
  <c r="AO421" i="6"/>
  <c r="AZ420" i="6"/>
  <c r="AW420" i="6"/>
  <c r="AX420" i="6" s="1"/>
  <c r="AV420" i="6"/>
  <c r="AO420" i="6"/>
  <c r="AR420" i="6" s="1"/>
  <c r="AT420" i="6" s="1"/>
  <c r="AZ419" i="6"/>
  <c r="AX419" i="6"/>
  <c r="AW419" i="6"/>
  <c r="AU419" i="6"/>
  <c r="AR419" i="6"/>
  <c r="AT419" i="6" s="1"/>
  <c r="BR419" i="6" s="1"/>
  <c r="AO419" i="6"/>
  <c r="AZ418" i="6"/>
  <c r="AX418" i="6"/>
  <c r="AW418" i="6"/>
  <c r="AU418" i="6"/>
  <c r="AR418" i="6"/>
  <c r="AT418" i="6" s="1"/>
  <c r="AO418" i="6"/>
  <c r="AZ417" i="6"/>
  <c r="AX417" i="6"/>
  <c r="AW417" i="6"/>
  <c r="AO417" i="6"/>
  <c r="AZ416" i="6"/>
  <c r="AW416" i="6"/>
  <c r="AX416" i="6" s="1"/>
  <c r="AV416" i="6"/>
  <c r="AY416" i="6" s="1"/>
  <c r="AT416" i="6"/>
  <c r="BR416" i="6" s="1"/>
  <c r="AR416" i="6"/>
  <c r="AQ416" i="6"/>
  <c r="AS416" i="6" s="1"/>
  <c r="AP416" i="6"/>
  <c r="BP416" i="6" s="1"/>
  <c r="AO416" i="6"/>
  <c r="AZ415" i="6"/>
  <c r="AX415" i="6"/>
  <c r="AY415" i="6" s="1"/>
  <c r="AW415" i="6"/>
  <c r="AV415" i="6"/>
  <c r="AU415" i="6"/>
  <c r="AQ415" i="6"/>
  <c r="AS415" i="6" s="1"/>
  <c r="AP415" i="6"/>
  <c r="BP415" i="6" s="1"/>
  <c r="AO415" i="6"/>
  <c r="CH415" i="6" s="1"/>
  <c r="AZ414" i="6"/>
  <c r="AW414" i="6"/>
  <c r="AX414" i="6" s="1"/>
  <c r="AV414" i="6"/>
  <c r="AY414" i="6" s="1"/>
  <c r="AU414" i="6"/>
  <c r="AR414" i="6"/>
  <c r="AT414" i="6" s="1"/>
  <c r="BR414" i="6" s="1"/>
  <c r="AQ414" i="6"/>
  <c r="AS414" i="6" s="1"/>
  <c r="AP414" i="6"/>
  <c r="BP414" i="6" s="1"/>
  <c r="AO414" i="6"/>
  <c r="AZ413" i="6"/>
  <c r="AX413" i="6"/>
  <c r="AW413" i="6"/>
  <c r="AV413" i="6"/>
  <c r="AY413" i="6" s="1"/>
  <c r="AU413" i="6"/>
  <c r="AT413" i="6"/>
  <c r="BR413" i="6" s="1"/>
  <c r="AR413" i="6"/>
  <c r="AO413" i="6"/>
  <c r="AP413" i="6" s="1"/>
  <c r="BP413" i="6" s="1"/>
  <c r="AZ412" i="6"/>
  <c r="AY412" i="6"/>
  <c r="AW412" i="6"/>
  <c r="AX412" i="6" s="1"/>
  <c r="AV412" i="6"/>
  <c r="AR412" i="6"/>
  <c r="AT412" i="6" s="1"/>
  <c r="BR412" i="6" s="1"/>
  <c r="AP412" i="6"/>
  <c r="BP412" i="6" s="1"/>
  <c r="AO412" i="6"/>
  <c r="AZ411" i="6"/>
  <c r="AW411" i="6"/>
  <c r="AX411" i="6" s="1"/>
  <c r="AV411" i="6"/>
  <c r="AY411" i="6" s="1"/>
  <c r="AU411" i="6"/>
  <c r="AR411" i="6"/>
  <c r="AT411" i="6" s="1"/>
  <c r="BR411" i="6" s="1"/>
  <c r="AQ411" i="6"/>
  <c r="AS411" i="6" s="1"/>
  <c r="AP411" i="6"/>
  <c r="BP411" i="6" s="1"/>
  <c r="AO411" i="6"/>
  <c r="AZ410" i="6"/>
  <c r="AW410" i="6"/>
  <c r="AX410" i="6" s="1"/>
  <c r="AR410" i="6"/>
  <c r="AT410" i="6" s="1"/>
  <c r="BR410" i="6" s="1"/>
  <c r="AP410" i="6"/>
  <c r="BP410" i="6" s="1"/>
  <c r="AO410" i="6"/>
  <c r="AZ409" i="6"/>
  <c r="AX409" i="6"/>
  <c r="AW409" i="6"/>
  <c r="AU409" i="6"/>
  <c r="AR409" i="6"/>
  <c r="AT409" i="6" s="1"/>
  <c r="BR409" i="6" s="1"/>
  <c r="AO409" i="6"/>
  <c r="AZ408" i="6"/>
  <c r="AW408" i="6"/>
  <c r="AX408" i="6" s="1"/>
  <c r="AV408" i="6"/>
  <c r="AU408" i="6"/>
  <c r="AO408" i="6"/>
  <c r="AZ407" i="6"/>
  <c r="AX407" i="6"/>
  <c r="AW407" i="6"/>
  <c r="AP407" i="6"/>
  <c r="BP407" i="6" s="1"/>
  <c r="AO407" i="6"/>
  <c r="AZ406" i="6"/>
  <c r="AW406" i="6"/>
  <c r="AX406" i="6" s="1"/>
  <c r="AO406" i="6"/>
  <c r="AZ405" i="6"/>
  <c r="AX405" i="6"/>
  <c r="AY405" i="6" s="1"/>
  <c r="AW405" i="6"/>
  <c r="AV405" i="6"/>
  <c r="AU405" i="6"/>
  <c r="AQ405" i="6"/>
  <c r="AS405" i="6" s="1"/>
  <c r="AP405" i="6"/>
  <c r="BP405" i="6" s="1"/>
  <c r="AO405" i="6"/>
  <c r="AZ404" i="6"/>
  <c r="AY404" i="6"/>
  <c r="AX404" i="6"/>
  <c r="AW404" i="6"/>
  <c r="AV404" i="6"/>
  <c r="AU404" i="6"/>
  <c r="AQ404" i="6"/>
  <c r="AS404" i="6" s="1"/>
  <c r="AP404" i="6"/>
  <c r="BP404" i="6" s="1"/>
  <c r="AO404" i="6"/>
  <c r="AZ403" i="6"/>
  <c r="AX403" i="6"/>
  <c r="AW403" i="6"/>
  <c r="AO403" i="6"/>
  <c r="AR403" i="6" s="1"/>
  <c r="AT403" i="6" s="1"/>
  <c r="AZ402" i="6"/>
  <c r="AW402" i="6"/>
  <c r="AX402" i="6" s="1"/>
  <c r="AO402" i="6"/>
  <c r="AZ401" i="6"/>
  <c r="AX401" i="6"/>
  <c r="AW401" i="6"/>
  <c r="AV401" i="6"/>
  <c r="AY401" i="6" s="1"/>
  <c r="AU401" i="6"/>
  <c r="AT401" i="6"/>
  <c r="AS401" i="6"/>
  <c r="AR401" i="6"/>
  <c r="AQ401" i="6"/>
  <c r="AP401" i="6"/>
  <c r="BP401" i="6" s="1"/>
  <c r="AO401" i="6"/>
  <c r="CH401" i="6" s="1"/>
  <c r="CJ401" i="6" s="1"/>
  <c r="AZ400" i="6"/>
  <c r="AW400" i="6"/>
  <c r="AX400" i="6" s="1"/>
  <c r="AV400" i="6"/>
  <c r="AY400" i="6" s="1"/>
  <c r="AU400" i="6"/>
  <c r="AO400" i="6"/>
  <c r="AZ399" i="6"/>
  <c r="AX399" i="6"/>
  <c r="AW399" i="6"/>
  <c r="AR399" i="6"/>
  <c r="AT399" i="6" s="1"/>
  <c r="BR399" i="6" s="1"/>
  <c r="AO399" i="6"/>
  <c r="AZ398" i="6"/>
  <c r="AW398" i="6"/>
  <c r="AX398" i="6" s="1"/>
  <c r="AV398" i="6"/>
  <c r="AU398" i="6"/>
  <c r="AR398" i="6"/>
  <c r="AT398" i="6" s="1"/>
  <c r="AO398" i="6"/>
  <c r="AZ397" i="6"/>
  <c r="AW397" i="6"/>
  <c r="AX397" i="6" s="1"/>
  <c r="AR397" i="6"/>
  <c r="AT397" i="6" s="1"/>
  <c r="BR397" i="6" s="1"/>
  <c r="AP397" i="6"/>
  <c r="BP397" i="6" s="1"/>
  <c r="AO397" i="6"/>
  <c r="AZ396" i="6"/>
  <c r="AW396" i="6"/>
  <c r="AX396" i="6" s="1"/>
  <c r="AV396" i="6"/>
  <c r="AY396" i="6" s="1"/>
  <c r="AO396" i="6"/>
  <c r="AZ395" i="6"/>
  <c r="AW395" i="6"/>
  <c r="AX395" i="6" s="1"/>
  <c r="AV395" i="6"/>
  <c r="AY395" i="6" s="1"/>
  <c r="AU395" i="6"/>
  <c r="AQ395" i="6"/>
  <c r="AS395" i="6" s="1"/>
  <c r="AP395" i="6"/>
  <c r="BP395" i="6" s="1"/>
  <c r="AO395" i="6"/>
  <c r="AZ394" i="6"/>
  <c r="AX394" i="6"/>
  <c r="AW394" i="6"/>
  <c r="AO394" i="6"/>
  <c r="AZ393" i="6"/>
  <c r="AX393" i="6"/>
  <c r="AW393" i="6"/>
  <c r="AV393" i="6"/>
  <c r="AY393" i="6" s="1"/>
  <c r="AU393" i="6"/>
  <c r="AS393" i="6"/>
  <c r="AR393" i="6"/>
  <c r="AT393" i="6" s="1"/>
  <c r="BR393" i="6" s="1"/>
  <c r="AQ393" i="6"/>
  <c r="AP393" i="6"/>
  <c r="AO393" i="6"/>
  <c r="AZ392" i="6"/>
  <c r="AW392" i="6"/>
  <c r="AX392" i="6" s="1"/>
  <c r="AO392" i="6"/>
  <c r="AP392" i="6" s="1"/>
  <c r="BP392" i="6" s="1"/>
  <c r="AZ391" i="6"/>
  <c r="AW391" i="6"/>
  <c r="AX391" i="6" s="1"/>
  <c r="AV391" i="6"/>
  <c r="AU391" i="6"/>
  <c r="AS391" i="6"/>
  <c r="AR391" i="6"/>
  <c r="AT391" i="6" s="1"/>
  <c r="AQ391" i="6"/>
  <c r="AP391" i="6"/>
  <c r="BP391" i="6" s="1"/>
  <c r="AO391" i="6"/>
  <c r="AZ390" i="6"/>
  <c r="AW390" i="6"/>
  <c r="AX390" i="6" s="1"/>
  <c r="AV390" i="6"/>
  <c r="AY390" i="6" s="1"/>
  <c r="AU390" i="6"/>
  <c r="AO390" i="6"/>
  <c r="AZ389" i="6"/>
  <c r="AX389" i="6"/>
  <c r="AW389" i="6"/>
  <c r="AO389" i="6"/>
  <c r="AZ388" i="6"/>
  <c r="AW388" i="6"/>
  <c r="AX388" i="6" s="1"/>
  <c r="AO388" i="6"/>
  <c r="AV388" i="6" s="1"/>
  <c r="AY388" i="6" s="1"/>
  <c r="AZ387" i="6"/>
  <c r="AW387" i="6"/>
  <c r="AX387" i="6" s="1"/>
  <c r="AV387" i="6"/>
  <c r="AU387" i="6"/>
  <c r="AO387" i="6"/>
  <c r="AZ386" i="6"/>
  <c r="AW386" i="6"/>
  <c r="AX386" i="6" s="1"/>
  <c r="AR386" i="6"/>
  <c r="AT386" i="6" s="1"/>
  <c r="AO386" i="6"/>
  <c r="AZ385" i="6"/>
  <c r="AW385" i="6"/>
  <c r="AX385" i="6" s="1"/>
  <c r="AY385" i="6" s="1"/>
  <c r="AV385" i="6"/>
  <c r="AU385" i="6"/>
  <c r="AQ385" i="6"/>
  <c r="AS385" i="6" s="1"/>
  <c r="AP385" i="6"/>
  <c r="BP385" i="6" s="1"/>
  <c r="AO385" i="6"/>
  <c r="AZ384" i="6"/>
  <c r="AX384" i="6"/>
  <c r="AW384" i="6"/>
  <c r="AO384" i="6"/>
  <c r="AZ383" i="6"/>
  <c r="AY383" i="6"/>
  <c r="AX383" i="6"/>
  <c r="AW383" i="6"/>
  <c r="AV383" i="6"/>
  <c r="AU383" i="6"/>
  <c r="AR383" i="6"/>
  <c r="AT383" i="6" s="1"/>
  <c r="BR383" i="6" s="1"/>
  <c r="AQ383" i="6"/>
  <c r="AS383" i="6" s="1"/>
  <c r="AO383" i="6"/>
  <c r="AZ382" i="6"/>
  <c r="AX382" i="6"/>
  <c r="AW382" i="6"/>
  <c r="AO382" i="6"/>
  <c r="AZ381" i="6"/>
  <c r="AW381" i="6"/>
  <c r="AX381" i="6" s="1"/>
  <c r="AV381" i="6"/>
  <c r="AY381" i="6" s="1"/>
  <c r="AU381" i="6"/>
  <c r="AR381" i="6"/>
  <c r="AT381" i="6" s="1"/>
  <c r="AQ381" i="6"/>
  <c r="AS381" i="6" s="1"/>
  <c r="AP381" i="6"/>
  <c r="BP381" i="6" s="1"/>
  <c r="AO381" i="6"/>
  <c r="AZ380" i="6"/>
  <c r="AX380" i="6"/>
  <c r="AW380" i="6"/>
  <c r="AR380" i="6"/>
  <c r="AT380" i="6" s="1"/>
  <c r="AO380" i="6"/>
  <c r="AZ379" i="6"/>
  <c r="AX379" i="6"/>
  <c r="AW379" i="6"/>
  <c r="AR379" i="6"/>
  <c r="AT379" i="6" s="1"/>
  <c r="AQ379" i="6"/>
  <c r="AS379" i="6" s="1"/>
  <c r="AO379" i="6"/>
  <c r="AZ378" i="6"/>
  <c r="AX378" i="6"/>
  <c r="AW378" i="6"/>
  <c r="AO378" i="6"/>
  <c r="AZ377" i="6"/>
  <c r="AW377" i="6"/>
  <c r="AX377" i="6" s="1"/>
  <c r="AO377" i="6"/>
  <c r="AZ376" i="6"/>
  <c r="AW376" i="6"/>
  <c r="AX376" i="6" s="1"/>
  <c r="AO376" i="6"/>
  <c r="AP376" i="6" s="1"/>
  <c r="BP376" i="6" s="1"/>
  <c r="AZ375" i="6"/>
  <c r="AX375" i="6"/>
  <c r="AW375" i="6"/>
  <c r="AV375" i="6"/>
  <c r="AY375" i="6" s="1"/>
  <c r="AU375" i="6"/>
  <c r="AQ375" i="6"/>
  <c r="AS375" i="6" s="1"/>
  <c r="AP375" i="6"/>
  <c r="BP375" i="6" s="1"/>
  <c r="AO375" i="6"/>
  <c r="AZ374" i="6"/>
  <c r="AW374" i="6"/>
  <c r="AX374" i="6" s="1"/>
  <c r="AY374" i="6" s="1"/>
  <c r="AV374" i="6"/>
  <c r="AU374" i="6"/>
  <c r="AO374" i="6"/>
  <c r="AZ373" i="6"/>
  <c r="AX373" i="6"/>
  <c r="AW373" i="6"/>
  <c r="AO373" i="6"/>
  <c r="AZ372" i="6"/>
  <c r="AY372" i="6"/>
  <c r="AX372" i="6"/>
  <c r="AW372" i="6"/>
  <c r="AV372" i="6"/>
  <c r="AR372" i="6"/>
  <c r="AT372" i="6" s="1"/>
  <c r="AP372" i="6"/>
  <c r="AO372" i="6"/>
  <c r="AZ371" i="6"/>
  <c r="AW371" i="6"/>
  <c r="AX371" i="6" s="1"/>
  <c r="AV371" i="6"/>
  <c r="AY371" i="6" s="1"/>
  <c r="AU371" i="6"/>
  <c r="AR371" i="6"/>
  <c r="AT371" i="6" s="1"/>
  <c r="BR371" i="6" s="1"/>
  <c r="AQ371" i="6"/>
  <c r="AS371" i="6" s="1"/>
  <c r="AP371" i="6"/>
  <c r="BP371" i="6" s="1"/>
  <c r="AO371" i="6"/>
  <c r="AZ370" i="6"/>
  <c r="AX370" i="6"/>
  <c r="AW370" i="6"/>
  <c r="AV370" i="6"/>
  <c r="AR370" i="6"/>
  <c r="AT370" i="6" s="1"/>
  <c r="AO370" i="6"/>
  <c r="AZ369" i="6"/>
  <c r="AX369" i="6"/>
  <c r="AW369" i="6"/>
  <c r="AO369" i="6"/>
  <c r="AZ368" i="6"/>
  <c r="AX368" i="6"/>
  <c r="AW368" i="6"/>
  <c r="AO368" i="6"/>
  <c r="AZ367" i="6"/>
  <c r="AW367" i="6"/>
  <c r="AX367" i="6" s="1"/>
  <c r="AO367" i="6"/>
  <c r="AZ366" i="6"/>
  <c r="AW366" i="6"/>
  <c r="AX366" i="6" s="1"/>
  <c r="AO366" i="6"/>
  <c r="AZ365" i="6"/>
  <c r="AY365" i="6"/>
  <c r="AX365" i="6"/>
  <c r="AW365" i="6"/>
  <c r="AV365" i="6"/>
  <c r="AU365" i="6"/>
  <c r="AQ365" i="6"/>
  <c r="AS365" i="6" s="1"/>
  <c r="AP365" i="6"/>
  <c r="BP365" i="6" s="1"/>
  <c r="AO365" i="6"/>
  <c r="AZ364" i="6"/>
  <c r="AX364" i="6"/>
  <c r="AW364" i="6"/>
  <c r="AV364" i="6"/>
  <c r="AY364" i="6" s="1"/>
  <c r="AU364" i="6"/>
  <c r="AR364" i="6"/>
  <c r="AT364" i="6" s="1"/>
  <c r="BR364" i="6" s="1"/>
  <c r="AQ364" i="6"/>
  <c r="AS364" i="6" s="1"/>
  <c r="AP364" i="6"/>
  <c r="BP364" i="6" s="1"/>
  <c r="AO364" i="6"/>
  <c r="AZ363" i="6"/>
  <c r="AY363" i="6"/>
  <c r="AX363" i="6"/>
  <c r="AW363" i="6"/>
  <c r="AV363" i="6"/>
  <c r="AU363" i="6"/>
  <c r="AT363" i="6"/>
  <c r="BR363" i="6" s="1"/>
  <c r="AR363" i="6"/>
  <c r="AQ363" i="6"/>
  <c r="AS363" i="6" s="1"/>
  <c r="AP363" i="6"/>
  <c r="BP363" i="6" s="1"/>
  <c r="AO363" i="6"/>
  <c r="AZ362" i="6"/>
  <c r="AW362" i="6"/>
  <c r="AX362" i="6" s="1"/>
  <c r="AY362" i="6" s="1"/>
  <c r="AV362" i="6"/>
  <c r="AR362" i="6"/>
  <c r="AT362" i="6" s="1"/>
  <c r="AP362" i="6"/>
  <c r="BP362" i="6" s="1"/>
  <c r="AO362" i="6"/>
  <c r="AZ361" i="6"/>
  <c r="AX361" i="6"/>
  <c r="AY361" i="6" s="1"/>
  <c r="AW361" i="6"/>
  <c r="AV361" i="6"/>
  <c r="AU361" i="6"/>
  <c r="AT361" i="6"/>
  <c r="AR361" i="6"/>
  <c r="AQ361" i="6"/>
  <c r="AS361" i="6" s="1"/>
  <c r="AP361" i="6"/>
  <c r="BP361" i="6" s="1"/>
  <c r="AO361" i="6"/>
  <c r="AZ360" i="6"/>
  <c r="AW360" i="6"/>
  <c r="AX360" i="6" s="1"/>
  <c r="AO360" i="6"/>
  <c r="AZ359" i="6"/>
  <c r="AX359" i="6"/>
  <c r="AW359" i="6"/>
  <c r="AO359" i="6"/>
  <c r="AZ358" i="6"/>
  <c r="AW358" i="6"/>
  <c r="AX358" i="6" s="1"/>
  <c r="AO358" i="6"/>
  <c r="AZ357" i="6"/>
  <c r="AW357" i="6"/>
  <c r="AX357" i="6" s="1"/>
  <c r="AO357" i="6"/>
  <c r="AZ356" i="6"/>
  <c r="AW356" i="6"/>
  <c r="AX356" i="6" s="1"/>
  <c r="AO356" i="6"/>
  <c r="AZ355" i="6"/>
  <c r="AY355" i="6"/>
  <c r="AX355" i="6"/>
  <c r="AW355" i="6"/>
  <c r="AV355" i="6"/>
  <c r="AU355" i="6"/>
  <c r="AQ355" i="6"/>
  <c r="AS355" i="6" s="1"/>
  <c r="AP355" i="6"/>
  <c r="BP355" i="6" s="1"/>
  <c r="AO355" i="6"/>
  <c r="AZ354" i="6"/>
  <c r="AX354" i="6"/>
  <c r="AW354" i="6"/>
  <c r="AV354" i="6"/>
  <c r="AU354" i="6"/>
  <c r="AQ354" i="6"/>
  <c r="AS354" i="6" s="1"/>
  <c r="AP354" i="6"/>
  <c r="BP354" i="6" s="1"/>
  <c r="AO354" i="6"/>
  <c r="AZ353" i="6"/>
  <c r="AX353" i="6"/>
  <c r="AW353" i="6"/>
  <c r="AU353" i="6"/>
  <c r="AR353" i="6"/>
  <c r="AT353" i="6" s="1"/>
  <c r="BR353" i="6" s="1"/>
  <c r="AQ353" i="6"/>
  <c r="AS353" i="6" s="1"/>
  <c r="AP353" i="6"/>
  <c r="BP353" i="6" s="1"/>
  <c r="AO353" i="6"/>
  <c r="AZ352" i="6"/>
  <c r="AW352" i="6"/>
  <c r="AX352" i="6" s="1"/>
  <c r="AR352" i="6"/>
  <c r="AT352" i="6" s="1"/>
  <c r="AP352" i="6"/>
  <c r="BP352" i="6" s="1"/>
  <c r="AO352" i="6"/>
  <c r="AZ351" i="6"/>
  <c r="AW351" i="6"/>
  <c r="AX351" i="6" s="1"/>
  <c r="AV351" i="6"/>
  <c r="AY351" i="6" s="1"/>
  <c r="AU351" i="6"/>
  <c r="AS351" i="6"/>
  <c r="AR351" i="6"/>
  <c r="AT351" i="6" s="1"/>
  <c r="BR351" i="6" s="1"/>
  <c r="AQ351" i="6"/>
  <c r="AP351" i="6"/>
  <c r="BP351" i="6" s="1"/>
  <c r="AO351" i="6"/>
  <c r="AZ350" i="6"/>
  <c r="AW350" i="6"/>
  <c r="AX350" i="6" s="1"/>
  <c r="AV350" i="6"/>
  <c r="AY350" i="6" s="1"/>
  <c r="AU350" i="6"/>
  <c r="AO350" i="6"/>
  <c r="AZ349" i="6"/>
  <c r="AX349" i="6"/>
  <c r="AW349" i="6"/>
  <c r="AO349" i="6"/>
  <c r="AZ348" i="6"/>
  <c r="AX348" i="6"/>
  <c r="AW348" i="6"/>
  <c r="AO348" i="6"/>
  <c r="AZ347" i="6"/>
  <c r="AW347" i="6"/>
  <c r="AX347" i="6" s="1"/>
  <c r="AQ347" i="6"/>
  <c r="AS347" i="6" s="1"/>
  <c r="AP347" i="6"/>
  <c r="BP347" i="6" s="1"/>
  <c r="AO347" i="6"/>
  <c r="AZ346" i="6"/>
  <c r="AW346" i="6"/>
  <c r="AX346" i="6" s="1"/>
  <c r="AO346" i="6"/>
  <c r="AZ345" i="6"/>
  <c r="AW345" i="6"/>
  <c r="AX345" i="6" s="1"/>
  <c r="AY345" i="6" s="1"/>
  <c r="AV345" i="6"/>
  <c r="AU345" i="6"/>
  <c r="AQ345" i="6"/>
  <c r="AS345" i="6" s="1"/>
  <c r="AP345" i="6"/>
  <c r="BP345" i="6" s="1"/>
  <c r="AO345" i="6"/>
  <c r="BI345" i="6" s="1"/>
  <c r="BN345" i="6" s="1"/>
  <c r="AZ344" i="6"/>
  <c r="AX344" i="6"/>
  <c r="AW344" i="6"/>
  <c r="AO344" i="6"/>
  <c r="AQ344" i="6" s="1"/>
  <c r="AS344" i="6" s="1"/>
  <c r="AZ343" i="6"/>
  <c r="AX343" i="6"/>
  <c r="AW343" i="6"/>
  <c r="AV343" i="6"/>
  <c r="AY343" i="6" s="1"/>
  <c r="AU343" i="6"/>
  <c r="AS343" i="6"/>
  <c r="AR343" i="6"/>
  <c r="AT343" i="6" s="1"/>
  <c r="BR343" i="6" s="1"/>
  <c r="AQ343" i="6"/>
  <c r="AP343" i="6"/>
  <c r="BP343" i="6" s="1"/>
  <c r="AO343" i="6"/>
  <c r="AZ342" i="6"/>
  <c r="AW342" i="6"/>
  <c r="AX342" i="6" s="1"/>
  <c r="AO342" i="6"/>
  <c r="AZ341" i="6"/>
  <c r="AW341" i="6"/>
  <c r="AX341" i="6" s="1"/>
  <c r="AV341" i="6"/>
  <c r="AU341" i="6"/>
  <c r="AS341" i="6"/>
  <c r="AR341" i="6"/>
  <c r="AT341" i="6" s="1"/>
  <c r="BR341" i="6" s="1"/>
  <c r="AQ341" i="6"/>
  <c r="AP341" i="6"/>
  <c r="BP341" i="6" s="1"/>
  <c r="AO341" i="6"/>
  <c r="AZ340" i="6"/>
  <c r="AW340" i="6"/>
  <c r="AX340" i="6" s="1"/>
  <c r="AO340" i="6"/>
  <c r="AQ340" i="6" s="1"/>
  <c r="AS340" i="6" s="1"/>
  <c r="AZ339" i="6"/>
  <c r="AX339" i="6"/>
  <c r="AW339" i="6"/>
  <c r="AO339" i="6"/>
  <c r="AZ338" i="6"/>
  <c r="AX338" i="6"/>
  <c r="AW338" i="6"/>
  <c r="AO338" i="6"/>
  <c r="AU338" i="6" s="1"/>
  <c r="AZ337" i="6"/>
  <c r="AX337" i="6"/>
  <c r="AW337" i="6"/>
  <c r="AP337" i="6"/>
  <c r="BP337" i="6" s="1"/>
  <c r="AO337" i="6"/>
  <c r="AZ336" i="6"/>
  <c r="AW336" i="6"/>
  <c r="AX336" i="6" s="1"/>
  <c r="AR336" i="6"/>
  <c r="AT336" i="6" s="1"/>
  <c r="AO336" i="6"/>
  <c r="AZ335" i="6"/>
  <c r="AY335" i="6"/>
  <c r="AX335" i="6"/>
  <c r="AW335" i="6"/>
  <c r="AV335" i="6"/>
  <c r="AU335" i="6"/>
  <c r="AQ335" i="6"/>
  <c r="AS335" i="6" s="1"/>
  <c r="AP335" i="6"/>
  <c r="BP335" i="6" s="1"/>
  <c r="AO335" i="6"/>
  <c r="AZ334" i="6"/>
  <c r="AX334" i="6"/>
  <c r="AW334" i="6"/>
  <c r="AU334" i="6"/>
  <c r="AO334" i="6"/>
  <c r="AZ333" i="6"/>
  <c r="AX333" i="6"/>
  <c r="AW333" i="6"/>
  <c r="AV333" i="6"/>
  <c r="AY333" i="6" s="1"/>
  <c r="AU333" i="6"/>
  <c r="AR333" i="6"/>
  <c r="AT333" i="6" s="1"/>
  <c r="AQ333" i="6"/>
  <c r="AS333" i="6" s="1"/>
  <c r="AO333" i="6"/>
  <c r="AZ332" i="6"/>
  <c r="AW332" i="6"/>
  <c r="AX332" i="6" s="1"/>
  <c r="AY332" i="6" s="1"/>
  <c r="AV332" i="6"/>
  <c r="AR332" i="6"/>
  <c r="AT332" i="6" s="1"/>
  <c r="BR332" i="6" s="1"/>
  <c r="AP332" i="6"/>
  <c r="BP332" i="6" s="1"/>
  <c r="AO332" i="6"/>
  <c r="AZ331" i="6"/>
  <c r="AW331" i="6"/>
  <c r="AX331" i="6" s="1"/>
  <c r="AV331" i="6"/>
  <c r="AY331" i="6" s="1"/>
  <c r="AU331" i="6"/>
  <c r="AR331" i="6"/>
  <c r="AT331" i="6" s="1"/>
  <c r="AQ331" i="6"/>
  <c r="AS331" i="6" s="1"/>
  <c r="AP331" i="6"/>
  <c r="BP331" i="6" s="1"/>
  <c r="AO331" i="6"/>
  <c r="AZ330" i="6"/>
  <c r="AW330" i="6"/>
  <c r="AX330" i="6" s="1"/>
  <c r="AV330" i="6"/>
  <c r="AU330" i="6"/>
  <c r="AT330" i="6"/>
  <c r="BR330" i="6" s="1"/>
  <c r="AR330" i="6"/>
  <c r="AO330" i="6"/>
  <c r="AZ329" i="6"/>
  <c r="AX329" i="6"/>
  <c r="AW329" i="6"/>
  <c r="AU329" i="6"/>
  <c r="AR329" i="6"/>
  <c r="AT329" i="6" s="1"/>
  <c r="BR329" i="6" s="1"/>
  <c r="AQ329" i="6"/>
  <c r="AS329" i="6" s="1"/>
  <c r="AP329" i="6"/>
  <c r="BP329" i="6" s="1"/>
  <c r="AO329" i="6"/>
  <c r="AZ328" i="6"/>
  <c r="AX328" i="6"/>
  <c r="AW328" i="6"/>
  <c r="AU328" i="6"/>
  <c r="AO328" i="6"/>
  <c r="AZ327" i="6"/>
  <c r="AW327" i="6"/>
  <c r="AX327" i="6" s="1"/>
  <c r="AO327" i="6"/>
  <c r="AZ326" i="6"/>
  <c r="AW326" i="6"/>
  <c r="AX326" i="6" s="1"/>
  <c r="AR326" i="6"/>
  <c r="AT326" i="6" s="1"/>
  <c r="AQ326" i="6"/>
  <c r="AS326" i="6" s="1"/>
  <c r="AP326" i="6"/>
  <c r="BP326" i="6" s="1"/>
  <c r="AO326" i="6"/>
  <c r="AZ325" i="6"/>
  <c r="AW325" i="6"/>
  <c r="AX325" i="6" s="1"/>
  <c r="AV325" i="6"/>
  <c r="AU325" i="6"/>
  <c r="AQ325" i="6"/>
  <c r="AS325" i="6" s="1"/>
  <c r="AP325" i="6"/>
  <c r="BP325" i="6" s="1"/>
  <c r="AO325" i="6"/>
  <c r="AZ324" i="6"/>
  <c r="AW324" i="6"/>
  <c r="AX324" i="6" s="1"/>
  <c r="AO324" i="6"/>
  <c r="AZ323" i="6"/>
  <c r="AX323" i="6"/>
  <c r="AW323" i="6"/>
  <c r="AU323" i="6"/>
  <c r="AR323" i="6"/>
  <c r="AT323" i="6" s="1"/>
  <c r="AO323" i="6"/>
  <c r="AZ322" i="6"/>
  <c r="AW322" i="6"/>
  <c r="AX322" i="6" s="1"/>
  <c r="AY322" i="6" s="1"/>
  <c r="AV322" i="6"/>
  <c r="AR322" i="6"/>
  <c r="AT322" i="6" s="1"/>
  <c r="BR322" i="6" s="1"/>
  <c r="AP322" i="6"/>
  <c r="BP322" i="6" s="1"/>
  <c r="AO322" i="6"/>
  <c r="AZ321" i="6"/>
  <c r="AW321" i="6"/>
  <c r="AX321" i="6" s="1"/>
  <c r="AV321" i="6"/>
  <c r="AU321" i="6"/>
  <c r="AR321" i="6"/>
  <c r="AT321" i="6" s="1"/>
  <c r="BR321" i="6" s="1"/>
  <c r="AQ321" i="6"/>
  <c r="AS321" i="6" s="1"/>
  <c r="AP321" i="6"/>
  <c r="BP321" i="6" s="1"/>
  <c r="AO321" i="6"/>
  <c r="AZ320" i="6"/>
  <c r="AW320" i="6"/>
  <c r="AX320" i="6" s="1"/>
  <c r="AO320" i="6"/>
  <c r="AR320" i="6" s="1"/>
  <c r="AT320" i="6" s="1"/>
  <c r="BR320" i="6" s="1"/>
  <c r="AZ319" i="6"/>
  <c r="AX319" i="6"/>
  <c r="AW319" i="6"/>
  <c r="AQ319" i="6"/>
  <c r="AS319" i="6" s="1"/>
  <c r="AP319" i="6"/>
  <c r="BP319" i="6" s="1"/>
  <c r="AO319" i="6"/>
  <c r="AZ318" i="6"/>
  <c r="AX318" i="6"/>
  <c r="AW318" i="6"/>
  <c r="AO318" i="6"/>
  <c r="AZ317" i="6"/>
  <c r="AW317" i="6"/>
  <c r="AX317" i="6" s="1"/>
  <c r="AV317" i="6"/>
  <c r="AU317" i="6"/>
  <c r="AP317" i="6"/>
  <c r="BP317" i="6" s="1"/>
  <c r="AO317" i="6"/>
  <c r="AZ316" i="6"/>
  <c r="AW316" i="6"/>
  <c r="AX316" i="6" s="1"/>
  <c r="AR316" i="6"/>
  <c r="AT316" i="6" s="1"/>
  <c r="AO316" i="6"/>
  <c r="AZ315" i="6"/>
  <c r="AW315" i="6"/>
  <c r="AX315" i="6" s="1"/>
  <c r="AY315" i="6" s="1"/>
  <c r="AV315" i="6"/>
  <c r="AU315" i="6"/>
  <c r="AQ315" i="6"/>
  <c r="AS315" i="6" s="1"/>
  <c r="AP315" i="6"/>
  <c r="AO315" i="6"/>
  <c r="AZ314" i="6"/>
  <c r="AW314" i="6"/>
  <c r="AX314" i="6" s="1"/>
  <c r="AV314" i="6"/>
  <c r="AY314" i="6" s="1"/>
  <c r="AU314" i="6"/>
  <c r="AQ314" i="6"/>
  <c r="AS314" i="6" s="1"/>
  <c r="AP314" i="6"/>
  <c r="BP314" i="6" s="1"/>
  <c r="AO314" i="6"/>
  <c r="AZ313" i="6"/>
  <c r="AX313" i="6"/>
  <c r="AW313" i="6"/>
  <c r="AO313" i="6"/>
  <c r="AP313" i="6" s="1"/>
  <c r="BP313" i="6" s="1"/>
  <c r="AZ312" i="6"/>
  <c r="AW312" i="6"/>
  <c r="AX312" i="6" s="1"/>
  <c r="AV312" i="6"/>
  <c r="AY312" i="6" s="1"/>
  <c r="AR312" i="6"/>
  <c r="AT312" i="6" s="1"/>
  <c r="BR312" i="6" s="1"/>
  <c r="AP312" i="6"/>
  <c r="BP312" i="6" s="1"/>
  <c r="AO312" i="6"/>
  <c r="AZ311" i="6"/>
  <c r="AW311" i="6"/>
  <c r="AX311" i="6" s="1"/>
  <c r="AV311" i="6"/>
  <c r="AY311" i="6" s="1"/>
  <c r="AU311" i="6"/>
  <c r="AR311" i="6"/>
  <c r="AT311" i="6" s="1"/>
  <c r="AQ311" i="6"/>
  <c r="AS311" i="6" s="1"/>
  <c r="AP311" i="6"/>
  <c r="BP311" i="6" s="1"/>
  <c r="AO311" i="6"/>
  <c r="CH311" i="6" s="1"/>
  <c r="CJ311" i="6" s="1"/>
  <c r="AZ310" i="6"/>
  <c r="AW310" i="6"/>
  <c r="AX310" i="6" s="1"/>
  <c r="AO310" i="6"/>
  <c r="AZ309" i="6"/>
  <c r="AX309" i="6"/>
  <c r="AW309" i="6"/>
  <c r="AU309" i="6"/>
  <c r="AR309" i="6"/>
  <c r="AT309" i="6" s="1"/>
  <c r="BR309" i="6" s="1"/>
  <c r="AO309" i="6"/>
  <c r="AZ308" i="6"/>
  <c r="AW308" i="6"/>
  <c r="AX308" i="6" s="1"/>
  <c r="AV308" i="6"/>
  <c r="AY308" i="6" s="1"/>
  <c r="AU308" i="6"/>
  <c r="AT308" i="6"/>
  <c r="BR308" i="6" s="1"/>
  <c r="AR308" i="6"/>
  <c r="AO308" i="6"/>
  <c r="CH308" i="6" s="1"/>
  <c r="CJ308" i="6" s="1"/>
  <c r="AZ307" i="6"/>
  <c r="AW307" i="6"/>
  <c r="AX307" i="6" s="1"/>
  <c r="AP307" i="6"/>
  <c r="BP307" i="6" s="1"/>
  <c r="AO307" i="6"/>
  <c r="AZ306" i="6"/>
  <c r="AW306" i="6"/>
  <c r="AX306" i="6" s="1"/>
  <c r="AV306" i="6"/>
  <c r="AY306" i="6" s="1"/>
  <c r="AR306" i="6"/>
  <c r="AT306" i="6" s="1"/>
  <c r="AO306" i="6"/>
  <c r="AP306" i="6" s="1"/>
  <c r="BP306" i="6" s="1"/>
  <c r="AZ305" i="6"/>
  <c r="AX305" i="6"/>
  <c r="AY305" i="6" s="1"/>
  <c r="AW305" i="6"/>
  <c r="AV305" i="6"/>
  <c r="AU305" i="6"/>
  <c r="AQ305" i="6"/>
  <c r="AS305" i="6" s="1"/>
  <c r="AP305" i="6"/>
  <c r="BP305" i="6" s="1"/>
  <c r="AO305" i="6"/>
  <c r="AZ304" i="6"/>
  <c r="AX304" i="6"/>
  <c r="AY304" i="6" s="1"/>
  <c r="AW304" i="6"/>
  <c r="AV304" i="6"/>
  <c r="AU304" i="6"/>
  <c r="AQ304" i="6"/>
  <c r="AS304" i="6" s="1"/>
  <c r="AP304" i="6"/>
  <c r="BP304" i="6" s="1"/>
  <c r="AO304" i="6"/>
  <c r="AZ303" i="6"/>
  <c r="AX303" i="6"/>
  <c r="AW303" i="6"/>
  <c r="AU303" i="6"/>
  <c r="AR303" i="6"/>
  <c r="AT303" i="6" s="1"/>
  <c r="AQ303" i="6"/>
  <c r="AS303" i="6" s="1"/>
  <c r="AP303" i="6"/>
  <c r="BP303" i="6" s="1"/>
  <c r="AO303" i="6"/>
  <c r="AZ302" i="6"/>
  <c r="AX302" i="6"/>
  <c r="AW302" i="6"/>
  <c r="AO302" i="6"/>
  <c r="AZ301" i="6"/>
  <c r="AW301" i="6"/>
  <c r="AX301" i="6" s="1"/>
  <c r="AV301" i="6"/>
  <c r="AU301" i="6"/>
  <c r="AS301" i="6"/>
  <c r="AR301" i="6"/>
  <c r="AT301" i="6" s="1"/>
  <c r="BR301" i="6" s="1"/>
  <c r="AQ301" i="6"/>
  <c r="AP301" i="6"/>
  <c r="BP301" i="6" s="1"/>
  <c r="AO301" i="6"/>
  <c r="BK301" i="6" s="1"/>
  <c r="AZ300" i="6"/>
  <c r="AW300" i="6"/>
  <c r="AX300" i="6" s="1"/>
  <c r="AO300" i="6"/>
  <c r="AR300" i="6" s="1"/>
  <c r="AT300" i="6" s="1"/>
  <c r="BR300" i="6" s="1"/>
  <c r="AZ299" i="6"/>
  <c r="AX299" i="6"/>
  <c r="AW299" i="6"/>
  <c r="AO299" i="6"/>
  <c r="AZ298" i="6"/>
  <c r="AY298" i="6"/>
  <c r="AX298" i="6"/>
  <c r="AW298" i="6"/>
  <c r="AV298" i="6"/>
  <c r="AU298" i="6"/>
  <c r="AR298" i="6"/>
  <c r="AT298" i="6" s="1"/>
  <c r="BR298" i="6" s="1"/>
  <c r="AO298" i="6"/>
  <c r="AZ297" i="6"/>
  <c r="AW297" i="6"/>
  <c r="AX297" i="6" s="1"/>
  <c r="AO297" i="6"/>
  <c r="AR297" i="6" s="1"/>
  <c r="AT297" i="6" s="1"/>
  <c r="BR297" i="6" s="1"/>
  <c r="AZ296" i="6"/>
  <c r="AW296" i="6"/>
  <c r="AX296" i="6" s="1"/>
  <c r="AV296" i="6"/>
  <c r="AY296" i="6" s="1"/>
  <c r="AO296" i="6"/>
  <c r="AZ295" i="6"/>
  <c r="AW295" i="6"/>
  <c r="AX295" i="6" s="1"/>
  <c r="AO295" i="6"/>
  <c r="AV295" i="6" s="1"/>
  <c r="AY295" i="6" s="1"/>
  <c r="AZ294" i="6"/>
  <c r="AW294" i="6"/>
  <c r="AX294" i="6" s="1"/>
  <c r="AV294" i="6"/>
  <c r="AY294" i="6" s="1"/>
  <c r="AU294" i="6"/>
  <c r="AO294" i="6"/>
  <c r="BK294" i="6" s="1"/>
  <c r="AZ293" i="6"/>
  <c r="AW293" i="6"/>
  <c r="AX293" i="6" s="1"/>
  <c r="AO293" i="6"/>
  <c r="AV293" i="6" s="1"/>
  <c r="AY293" i="6" s="1"/>
  <c r="AZ292" i="6"/>
  <c r="AW292" i="6"/>
  <c r="AX292" i="6" s="1"/>
  <c r="AO292" i="6"/>
  <c r="AZ291" i="6"/>
  <c r="AX291" i="6"/>
  <c r="AY291" i="6" s="1"/>
  <c r="AW291" i="6"/>
  <c r="AV291" i="6"/>
  <c r="AU291" i="6"/>
  <c r="AR291" i="6"/>
  <c r="AT291" i="6" s="1"/>
  <c r="AQ291" i="6"/>
  <c r="AS291" i="6" s="1"/>
  <c r="AP291" i="6"/>
  <c r="BP291" i="6" s="1"/>
  <c r="AO291" i="6"/>
  <c r="AZ290" i="6"/>
  <c r="AX290" i="6"/>
  <c r="AW290" i="6"/>
  <c r="AV290" i="6"/>
  <c r="AY290" i="6" s="1"/>
  <c r="AU290" i="6"/>
  <c r="AR290" i="6"/>
  <c r="AT290" i="6" s="1"/>
  <c r="AQ290" i="6"/>
  <c r="AS290" i="6" s="1"/>
  <c r="AO290" i="6"/>
  <c r="AZ289" i="6"/>
  <c r="AX289" i="6"/>
  <c r="AW289" i="6"/>
  <c r="AU289" i="6"/>
  <c r="AO289" i="6"/>
  <c r="AZ288" i="6"/>
  <c r="AX288" i="6"/>
  <c r="AW288" i="6"/>
  <c r="AO288" i="6"/>
  <c r="AR288" i="6" s="1"/>
  <c r="AT288" i="6" s="1"/>
  <c r="BR288" i="6" s="1"/>
  <c r="AZ287" i="6"/>
  <c r="AY287" i="6"/>
  <c r="AX287" i="6"/>
  <c r="AW287" i="6"/>
  <c r="AV287" i="6"/>
  <c r="AU287" i="6"/>
  <c r="AQ287" i="6"/>
  <c r="AS287" i="6" s="1"/>
  <c r="AP287" i="6"/>
  <c r="BP287" i="6" s="1"/>
  <c r="AO287" i="6"/>
  <c r="AZ286" i="6"/>
  <c r="AW286" i="6"/>
  <c r="AX286" i="6" s="1"/>
  <c r="AO286" i="6"/>
  <c r="AZ285" i="6"/>
  <c r="AW285" i="6"/>
  <c r="AX285" i="6" s="1"/>
  <c r="AP285" i="6"/>
  <c r="BP285" i="6" s="1"/>
  <c r="AO285" i="6"/>
  <c r="AZ284" i="6"/>
  <c r="AW284" i="6"/>
  <c r="AX284" i="6" s="1"/>
  <c r="AV284" i="6"/>
  <c r="AY284" i="6" s="1"/>
  <c r="AU284" i="6"/>
  <c r="AR284" i="6"/>
  <c r="AT284" i="6" s="1"/>
  <c r="BR284" i="6" s="1"/>
  <c r="AQ284" i="6"/>
  <c r="AS284" i="6" s="1"/>
  <c r="AO284" i="6"/>
  <c r="AZ283" i="6"/>
  <c r="AX283" i="6"/>
  <c r="AW283" i="6"/>
  <c r="AU283" i="6"/>
  <c r="AS283" i="6"/>
  <c r="AR283" i="6"/>
  <c r="AT283" i="6" s="1"/>
  <c r="BR283" i="6" s="1"/>
  <c r="AQ283" i="6"/>
  <c r="AP283" i="6"/>
  <c r="BP283" i="6" s="1"/>
  <c r="AO283" i="6"/>
  <c r="CH283" i="6" s="1"/>
  <c r="CJ283" i="6" s="1"/>
  <c r="AZ282" i="6"/>
  <c r="AX282" i="6"/>
  <c r="AW282" i="6"/>
  <c r="AV282" i="6"/>
  <c r="AY282" i="6" s="1"/>
  <c r="AO282" i="6"/>
  <c r="AP282" i="6" s="1"/>
  <c r="BP282" i="6" s="1"/>
  <c r="AZ281" i="6"/>
  <c r="AX281" i="6"/>
  <c r="AY281" i="6" s="1"/>
  <c r="AW281" i="6"/>
  <c r="AV281" i="6"/>
  <c r="AU281" i="6"/>
  <c r="AR281" i="6"/>
  <c r="AT281" i="6" s="1"/>
  <c r="AQ281" i="6"/>
  <c r="AS281" i="6" s="1"/>
  <c r="AP281" i="6"/>
  <c r="AO281" i="6"/>
  <c r="BK281" i="6" s="1"/>
  <c r="AZ280" i="6"/>
  <c r="AW280" i="6"/>
  <c r="AX280" i="6" s="1"/>
  <c r="AO280" i="6"/>
  <c r="AP280" i="6" s="1"/>
  <c r="BP280" i="6" s="1"/>
  <c r="AZ279" i="6"/>
  <c r="AX279" i="6"/>
  <c r="AW279" i="6"/>
  <c r="AQ279" i="6"/>
  <c r="AS279" i="6" s="1"/>
  <c r="AP279" i="6"/>
  <c r="BP279" i="6" s="1"/>
  <c r="AO279" i="6"/>
  <c r="AZ278" i="6"/>
  <c r="AX278" i="6"/>
  <c r="AW278" i="6"/>
  <c r="AO278" i="6"/>
  <c r="AZ277" i="6"/>
  <c r="AW277" i="6"/>
  <c r="AX277" i="6" s="1"/>
  <c r="AV277" i="6"/>
  <c r="AY277" i="6" s="1"/>
  <c r="AU277" i="6"/>
  <c r="AT277" i="6"/>
  <c r="BR277" i="6" s="1"/>
  <c r="AR277" i="6"/>
  <c r="AO277" i="6"/>
  <c r="AP277" i="6" s="1"/>
  <c r="BP277" i="6" s="1"/>
  <c r="AZ276" i="6"/>
  <c r="AW276" i="6"/>
  <c r="AX276" i="6" s="1"/>
  <c r="AV276" i="6"/>
  <c r="AY276" i="6" s="1"/>
  <c r="AU276" i="6"/>
  <c r="AR276" i="6"/>
  <c r="AT276" i="6" s="1"/>
  <c r="AQ276" i="6"/>
  <c r="AS276" i="6" s="1"/>
  <c r="AO276" i="6"/>
  <c r="AZ275" i="6"/>
  <c r="AW275" i="6"/>
  <c r="AX275" i="6" s="1"/>
  <c r="AV275" i="6"/>
  <c r="AO275" i="6"/>
  <c r="AZ274" i="6"/>
  <c r="AX274" i="6"/>
  <c r="AW274" i="6"/>
  <c r="AU274" i="6"/>
  <c r="AO274" i="6"/>
  <c r="AZ273" i="6"/>
  <c r="AW273" i="6"/>
  <c r="AX273" i="6" s="1"/>
  <c r="AO273" i="6"/>
  <c r="AZ272" i="6"/>
  <c r="AW272" i="6"/>
  <c r="AX272" i="6" s="1"/>
  <c r="AY272" i="6" s="1"/>
  <c r="AV272" i="6"/>
  <c r="AU272" i="6"/>
  <c r="AR272" i="6"/>
  <c r="AT272" i="6" s="1"/>
  <c r="BR272" i="6" s="1"/>
  <c r="AQ272" i="6"/>
  <c r="AS272" i="6" s="1"/>
  <c r="AP272" i="6"/>
  <c r="BP272" i="6" s="1"/>
  <c r="AO272" i="6"/>
  <c r="AZ271" i="6"/>
  <c r="AW271" i="6"/>
  <c r="AX271" i="6" s="1"/>
  <c r="AO271" i="6"/>
  <c r="AZ270" i="6"/>
  <c r="AX270" i="6"/>
  <c r="AW270" i="6"/>
  <c r="AO270" i="6"/>
  <c r="AZ269" i="6"/>
  <c r="AW269" i="6"/>
  <c r="AX269" i="6" s="1"/>
  <c r="AU269" i="6"/>
  <c r="AR269" i="6"/>
  <c r="AT269" i="6" s="1"/>
  <c r="BR269" i="6" s="1"/>
  <c r="AQ269" i="6"/>
  <c r="AS269" i="6" s="1"/>
  <c r="AP269" i="6"/>
  <c r="BP269" i="6" s="1"/>
  <c r="AO269" i="6"/>
  <c r="AZ268" i="6"/>
  <c r="AW268" i="6"/>
  <c r="AX268" i="6" s="1"/>
  <c r="AU268" i="6"/>
  <c r="AR268" i="6"/>
  <c r="AT268" i="6" s="1"/>
  <c r="AO268" i="6"/>
  <c r="AZ267" i="6"/>
  <c r="AW267" i="6"/>
  <c r="AX267" i="6" s="1"/>
  <c r="AV267" i="6"/>
  <c r="AU267" i="6"/>
  <c r="AO267" i="6"/>
  <c r="AZ266" i="6"/>
  <c r="AW266" i="6"/>
  <c r="AX266" i="6" s="1"/>
  <c r="AV266" i="6"/>
  <c r="AY266" i="6" s="1"/>
  <c r="AU266" i="6"/>
  <c r="AO266" i="6"/>
  <c r="AZ265" i="6"/>
  <c r="AW265" i="6"/>
  <c r="AX265" i="6" s="1"/>
  <c r="AO265" i="6"/>
  <c r="AZ264" i="6"/>
  <c r="AW264" i="6"/>
  <c r="AX264" i="6" s="1"/>
  <c r="AO264" i="6"/>
  <c r="AU264" i="6" s="1"/>
  <c r="AZ263" i="6"/>
  <c r="AW263" i="6"/>
  <c r="AX263" i="6" s="1"/>
  <c r="AV263" i="6"/>
  <c r="AY263" i="6" s="1"/>
  <c r="AO263" i="6"/>
  <c r="AZ262" i="6"/>
  <c r="AW262" i="6"/>
  <c r="AX262" i="6" s="1"/>
  <c r="AV262" i="6"/>
  <c r="AU262" i="6"/>
  <c r="AR262" i="6"/>
  <c r="AT262" i="6" s="1"/>
  <c r="BR262" i="6" s="1"/>
  <c r="AQ262" i="6"/>
  <c r="AS262" i="6" s="1"/>
  <c r="AP262" i="6"/>
  <c r="BP262" i="6" s="1"/>
  <c r="AO262" i="6"/>
  <c r="AZ261" i="6"/>
  <c r="AX261" i="6"/>
  <c r="AW261" i="6"/>
  <c r="AO261" i="6"/>
  <c r="AZ260" i="6"/>
  <c r="AX260" i="6"/>
  <c r="AW260" i="6"/>
  <c r="AQ260" i="6"/>
  <c r="AS260" i="6" s="1"/>
  <c r="AO260" i="6"/>
  <c r="AZ259" i="6"/>
  <c r="AW259" i="6"/>
  <c r="AX259" i="6" s="1"/>
  <c r="AU259" i="6"/>
  <c r="AT259" i="6"/>
  <c r="BR259" i="6" s="1"/>
  <c r="AR259" i="6"/>
  <c r="AQ259" i="6"/>
  <c r="AS259" i="6" s="1"/>
  <c r="AP259" i="6"/>
  <c r="BP259" i="6" s="1"/>
  <c r="AO259" i="6"/>
  <c r="AZ258" i="6"/>
  <c r="AW258" i="6"/>
  <c r="AX258" i="6" s="1"/>
  <c r="AO258" i="6"/>
  <c r="AZ257" i="6"/>
  <c r="AW257" i="6"/>
  <c r="AX257" i="6" s="1"/>
  <c r="AV257" i="6"/>
  <c r="AU257" i="6"/>
  <c r="AO257" i="6"/>
  <c r="AZ256" i="6"/>
  <c r="AW256" i="6"/>
  <c r="AX256" i="6" s="1"/>
  <c r="AO256" i="6"/>
  <c r="AU256" i="6" s="1"/>
  <c r="AZ255" i="6"/>
  <c r="AW255" i="6"/>
  <c r="AX255" i="6" s="1"/>
  <c r="AP255" i="6"/>
  <c r="BP255" i="6" s="1"/>
  <c r="AO255" i="6"/>
  <c r="AZ254" i="6"/>
  <c r="AY254" i="6"/>
  <c r="AW254" i="6"/>
  <c r="AX254" i="6" s="1"/>
  <c r="AV254" i="6"/>
  <c r="AU254" i="6"/>
  <c r="AR254" i="6"/>
  <c r="AT254" i="6" s="1"/>
  <c r="BR254" i="6" s="1"/>
  <c r="AQ254" i="6"/>
  <c r="AS254" i="6" s="1"/>
  <c r="AP254" i="6"/>
  <c r="BP254" i="6" s="1"/>
  <c r="AO254" i="6"/>
  <c r="AZ253" i="6"/>
  <c r="AW253" i="6"/>
  <c r="AX253" i="6" s="1"/>
  <c r="AU253" i="6"/>
  <c r="AO253" i="6"/>
  <c r="AZ252" i="6"/>
  <c r="AW252" i="6"/>
  <c r="AX252" i="6" s="1"/>
  <c r="AU252" i="6"/>
  <c r="AQ252" i="6"/>
  <c r="AS252" i="6" s="1"/>
  <c r="AP252" i="6"/>
  <c r="BP252" i="6" s="1"/>
  <c r="AO252" i="6"/>
  <c r="AZ251" i="6"/>
  <c r="AW251" i="6"/>
  <c r="AX251" i="6" s="1"/>
  <c r="AV251" i="6"/>
  <c r="AY251" i="6" s="1"/>
  <c r="AU251" i="6"/>
  <c r="AR251" i="6"/>
  <c r="AT251" i="6" s="1"/>
  <c r="BR251" i="6" s="1"/>
  <c r="AQ251" i="6"/>
  <c r="AS251" i="6" s="1"/>
  <c r="AP251" i="6"/>
  <c r="BP251" i="6" s="1"/>
  <c r="AO251" i="6"/>
  <c r="AZ250" i="6"/>
  <c r="AW250" i="6"/>
  <c r="AX250" i="6" s="1"/>
  <c r="AO250" i="6"/>
  <c r="AZ249" i="6"/>
  <c r="AW249" i="6"/>
  <c r="AX249" i="6" s="1"/>
  <c r="AQ249" i="6"/>
  <c r="AS249" i="6" s="1"/>
  <c r="AP249" i="6"/>
  <c r="BP249" i="6" s="1"/>
  <c r="AO249" i="6"/>
  <c r="AZ248" i="6"/>
  <c r="AW248" i="6"/>
  <c r="AX248" i="6" s="1"/>
  <c r="AO248" i="6"/>
  <c r="AU248" i="6" s="1"/>
  <c r="AZ247" i="6"/>
  <c r="AW247" i="6"/>
  <c r="AX247" i="6" s="1"/>
  <c r="AO247" i="6"/>
  <c r="AZ246" i="6"/>
  <c r="AW246" i="6"/>
  <c r="AX246" i="6" s="1"/>
  <c r="AO246" i="6"/>
  <c r="AZ245" i="6"/>
  <c r="AW245" i="6"/>
  <c r="AX245" i="6" s="1"/>
  <c r="AO245" i="6"/>
  <c r="AZ244" i="6"/>
  <c r="AW244" i="6"/>
  <c r="AX244" i="6" s="1"/>
  <c r="AV244" i="6"/>
  <c r="AU244" i="6"/>
  <c r="AT244" i="6"/>
  <c r="BR244" i="6" s="1"/>
  <c r="AR244" i="6"/>
  <c r="AO244" i="6"/>
  <c r="AP244" i="6" s="1"/>
  <c r="BP244" i="6" s="1"/>
  <c r="AZ243" i="6"/>
  <c r="AW243" i="6"/>
  <c r="AX243" i="6" s="1"/>
  <c r="AO243" i="6"/>
  <c r="AZ242" i="6"/>
  <c r="AY242" i="6"/>
  <c r="AX242" i="6"/>
  <c r="AW242" i="6"/>
  <c r="AV242" i="6"/>
  <c r="AU242" i="6"/>
  <c r="AR242" i="6"/>
  <c r="AT242" i="6" s="1"/>
  <c r="BR242" i="6" s="1"/>
  <c r="AQ242" i="6"/>
  <c r="AS242" i="6" s="1"/>
  <c r="AP242" i="6"/>
  <c r="BP242" i="6" s="1"/>
  <c r="AO242" i="6"/>
  <c r="AZ241" i="6"/>
  <c r="AW241" i="6"/>
  <c r="AX241" i="6" s="1"/>
  <c r="AV241" i="6"/>
  <c r="AY241" i="6" s="1"/>
  <c r="AU241" i="6"/>
  <c r="AS241" i="6"/>
  <c r="AR241" i="6"/>
  <c r="AT241" i="6" s="1"/>
  <c r="AQ241" i="6"/>
  <c r="AP241" i="6"/>
  <c r="BP241" i="6" s="1"/>
  <c r="AO241" i="6"/>
  <c r="AZ240" i="6"/>
  <c r="AW240" i="6"/>
  <c r="AX240" i="6" s="1"/>
  <c r="AU240" i="6"/>
  <c r="AR240" i="6"/>
  <c r="AT240" i="6" s="1"/>
  <c r="BR240" i="6" s="1"/>
  <c r="AQ240" i="6"/>
  <c r="AS240" i="6" s="1"/>
  <c r="AP240" i="6"/>
  <c r="BP240" i="6" s="1"/>
  <c r="AO240" i="6"/>
  <c r="AZ239" i="6"/>
  <c r="AW239" i="6"/>
  <c r="AX239" i="6" s="1"/>
  <c r="AU239" i="6"/>
  <c r="AR239" i="6"/>
  <c r="AT239" i="6" s="1"/>
  <c r="BR239" i="6" s="1"/>
  <c r="AQ239" i="6"/>
  <c r="AS239" i="6" s="1"/>
  <c r="AP239" i="6"/>
  <c r="BP239" i="6" s="1"/>
  <c r="AO239" i="6"/>
  <c r="AZ238" i="6"/>
  <c r="AW238" i="6"/>
  <c r="AX238" i="6" s="1"/>
  <c r="AO238" i="6"/>
  <c r="AR238" i="6" s="1"/>
  <c r="AT238" i="6" s="1"/>
  <c r="BR238" i="6" s="1"/>
  <c r="AZ237" i="6"/>
  <c r="AX237" i="6"/>
  <c r="AW237" i="6"/>
  <c r="AO237" i="6"/>
  <c r="AZ236" i="6"/>
  <c r="AY236" i="6"/>
  <c r="AW236" i="6"/>
  <c r="AX236" i="6" s="1"/>
  <c r="AV236" i="6"/>
  <c r="AU236" i="6"/>
  <c r="AT236" i="6"/>
  <c r="AS236" i="6"/>
  <c r="AR236" i="6"/>
  <c r="AQ236" i="6"/>
  <c r="AP236" i="6"/>
  <c r="BP236" i="6" s="1"/>
  <c r="AO236" i="6"/>
  <c r="CH236" i="6" s="1"/>
  <c r="AZ235" i="6"/>
  <c r="AW235" i="6"/>
  <c r="AX235" i="6" s="1"/>
  <c r="AO235" i="6"/>
  <c r="AQ235" i="6" s="1"/>
  <c r="AS235" i="6" s="1"/>
  <c r="AZ234" i="6"/>
  <c r="AW234" i="6"/>
  <c r="AX234" i="6" s="1"/>
  <c r="AO234" i="6"/>
  <c r="AZ233" i="6"/>
  <c r="AW233" i="6"/>
  <c r="AX233" i="6" s="1"/>
  <c r="AV233" i="6"/>
  <c r="AU233" i="6"/>
  <c r="AT233" i="6"/>
  <c r="BR233" i="6" s="1"/>
  <c r="AS233" i="6"/>
  <c r="AR233" i="6"/>
  <c r="AQ233" i="6"/>
  <c r="AO233" i="6"/>
  <c r="AZ232" i="6"/>
  <c r="AW232" i="6"/>
  <c r="AX232" i="6" s="1"/>
  <c r="AO232" i="6"/>
  <c r="AZ231" i="6"/>
  <c r="AX231" i="6"/>
  <c r="AW231" i="6"/>
  <c r="AO231" i="6"/>
  <c r="AZ230" i="6"/>
  <c r="AW230" i="6"/>
  <c r="AX230" i="6" s="1"/>
  <c r="AU230" i="6"/>
  <c r="AO230" i="6"/>
  <c r="AZ229" i="6"/>
  <c r="AW229" i="6"/>
  <c r="AX229" i="6" s="1"/>
  <c r="AO229" i="6"/>
  <c r="AR229" i="6" s="1"/>
  <c r="AT229" i="6" s="1"/>
  <c r="BR229" i="6" s="1"/>
  <c r="AZ228" i="6"/>
  <c r="AX228" i="6"/>
  <c r="AW228" i="6"/>
  <c r="AV228" i="6"/>
  <c r="AY228" i="6" s="1"/>
  <c r="AU228" i="6"/>
  <c r="AS228" i="6"/>
  <c r="AO228" i="6"/>
  <c r="AQ228" i="6" s="1"/>
  <c r="AZ227" i="6"/>
  <c r="AX227" i="6"/>
  <c r="AW227" i="6"/>
  <c r="AO227" i="6"/>
  <c r="AV227" i="6" s="1"/>
  <c r="AY227" i="6" s="1"/>
  <c r="AZ226" i="6"/>
  <c r="AW226" i="6"/>
  <c r="AX226" i="6" s="1"/>
  <c r="AO226" i="6"/>
  <c r="AZ225" i="6"/>
  <c r="AX225" i="6"/>
  <c r="AW225" i="6"/>
  <c r="AO225" i="6"/>
  <c r="AU225" i="6" s="1"/>
  <c r="AZ224" i="6"/>
  <c r="AW224" i="6"/>
  <c r="AX224" i="6" s="1"/>
  <c r="AV224" i="6"/>
  <c r="AY224" i="6" s="1"/>
  <c r="AU224" i="6"/>
  <c r="AR224" i="6"/>
  <c r="AT224" i="6" s="1"/>
  <c r="BR224" i="6" s="1"/>
  <c r="AQ224" i="6"/>
  <c r="AS224" i="6" s="1"/>
  <c r="AO224" i="6"/>
  <c r="AZ223" i="6"/>
  <c r="AW223" i="6"/>
  <c r="AX223" i="6" s="1"/>
  <c r="AV223" i="6"/>
  <c r="AU223" i="6"/>
  <c r="AO223" i="6"/>
  <c r="AZ222" i="6"/>
  <c r="AW222" i="6"/>
  <c r="AX222" i="6" s="1"/>
  <c r="AR222" i="6"/>
  <c r="AT222" i="6" s="1"/>
  <c r="BR222" i="6" s="1"/>
  <c r="AP222" i="6"/>
  <c r="AO222" i="6"/>
  <c r="AZ221" i="6"/>
  <c r="AW221" i="6"/>
  <c r="AX221" i="6" s="1"/>
  <c r="AO221" i="6"/>
  <c r="AR221" i="6" s="1"/>
  <c r="AT221" i="6" s="1"/>
  <c r="BR221" i="6" s="1"/>
  <c r="AZ220" i="6"/>
  <c r="AW220" i="6"/>
  <c r="AX220" i="6" s="1"/>
  <c r="AV220" i="6"/>
  <c r="AY220" i="6" s="1"/>
  <c r="AU220" i="6"/>
  <c r="AR220" i="6"/>
  <c r="AT220" i="6" s="1"/>
  <c r="AQ220" i="6"/>
  <c r="AS220" i="6" s="1"/>
  <c r="AP220" i="6"/>
  <c r="BP220" i="6" s="1"/>
  <c r="AO220" i="6"/>
  <c r="AZ219" i="6"/>
  <c r="AW219" i="6"/>
  <c r="AX219" i="6" s="1"/>
  <c r="AU219" i="6"/>
  <c r="AS219" i="6"/>
  <c r="AR219" i="6"/>
  <c r="AT219" i="6" s="1"/>
  <c r="BR219" i="6" s="1"/>
  <c r="AQ219" i="6"/>
  <c r="AP219" i="6"/>
  <c r="BP219" i="6" s="1"/>
  <c r="AO219" i="6"/>
  <c r="AZ218" i="6"/>
  <c r="AW218" i="6"/>
  <c r="AX218" i="6" s="1"/>
  <c r="AV218" i="6"/>
  <c r="AY218" i="6" s="1"/>
  <c r="AU218" i="6"/>
  <c r="AR218" i="6"/>
  <c r="AT218" i="6" s="1"/>
  <c r="AO218" i="6"/>
  <c r="AZ217" i="6"/>
  <c r="AW217" i="6"/>
  <c r="AX217" i="6" s="1"/>
  <c r="AV217" i="6"/>
  <c r="AY217" i="6" s="1"/>
  <c r="AU217" i="6"/>
  <c r="AO217" i="6"/>
  <c r="AZ216" i="6"/>
  <c r="AW216" i="6"/>
  <c r="AX216" i="6" s="1"/>
  <c r="AO216" i="6"/>
  <c r="BI216" i="6" s="1"/>
  <c r="BN216" i="6" s="1"/>
  <c r="AZ215" i="6"/>
  <c r="AX215" i="6"/>
  <c r="AY215" i="6" s="1"/>
  <c r="AW215" i="6"/>
  <c r="AV215" i="6"/>
  <c r="AU215" i="6"/>
  <c r="AS215" i="6"/>
  <c r="AQ215" i="6"/>
  <c r="AO215" i="6"/>
  <c r="AZ214" i="6"/>
  <c r="AW214" i="6"/>
  <c r="AX214" i="6" s="1"/>
  <c r="AO214" i="6"/>
  <c r="AZ213" i="6"/>
  <c r="AW213" i="6"/>
  <c r="AX213" i="6" s="1"/>
  <c r="AO213" i="6"/>
  <c r="AZ212" i="6"/>
  <c r="AX212" i="6"/>
  <c r="AW212" i="6"/>
  <c r="AO212" i="6"/>
  <c r="AV212" i="6" s="1"/>
  <c r="AY212" i="6" s="1"/>
  <c r="AZ211" i="6"/>
  <c r="AW211" i="6"/>
  <c r="AX211" i="6" s="1"/>
  <c r="AQ211" i="6"/>
  <c r="AS211" i="6" s="1"/>
  <c r="AP211" i="6"/>
  <c r="BP211" i="6" s="1"/>
  <c r="AO211" i="6"/>
  <c r="AZ210" i="6"/>
  <c r="AW210" i="6"/>
  <c r="AX210" i="6" s="1"/>
  <c r="AV210" i="6"/>
  <c r="AY210" i="6" s="1"/>
  <c r="AR210" i="6"/>
  <c r="AT210" i="6" s="1"/>
  <c r="AO210" i="6"/>
  <c r="AP210" i="6" s="1"/>
  <c r="BP210" i="6" s="1"/>
  <c r="AZ209" i="6"/>
  <c r="AW209" i="6"/>
  <c r="AX209" i="6" s="1"/>
  <c r="AO209" i="6"/>
  <c r="AZ208" i="6"/>
  <c r="AW208" i="6"/>
  <c r="AX208" i="6" s="1"/>
  <c r="AO208" i="6"/>
  <c r="AZ207" i="6"/>
  <c r="AW207" i="6"/>
  <c r="AX207" i="6" s="1"/>
  <c r="AO207" i="6"/>
  <c r="BK207" i="6" s="1"/>
  <c r="AZ206" i="6"/>
  <c r="AW206" i="6"/>
  <c r="AX206" i="6" s="1"/>
  <c r="AT206" i="6"/>
  <c r="BR206" i="6" s="1"/>
  <c r="AR206" i="6"/>
  <c r="AO206" i="6"/>
  <c r="AZ205" i="6"/>
  <c r="AW205" i="6"/>
  <c r="AX205" i="6" s="1"/>
  <c r="AV205" i="6"/>
  <c r="AU205" i="6"/>
  <c r="AO205" i="6"/>
  <c r="AP205" i="6" s="1"/>
  <c r="BP205" i="6" s="1"/>
  <c r="AZ204" i="6"/>
  <c r="AW204" i="6"/>
  <c r="AX204" i="6" s="1"/>
  <c r="AV204" i="6"/>
  <c r="AY204" i="6" s="1"/>
  <c r="AT204" i="6"/>
  <c r="BR204" i="6" s="1"/>
  <c r="AR204" i="6"/>
  <c r="AP204" i="6"/>
  <c r="BP204" i="6" s="1"/>
  <c r="AO204" i="6"/>
  <c r="BI204" i="6" s="1"/>
  <c r="BN204" i="6" s="1"/>
  <c r="AZ203" i="6"/>
  <c r="AX203" i="6"/>
  <c r="AY203" i="6" s="1"/>
  <c r="AW203" i="6"/>
  <c r="AV203" i="6"/>
  <c r="AU203" i="6"/>
  <c r="AQ203" i="6"/>
  <c r="AS203" i="6" s="1"/>
  <c r="AP203" i="6"/>
  <c r="BP203" i="6" s="1"/>
  <c r="AO203" i="6"/>
  <c r="CH203" i="6" s="1"/>
  <c r="AZ202" i="6"/>
  <c r="AW202" i="6"/>
  <c r="AX202" i="6" s="1"/>
  <c r="AV202" i="6"/>
  <c r="AY202" i="6" s="1"/>
  <c r="AU202" i="6"/>
  <c r="AS202" i="6"/>
  <c r="AR202" i="6"/>
  <c r="AT202" i="6" s="1"/>
  <c r="BR202" i="6" s="1"/>
  <c r="AQ202" i="6"/>
  <c r="AP202" i="6"/>
  <c r="BP202" i="6" s="1"/>
  <c r="AO202" i="6"/>
  <c r="AZ201" i="6"/>
  <c r="AW201" i="6"/>
  <c r="AX201" i="6" s="1"/>
  <c r="AU201" i="6"/>
  <c r="AR201" i="6"/>
  <c r="AT201" i="6" s="1"/>
  <c r="AQ201" i="6"/>
  <c r="AS201" i="6" s="1"/>
  <c r="AP201" i="6"/>
  <c r="BP201" i="6" s="1"/>
  <c r="AO201" i="6"/>
  <c r="AZ200" i="6"/>
  <c r="AW200" i="6"/>
  <c r="AX200" i="6" s="1"/>
  <c r="AV200" i="6"/>
  <c r="AY200" i="6" s="1"/>
  <c r="AU200" i="6"/>
  <c r="AQ200" i="6"/>
  <c r="AS200" i="6" s="1"/>
  <c r="AP200" i="6"/>
  <c r="BP200" i="6" s="1"/>
  <c r="AO200" i="6"/>
  <c r="AZ199" i="6"/>
  <c r="AW199" i="6"/>
  <c r="AX199" i="6" s="1"/>
  <c r="AP199" i="6"/>
  <c r="BP199" i="6" s="1"/>
  <c r="AO199" i="6"/>
  <c r="AZ198" i="6"/>
  <c r="AW198" i="6"/>
  <c r="AX198" i="6" s="1"/>
  <c r="AR198" i="6"/>
  <c r="AT198" i="6" s="1"/>
  <c r="BR198" i="6" s="1"/>
  <c r="AQ198" i="6"/>
  <c r="AS198" i="6" s="1"/>
  <c r="AO198" i="6"/>
  <c r="AZ197" i="6"/>
  <c r="AW197" i="6"/>
  <c r="AX197" i="6" s="1"/>
  <c r="AV197" i="6"/>
  <c r="AU197" i="6"/>
  <c r="AQ197" i="6"/>
  <c r="AS197" i="6" s="1"/>
  <c r="AP197" i="6"/>
  <c r="BP197" i="6" s="1"/>
  <c r="AO197" i="6"/>
  <c r="AZ196" i="6"/>
  <c r="AW196" i="6"/>
  <c r="AX196" i="6" s="1"/>
  <c r="AV196" i="6"/>
  <c r="AY196" i="6" s="1"/>
  <c r="AU196" i="6"/>
  <c r="AT196" i="6"/>
  <c r="BR196" i="6" s="1"/>
  <c r="AR196" i="6"/>
  <c r="AO196" i="6"/>
  <c r="AZ195" i="6"/>
  <c r="AW195" i="6"/>
  <c r="AX195" i="6" s="1"/>
  <c r="AO195" i="6"/>
  <c r="AZ194" i="6"/>
  <c r="AW194" i="6"/>
  <c r="AX194" i="6" s="1"/>
  <c r="AY194" i="6" s="1"/>
  <c r="AV194" i="6"/>
  <c r="AU194" i="6"/>
  <c r="AQ194" i="6"/>
  <c r="AS194" i="6" s="1"/>
  <c r="AP194" i="6"/>
  <c r="BP194" i="6" s="1"/>
  <c r="AO194" i="6"/>
  <c r="AZ193" i="6"/>
  <c r="AX193" i="6"/>
  <c r="AW193" i="6"/>
  <c r="AU193" i="6"/>
  <c r="AR193" i="6"/>
  <c r="AT193" i="6" s="1"/>
  <c r="AQ193" i="6"/>
  <c r="AS193" i="6" s="1"/>
  <c r="AP193" i="6"/>
  <c r="AO193" i="6"/>
  <c r="AZ192" i="6"/>
  <c r="AX192" i="6"/>
  <c r="AW192" i="6"/>
  <c r="AV192" i="6"/>
  <c r="AY192" i="6" s="1"/>
  <c r="AO192" i="6"/>
  <c r="AZ191" i="6"/>
  <c r="AW191" i="6"/>
  <c r="AX191" i="6" s="1"/>
  <c r="AO191" i="6"/>
  <c r="AU191" i="6" s="1"/>
  <c r="AZ190" i="6"/>
  <c r="AW190" i="6"/>
  <c r="AX190" i="6" s="1"/>
  <c r="AR190" i="6"/>
  <c r="AT190" i="6" s="1"/>
  <c r="AQ190" i="6"/>
  <c r="AS190" i="6" s="1"/>
  <c r="AP190" i="6"/>
  <c r="BP190" i="6" s="1"/>
  <c r="AO190" i="6"/>
  <c r="AZ189" i="6"/>
  <c r="AX189" i="6"/>
  <c r="AW189" i="6"/>
  <c r="AU189" i="6"/>
  <c r="AO189" i="6"/>
  <c r="AZ188" i="6"/>
  <c r="AW188" i="6"/>
  <c r="AX188" i="6" s="1"/>
  <c r="AV188" i="6"/>
  <c r="AY188" i="6" s="1"/>
  <c r="AU188" i="6"/>
  <c r="AR188" i="6"/>
  <c r="AT188" i="6" s="1"/>
  <c r="AQ188" i="6"/>
  <c r="AS188" i="6" s="1"/>
  <c r="AO188" i="6"/>
  <c r="AZ187" i="6"/>
  <c r="AX187" i="6"/>
  <c r="AW187" i="6"/>
  <c r="AO187" i="6"/>
  <c r="AZ186" i="6"/>
  <c r="AW186" i="6"/>
  <c r="AX186" i="6" s="1"/>
  <c r="AU186" i="6"/>
  <c r="AR186" i="6"/>
  <c r="AT186" i="6" s="1"/>
  <c r="BR186" i="6" s="1"/>
  <c r="AQ186" i="6"/>
  <c r="AS186" i="6" s="1"/>
  <c r="AP186" i="6"/>
  <c r="BP186" i="6" s="1"/>
  <c r="AO186" i="6"/>
  <c r="AZ185" i="6"/>
  <c r="AW185" i="6"/>
  <c r="AX185" i="6" s="1"/>
  <c r="AV185" i="6"/>
  <c r="AU185" i="6"/>
  <c r="AQ185" i="6"/>
  <c r="AS185" i="6" s="1"/>
  <c r="AP185" i="6"/>
  <c r="BP185" i="6" s="1"/>
  <c r="AO185" i="6"/>
  <c r="AZ184" i="6"/>
  <c r="AW184" i="6"/>
  <c r="AX184" i="6" s="1"/>
  <c r="AP184" i="6"/>
  <c r="BP184" i="6" s="1"/>
  <c r="AO184" i="6"/>
  <c r="AZ183" i="6"/>
  <c r="AY183" i="6"/>
  <c r="AX183" i="6"/>
  <c r="AW183" i="6"/>
  <c r="AV183" i="6"/>
  <c r="AU183" i="6"/>
  <c r="AR183" i="6"/>
  <c r="AT183" i="6" s="1"/>
  <c r="AQ183" i="6"/>
  <c r="AS183" i="6" s="1"/>
  <c r="AP183" i="6"/>
  <c r="BP183" i="6" s="1"/>
  <c r="AO183" i="6"/>
  <c r="AZ182" i="6"/>
  <c r="AW182" i="6"/>
  <c r="AX182" i="6" s="1"/>
  <c r="AV182" i="6"/>
  <c r="AY182" i="6" s="1"/>
  <c r="AU182" i="6"/>
  <c r="AR182" i="6"/>
  <c r="AT182" i="6" s="1"/>
  <c r="BR182" i="6" s="1"/>
  <c r="AQ182" i="6"/>
  <c r="AS182" i="6" s="1"/>
  <c r="AO182" i="6"/>
  <c r="AZ181" i="6"/>
  <c r="AW181" i="6"/>
  <c r="AX181" i="6" s="1"/>
  <c r="AO181" i="6"/>
  <c r="AZ180" i="6"/>
  <c r="AX180" i="6"/>
  <c r="AW180" i="6"/>
  <c r="AO180" i="6"/>
  <c r="AQ180" i="6" s="1"/>
  <c r="AS180" i="6" s="1"/>
  <c r="AZ179" i="6"/>
  <c r="AW179" i="6"/>
  <c r="AX179" i="6" s="1"/>
  <c r="AR179" i="6"/>
  <c r="AT179" i="6" s="1"/>
  <c r="BR179" i="6" s="1"/>
  <c r="AQ179" i="6"/>
  <c r="AS179" i="6" s="1"/>
  <c r="AO179" i="6"/>
  <c r="AZ178" i="6"/>
  <c r="AW178" i="6"/>
  <c r="AX178" i="6" s="1"/>
  <c r="AV178" i="6"/>
  <c r="AY178" i="6" s="1"/>
  <c r="AU178" i="6"/>
  <c r="AO178" i="6"/>
  <c r="CH178" i="6" s="1"/>
  <c r="CJ178" i="6" s="1"/>
  <c r="AZ177" i="6"/>
  <c r="AX177" i="6"/>
  <c r="AY177" i="6" s="1"/>
  <c r="AW177" i="6"/>
  <c r="AV177" i="6"/>
  <c r="AU177" i="6"/>
  <c r="AR177" i="6"/>
  <c r="AT177" i="6" s="1"/>
  <c r="AQ177" i="6"/>
  <c r="AS177" i="6" s="1"/>
  <c r="AP177" i="6"/>
  <c r="BP177" i="6" s="1"/>
  <c r="AO177" i="6"/>
  <c r="AZ176" i="6"/>
  <c r="AW176" i="6"/>
  <c r="AX176" i="6" s="1"/>
  <c r="AO176" i="6"/>
  <c r="AZ175" i="6"/>
  <c r="AW175" i="6"/>
  <c r="AX175" i="6" s="1"/>
  <c r="AV175" i="6"/>
  <c r="AU175" i="6"/>
  <c r="AQ175" i="6"/>
  <c r="AS175" i="6" s="1"/>
  <c r="AP175" i="6"/>
  <c r="BP175" i="6" s="1"/>
  <c r="AO175" i="6"/>
  <c r="BI175" i="6" s="1"/>
  <c r="BN175" i="6" s="1"/>
  <c r="AZ174" i="6"/>
  <c r="AX174" i="6"/>
  <c r="AW174" i="6"/>
  <c r="AO174" i="6"/>
  <c r="AZ173" i="6"/>
  <c r="AX173" i="6"/>
  <c r="AW173" i="6"/>
  <c r="AO173" i="6"/>
  <c r="AZ172" i="6"/>
  <c r="AW172" i="6"/>
  <c r="AX172" i="6" s="1"/>
  <c r="AV172" i="6"/>
  <c r="AY172" i="6" s="1"/>
  <c r="AU172" i="6"/>
  <c r="AR172" i="6"/>
  <c r="AT172" i="6" s="1"/>
  <c r="BR172" i="6" s="1"/>
  <c r="AQ172" i="6"/>
  <c r="AS172" i="6" s="1"/>
  <c r="AP172" i="6"/>
  <c r="BP172" i="6" s="1"/>
  <c r="AO172" i="6"/>
  <c r="AZ171" i="6"/>
  <c r="AW171" i="6"/>
  <c r="AX171" i="6" s="1"/>
  <c r="AU171" i="6"/>
  <c r="AS171" i="6"/>
  <c r="AR171" i="6"/>
  <c r="AT171" i="6" s="1"/>
  <c r="AQ171" i="6"/>
  <c r="AP171" i="6"/>
  <c r="BP171" i="6" s="1"/>
  <c r="AO171" i="6"/>
  <c r="CH171" i="6" s="1"/>
  <c r="CJ171" i="6" s="1"/>
  <c r="AZ170" i="6"/>
  <c r="AW170" i="6"/>
  <c r="AX170" i="6" s="1"/>
  <c r="AV170" i="6"/>
  <c r="AU170" i="6"/>
  <c r="AO170" i="6"/>
  <c r="AZ169" i="6"/>
  <c r="AW169" i="6"/>
  <c r="AX169" i="6" s="1"/>
  <c r="AU169" i="6"/>
  <c r="AR169" i="6"/>
  <c r="AT169" i="6" s="1"/>
  <c r="AQ169" i="6"/>
  <c r="AS169" i="6" s="1"/>
  <c r="AP169" i="6"/>
  <c r="BP169" i="6" s="1"/>
  <c r="AO169" i="6"/>
  <c r="AZ168" i="6"/>
  <c r="AW168" i="6"/>
  <c r="AX168" i="6" s="1"/>
  <c r="AO168" i="6"/>
  <c r="AZ167" i="6"/>
  <c r="AW167" i="6"/>
  <c r="AX167" i="6" s="1"/>
  <c r="AV167" i="6"/>
  <c r="AY167" i="6" s="1"/>
  <c r="AR167" i="6"/>
  <c r="AT167" i="6" s="1"/>
  <c r="BR167" i="6" s="1"/>
  <c r="AP167" i="6"/>
  <c r="BP167" i="6" s="1"/>
  <c r="AO167" i="6"/>
  <c r="AZ166" i="6"/>
  <c r="AW166" i="6"/>
  <c r="AX166" i="6" s="1"/>
  <c r="AU166" i="6"/>
  <c r="AS166" i="6"/>
  <c r="AR166" i="6"/>
  <c r="AT166" i="6" s="1"/>
  <c r="AQ166" i="6"/>
  <c r="AP166" i="6"/>
  <c r="BP166" i="6" s="1"/>
  <c r="AO166" i="6"/>
  <c r="AZ165" i="6"/>
  <c r="AW165" i="6"/>
  <c r="AX165" i="6" s="1"/>
  <c r="AV165" i="6"/>
  <c r="AY165" i="6" s="1"/>
  <c r="AU165" i="6"/>
  <c r="AO165" i="6"/>
  <c r="AZ164" i="6"/>
  <c r="AW164" i="6"/>
  <c r="AX164" i="6" s="1"/>
  <c r="AV164" i="6"/>
  <c r="AY164" i="6" s="1"/>
  <c r="AO164" i="6"/>
  <c r="AZ163" i="6"/>
  <c r="AX163" i="6"/>
  <c r="AW163" i="6"/>
  <c r="AO163" i="6"/>
  <c r="AZ162" i="6"/>
  <c r="AW162" i="6"/>
  <c r="AX162" i="6" s="1"/>
  <c r="AV162" i="6"/>
  <c r="AY162" i="6" s="1"/>
  <c r="AU162" i="6"/>
  <c r="AS162" i="6"/>
  <c r="AR162" i="6"/>
  <c r="AT162" i="6" s="1"/>
  <c r="BR162" i="6" s="1"/>
  <c r="AQ162" i="6"/>
  <c r="AP162" i="6"/>
  <c r="BP162" i="6" s="1"/>
  <c r="AO162" i="6"/>
  <c r="AZ161" i="6"/>
  <c r="AW161" i="6"/>
  <c r="AX161" i="6" s="1"/>
  <c r="AV161" i="6"/>
  <c r="AY161" i="6" s="1"/>
  <c r="AQ161" i="6"/>
  <c r="AS161" i="6" s="1"/>
  <c r="AP161" i="6"/>
  <c r="BP161" i="6" s="1"/>
  <c r="AO161" i="6"/>
  <c r="AZ160" i="6"/>
  <c r="AW160" i="6"/>
  <c r="AX160" i="6" s="1"/>
  <c r="AY160" i="6" s="1"/>
  <c r="AV160" i="6"/>
  <c r="AU160" i="6"/>
  <c r="AO160" i="6"/>
  <c r="AZ159" i="6"/>
  <c r="AW159" i="6"/>
  <c r="AX159" i="6" s="1"/>
  <c r="AO159" i="6"/>
  <c r="AU159" i="6" s="1"/>
  <c r="AZ158" i="6"/>
  <c r="AW158" i="6"/>
  <c r="AX158" i="6" s="1"/>
  <c r="AQ158" i="6"/>
  <c r="AS158" i="6" s="1"/>
  <c r="AO158" i="6"/>
  <c r="AZ157" i="6"/>
  <c r="AY157" i="6"/>
  <c r="AW157" i="6"/>
  <c r="AX157" i="6" s="1"/>
  <c r="AV157" i="6"/>
  <c r="AU157" i="6"/>
  <c r="AR157" i="6"/>
  <c r="AT157" i="6" s="1"/>
  <c r="BR157" i="6" s="1"/>
  <c r="AQ157" i="6"/>
  <c r="AS157" i="6" s="1"/>
  <c r="AP157" i="6"/>
  <c r="AO157" i="6"/>
  <c r="AZ156" i="6"/>
  <c r="AW156" i="6"/>
  <c r="AX156" i="6" s="1"/>
  <c r="AU156" i="6"/>
  <c r="AR156" i="6"/>
  <c r="AT156" i="6" s="1"/>
  <c r="AQ156" i="6"/>
  <c r="AS156" i="6" s="1"/>
  <c r="AP156" i="6"/>
  <c r="BP156" i="6" s="1"/>
  <c r="AO156" i="6"/>
  <c r="AZ155" i="6"/>
  <c r="AW155" i="6"/>
  <c r="AX155" i="6" s="1"/>
  <c r="AY155" i="6" s="1"/>
  <c r="AV155" i="6"/>
  <c r="AO155" i="6"/>
  <c r="AZ154" i="6"/>
  <c r="AW154" i="6"/>
  <c r="AX154" i="6" s="1"/>
  <c r="AO154" i="6"/>
  <c r="AZ153" i="6"/>
  <c r="AX153" i="6"/>
  <c r="AW153" i="6"/>
  <c r="AR153" i="6"/>
  <c r="AT153" i="6" s="1"/>
  <c r="AQ153" i="6"/>
  <c r="AS153" i="6" s="1"/>
  <c r="AP153" i="6"/>
  <c r="BP153" i="6" s="1"/>
  <c r="AO153" i="6"/>
  <c r="AZ152" i="6"/>
  <c r="AW152" i="6"/>
  <c r="AX152" i="6" s="1"/>
  <c r="AU152" i="6"/>
  <c r="AS152" i="6"/>
  <c r="AQ152" i="6"/>
  <c r="AP152" i="6"/>
  <c r="BP152" i="6" s="1"/>
  <c r="AO152" i="6"/>
  <c r="AZ151" i="6"/>
  <c r="AW151" i="6"/>
  <c r="AX151" i="6" s="1"/>
  <c r="AV151" i="6"/>
  <c r="AY151" i="6" s="1"/>
  <c r="AU151" i="6"/>
  <c r="AS151" i="6"/>
  <c r="AR151" i="6"/>
  <c r="AT151" i="6" s="1"/>
  <c r="AQ151" i="6"/>
  <c r="AP151" i="6"/>
  <c r="BP151" i="6" s="1"/>
  <c r="AO151" i="6"/>
  <c r="BI151" i="6" s="1"/>
  <c r="BN151" i="6" s="1"/>
  <c r="AZ150" i="6"/>
  <c r="AW150" i="6"/>
  <c r="AX150" i="6" s="1"/>
  <c r="AO150" i="6"/>
  <c r="AV150" i="6" s="1"/>
  <c r="AZ149" i="6"/>
  <c r="AX149" i="6"/>
  <c r="AW149" i="6"/>
  <c r="AO149" i="6"/>
  <c r="AZ148" i="6"/>
  <c r="AW148" i="6"/>
  <c r="AX148" i="6" s="1"/>
  <c r="AO148" i="6"/>
  <c r="AQ148" i="6" s="1"/>
  <c r="AS148" i="6" s="1"/>
  <c r="AZ147" i="6"/>
  <c r="AW147" i="6"/>
  <c r="AX147" i="6" s="1"/>
  <c r="AV147" i="6"/>
  <c r="AU147" i="6"/>
  <c r="AT147" i="6"/>
  <c r="AR147" i="6"/>
  <c r="AO147" i="6"/>
  <c r="BI147" i="6" s="1"/>
  <c r="BN147" i="6" s="1"/>
  <c r="AZ146" i="6"/>
  <c r="AW146" i="6"/>
  <c r="AX146" i="6" s="1"/>
  <c r="AO146" i="6"/>
  <c r="AV146" i="6" s="1"/>
  <c r="AY146" i="6" s="1"/>
  <c r="AZ145" i="6"/>
  <c r="AW145" i="6"/>
  <c r="AX145" i="6" s="1"/>
  <c r="AO145" i="6"/>
  <c r="AZ144" i="6"/>
  <c r="AX144" i="6"/>
  <c r="AW144" i="6"/>
  <c r="AO144" i="6"/>
  <c r="AQ144" i="6" s="1"/>
  <c r="AS144" i="6" s="1"/>
  <c r="AZ143" i="6"/>
  <c r="AX143" i="6"/>
  <c r="AW143" i="6"/>
  <c r="AO143" i="6"/>
  <c r="AP143" i="6" s="1"/>
  <c r="BP143" i="6" s="1"/>
  <c r="AZ142" i="6"/>
  <c r="AW142" i="6"/>
  <c r="AX142" i="6" s="1"/>
  <c r="AY142" i="6" s="1"/>
  <c r="AV142" i="6"/>
  <c r="AU142" i="6"/>
  <c r="AS142" i="6"/>
  <c r="AR142" i="6"/>
  <c r="AT142" i="6" s="1"/>
  <c r="BR142" i="6" s="1"/>
  <c r="AQ142" i="6"/>
  <c r="AP142" i="6"/>
  <c r="BP142" i="6" s="1"/>
  <c r="AO142" i="6"/>
  <c r="AZ141" i="6"/>
  <c r="AW141" i="6"/>
  <c r="AX141" i="6" s="1"/>
  <c r="AV141" i="6"/>
  <c r="AY141" i="6" s="1"/>
  <c r="AU141" i="6"/>
  <c r="AO141" i="6"/>
  <c r="AZ140" i="6"/>
  <c r="AW140" i="6"/>
  <c r="AX140" i="6" s="1"/>
  <c r="AO140" i="6"/>
  <c r="AZ139" i="6"/>
  <c r="AW139" i="6"/>
  <c r="AX139" i="6" s="1"/>
  <c r="AU139" i="6"/>
  <c r="AR139" i="6"/>
  <c r="AT139" i="6" s="1"/>
  <c r="BR139" i="6" s="1"/>
  <c r="AQ139" i="6"/>
  <c r="AS139" i="6" s="1"/>
  <c r="AP139" i="6"/>
  <c r="BP139" i="6" s="1"/>
  <c r="AO139" i="6"/>
  <c r="AZ138" i="6"/>
  <c r="AX138" i="6"/>
  <c r="AW138" i="6"/>
  <c r="AO138" i="6"/>
  <c r="AV138" i="6" s="1"/>
  <c r="AZ137" i="6"/>
  <c r="AX137" i="6"/>
  <c r="AW137" i="6"/>
  <c r="AO137" i="6"/>
  <c r="AZ136" i="6"/>
  <c r="AW136" i="6"/>
  <c r="AX136" i="6" s="1"/>
  <c r="AY136" i="6" s="1"/>
  <c r="AV136" i="6"/>
  <c r="AU136" i="6"/>
  <c r="AS136" i="6"/>
  <c r="AR136" i="6"/>
  <c r="AT136" i="6" s="1"/>
  <c r="AQ136" i="6"/>
  <c r="AP136" i="6"/>
  <c r="BP136" i="6" s="1"/>
  <c r="AO136" i="6"/>
  <c r="AZ135" i="6"/>
  <c r="AW135" i="6"/>
  <c r="AX135" i="6" s="1"/>
  <c r="AV135" i="6"/>
  <c r="AY135" i="6" s="1"/>
  <c r="AU135" i="6"/>
  <c r="AS135" i="6"/>
  <c r="AQ135" i="6"/>
  <c r="AP135" i="6"/>
  <c r="BP135" i="6" s="1"/>
  <c r="AO135" i="6"/>
  <c r="AZ134" i="6"/>
  <c r="AW134" i="6"/>
  <c r="AX134" i="6" s="1"/>
  <c r="AU134" i="6"/>
  <c r="AT134" i="6"/>
  <c r="BR134" i="6" s="1"/>
  <c r="AR134" i="6"/>
  <c r="AQ134" i="6"/>
  <c r="AS134" i="6" s="1"/>
  <c r="AP134" i="6"/>
  <c r="AO134" i="6"/>
  <c r="AZ133" i="6"/>
  <c r="AW133" i="6"/>
  <c r="AX133" i="6" s="1"/>
  <c r="AV133" i="6"/>
  <c r="AY133" i="6" s="1"/>
  <c r="AS133" i="6"/>
  <c r="AO133" i="6"/>
  <c r="AQ133" i="6" s="1"/>
  <c r="AZ132" i="6"/>
  <c r="AW132" i="6"/>
  <c r="AX132" i="6" s="1"/>
  <c r="AO132" i="6"/>
  <c r="AZ131" i="6"/>
  <c r="AX131" i="6"/>
  <c r="AW131" i="6"/>
  <c r="AV131" i="6"/>
  <c r="AY131" i="6" s="1"/>
  <c r="AU131" i="6"/>
  <c r="AS131" i="6"/>
  <c r="AR131" i="6"/>
  <c r="AT131" i="6" s="1"/>
  <c r="AO131" i="6"/>
  <c r="AQ131" i="6" s="1"/>
  <c r="AZ130" i="6"/>
  <c r="AW130" i="6"/>
  <c r="AX130" i="6" s="1"/>
  <c r="AO130" i="6"/>
  <c r="AZ129" i="6"/>
  <c r="AW129" i="6"/>
  <c r="AX129" i="6" s="1"/>
  <c r="AO129" i="6"/>
  <c r="BK129" i="6" s="1"/>
  <c r="AZ128" i="6"/>
  <c r="AX128" i="6"/>
  <c r="AW128" i="6"/>
  <c r="AV128" i="6"/>
  <c r="AY128" i="6" s="1"/>
  <c r="AU128" i="6"/>
  <c r="AO128" i="6"/>
  <c r="AR128" i="6" s="1"/>
  <c r="AT128" i="6" s="1"/>
  <c r="AZ127" i="6"/>
  <c r="AX127" i="6"/>
  <c r="AW127" i="6"/>
  <c r="AO127" i="6"/>
  <c r="AZ126" i="6"/>
  <c r="AW126" i="6"/>
  <c r="AX126" i="6" s="1"/>
  <c r="AV126" i="6"/>
  <c r="AY126" i="6" s="1"/>
  <c r="AU126" i="6"/>
  <c r="AO126" i="6"/>
  <c r="AZ125" i="6"/>
  <c r="AX125" i="6"/>
  <c r="AW125" i="6"/>
  <c r="AO125" i="6"/>
  <c r="AP125" i="6" s="1"/>
  <c r="BP125" i="6" s="1"/>
  <c r="AZ124" i="6"/>
  <c r="AX124" i="6"/>
  <c r="AW124" i="6"/>
  <c r="AO124" i="6"/>
  <c r="AZ123" i="6"/>
  <c r="AW123" i="6"/>
  <c r="AX123" i="6" s="1"/>
  <c r="AY123" i="6" s="1"/>
  <c r="AV123" i="6"/>
  <c r="AU123" i="6"/>
  <c r="AR123" i="6"/>
  <c r="AT123" i="6" s="1"/>
  <c r="AQ123" i="6"/>
  <c r="AS123" i="6" s="1"/>
  <c r="AP123" i="6"/>
  <c r="BP123" i="6" s="1"/>
  <c r="AO123" i="6"/>
  <c r="AZ122" i="6"/>
  <c r="AW122" i="6"/>
  <c r="AX122" i="6" s="1"/>
  <c r="AV122" i="6"/>
  <c r="AY122" i="6" s="1"/>
  <c r="AR122" i="6"/>
  <c r="AT122" i="6" s="1"/>
  <c r="AQ122" i="6"/>
  <c r="AS122" i="6" s="1"/>
  <c r="AP122" i="6"/>
  <c r="BP122" i="6" s="1"/>
  <c r="AO122" i="6"/>
  <c r="AZ121" i="6"/>
  <c r="AW121" i="6"/>
  <c r="AX121" i="6" s="1"/>
  <c r="AV121" i="6"/>
  <c r="AY121" i="6" s="1"/>
  <c r="AO121" i="6"/>
  <c r="AZ120" i="6"/>
  <c r="AW120" i="6"/>
  <c r="AX120" i="6" s="1"/>
  <c r="AV120" i="6"/>
  <c r="AY120" i="6" s="1"/>
  <c r="AU120" i="6"/>
  <c r="AO120" i="6"/>
  <c r="AZ119" i="6"/>
  <c r="AW119" i="6"/>
  <c r="AX119" i="6" s="1"/>
  <c r="AO119" i="6"/>
  <c r="AZ118" i="6"/>
  <c r="AW118" i="6"/>
  <c r="AX118" i="6" s="1"/>
  <c r="AV118" i="6"/>
  <c r="AU118" i="6"/>
  <c r="AR118" i="6"/>
  <c r="AT118" i="6" s="1"/>
  <c r="AO118" i="6"/>
  <c r="AZ117" i="6"/>
  <c r="AW117" i="6"/>
  <c r="AX117" i="6" s="1"/>
  <c r="AV117" i="6"/>
  <c r="AY117" i="6" s="1"/>
  <c r="AO117" i="6"/>
  <c r="AZ116" i="6"/>
  <c r="AW116" i="6"/>
  <c r="AX116" i="6" s="1"/>
  <c r="AV116" i="6"/>
  <c r="AY116" i="6" s="1"/>
  <c r="AO116" i="6"/>
  <c r="AZ115" i="6"/>
  <c r="AW115" i="6"/>
  <c r="AX115" i="6" s="1"/>
  <c r="AU115" i="6"/>
  <c r="AO115" i="6"/>
  <c r="AZ114" i="6"/>
  <c r="AW114" i="6"/>
  <c r="AX114" i="6" s="1"/>
  <c r="AO114" i="6"/>
  <c r="AP114" i="6" s="1"/>
  <c r="BP114" i="6" s="1"/>
  <c r="AZ113" i="6"/>
  <c r="AW113" i="6"/>
  <c r="AX113" i="6" s="1"/>
  <c r="AV113" i="6"/>
  <c r="AY113" i="6" s="1"/>
  <c r="AR113" i="6"/>
  <c r="AT113" i="6" s="1"/>
  <c r="AO113" i="6"/>
  <c r="AZ112" i="6"/>
  <c r="AX112" i="6"/>
  <c r="AW112" i="6"/>
  <c r="AO112" i="6"/>
  <c r="AV112" i="6" s="1"/>
  <c r="AY112" i="6" s="1"/>
  <c r="AZ111" i="6"/>
  <c r="AW111" i="6"/>
  <c r="AX111" i="6" s="1"/>
  <c r="AO111" i="6"/>
  <c r="AZ110" i="6"/>
  <c r="AW110" i="6"/>
  <c r="AX110" i="6" s="1"/>
  <c r="AO110" i="6"/>
  <c r="AZ109" i="6"/>
  <c r="AX109" i="6"/>
  <c r="AW109" i="6"/>
  <c r="AO109" i="6"/>
  <c r="AZ108" i="6"/>
  <c r="AX108" i="6"/>
  <c r="AY108" i="6" s="1"/>
  <c r="AW108" i="6"/>
  <c r="AV108" i="6"/>
  <c r="AU108" i="6"/>
  <c r="AO108" i="6"/>
  <c r="BK108" i="6" s="1"/>
  <c r="AZ107" i="6"/>
  <c r="AW107" i="6"/>
  <c r="AX107" i="6" s="1"/>
  <c r="AO107" i="6"/>
  <c r="AR107" i="6" s="1"/>
  <c r="AT107" i="6" s="1"/>
  <c r="BR107" i="6" s="1"/>
  <c r="AZ106" i="6"/>
  <c r="AW106" i="6"/>
  <c r="AX106" i="6" s="1"/>
  <c r="AO106" i="6"/>
  <c r="AZ105" i="6"/>
  <c r="AW105" i="6"/>
  <c r="AX105" i="6" s="1"/>
  <c r="AO105" i="6"/>
  <c r="AZ104" i="6"/>
  <c r="AW104" i="6"/>
  <c r="AX104" i="6" s="1"/>
  <c r="AR104" i="6"/>
  <c r="AT104" i="6" s="1"/>
  <c r="BR104" i="6" s="1"/>
  <c r="AO104" i="6"/>
  <c r="AZ103" i="6"/>
  <c r="AX103" i="6"/>
  <c r="AW103" i="6"/>
  <c r="AV103" i="6"/>
  <c r="AY103" i="6" s="1"/>
  <c r="AU103" i="6"/>
  <c r="AS103" i="6"/>
  <c r="AQ103" i="6"/>
  <c r="AP103" i="6"/>
  <c r="BP103" i="6" s="1"/>
  <c r="AO103" i="6"/>
  <c r="BK103" i="6" s="1"/>
  <c r="AZ102" i="6"/>
  <c r="AW102" i="6"/>
  <c r="AX102" i="6" s="1"/>
  <c r="AV102" i="6"/>
  <c r="AU102" i="6"/>
  <c r="AR102" i="6"/>
  <c r="AT102" i="6" s="1"/>
  <c r="BR102" i="6" s="1"/>
  <c r="AQ102" i="6"/>
  <c r="AS102" i="6" s="1"/>
  <c r="AO102" i="6"/>
  <c r="AZ101" i="6"/>
  <c r="AX101" i="6"/>
  <c r="AW101" i="6"/>
  <c r="AO101" i="6"/>
  <c r="AP101" i="6" s="1"/>
  <c r="BP101" i="6" s="1"/>
  <c r="AZ100" i="6"/>
  <c r="AY100" i="6"/>
  <c r="AW100" i="6"/>
  <c r="AX100" i="6" s="1"/>
  <c r="AV100" i="6"/>
  <c r="AU100" i="6"/>
  <c r="AT100" i="6"/>
  <c r="AQ100" i="6"/>
  <c r="AS100" i="6" s="1"/>
  <c r="AP100" i="6"/>
  <c r="BP100" i="6" s="1"/>
  <c r="AO100" i="6"/>
  <c r="AR100" i="6" s="1"/>
  <c r="AZ99" i="6"/>
  <c r="AW99" i="6"/>
  <c r="AX99" i="6" s="1"/>
  <c r="AO99" i="6"/>
  <c r="AZ98" i="6"/>
  <c r="AW98" i="6"/>
  <c r="AX98" i="6" s="1"/>
  <c r="AU98" i="6"/>
  <c r="AR98" i="6"/>
  <c r="AT98" i="6" s="1"/>
  <c r="AQ98" i="6"/>
  <c r="AS98" i="6" s="1"/>
  <c r="AO98" i="6"/>
  <c r="AZ97" i="6"/>
  <c r="AW97" i="6"/>
  <c r="AX97" i="6" s="1"/>
  <c r="AV97" i="6"/>
  <c r="AU97" i="6"/>
  <c r="AQ97" i="6"/>
  <c r="AS97" i="6" s="1"/>
  <c r="AP97" i="6"/>
  <c r="BP97" i="6" s="1"/>
  <c r="AO97" i="6"/>
  <c r="AZ96" i="6"/>
  <c r="AW96" i="6"/>
  <c r="AX96" i="6" s="1"/>
  <c r="AO96" i="6"/>
  <c r="AZ95" i="6"/>
  <c r="AW95" i="6"/>
  <c r="AX95" i="6" s="1"/>
  <c r="AU95" i="6"/>
  <c r="AQ95" i="6"/>
  <c r="AS95" i="6" s="1"/>
  <c r="AP95" i="6"/>
  <c r="BP95" i="6" s="1"/>
  <c r="AO95" i="6"/>
  <c r="AZ94" i="6"/>
  <c r="AW94" i="6"/>
  <c r="AX94" i="6" s="1"/>
  <c r="AV94" i="6"/>
  <c r="AY94" i="6" s="1"/>
  <c r="AU94" i="6"/>
  <c r="AS94" i="6"/>
  <c r="AQ94" i="6"/>
  <c r="AP94" i="6"/>
  <c r="BP94" i="6" s="1"/>
  <c r="AO94" i="6"/>
  <c r="AZ93" i="6"/>
  <c r="AX93" i="6"/>
  <c r="AW93" i="6"/>
  <c r="AO93" i="6"/>
  <c r="AZ92" i="6"/>
  <c r="AX92" i="6"/>
  <c r="AW92" i="6"/>
  <c r="AV92" i="6"/>
  <c r="AY92" i="6" s="1"/>
  <c r="AU92" i="6"/>
  <c r="AS92" i="6"/>
  <c r="AR92" i="6"/>
  <c r="AT92" i="6" s="1"/>
  <c r="AQ92" i="6"/>
  <c r="AP92" i="6"/>
  <c r="AO92" i="6"/>
  <c r="AZ91" i="6"/>
  <c r="AW91" i="6"/>
  <c r="AX91" i="6" s="1"/>
  <c r="AO91" i="6"/>
  <c r="AR91" i="6" s="1"/>
  <c r="AT91" i="6" s="1"/>
  <c r="AZ90" i="6"/>
  <c r="AW90" i="6"/>
  <c r="AX90" i="6" s="1"/>
  <c r="AO90" i="6"/>
  <c r="AZ89" i="6"/>
  <c r="AX89" i="6"/>
  <c r="AW89" i="6"/>
  <c r="AO89" i="6"/>
  <c r="AQ89" i="6" s="1"/>
  <c r="AS89" i="6" s="1"/>
  <c r="AZ88" i="6"/>
  <c r="AW88" i="6"/>
  <c r="AX88" i="6" s="1"/>
  <c r="AV88" i="6"/>
  <c r="AY88" i="6" s="1"/>
  <c r="AU88" i="6"/>
  <c r="AR88" i="6"/>
  <c r="AT88" i="6" s="1"/>
  <c r="AQ88" i="6"/>
  <c r="AS88" i="6" s="1"/>
  <c r="AO88" i="6"/>
  <c r="AZ87" i="6"/>
  <c r="AX87" i="6"/>
  <c r="AY87" i="6" s="1"/>
  <c r="AW87" i="6"/>
  <c r="AV87" i="6"/>
  <c r="AU87" i="6"/>
  <c r="AO87" i="6"/>
  <c r="AZ86" i="6"/>
  <c r="AW86" i="6"/>
  <c r="AX86" i="6" s="1"/>
  <c r="AQ86" i="6"/>
  <c r="AS86" i="6" s="1"/>
  <c r="AP86" i="6"/>
  <c r="BP86" i="6" s="1"/>
  <c r="AO86" i="6"/>
  <c r="AZ85" i="6"/>
  <c r="AW85" i="6"/>
  <c r="AX85" i="6" s="1"/>
  <c r="AY85" i="6" s="1"/>
  <c r="AV85" i="6"/>
  <c r="AU85" i="6"/>
  <c r="AT85" i="6"/>
  <c r="BR85" i="6" s="1"/>
  <c r="AQ85" i="6"/>
  <c r="AS85" i="6" s="1"/>
  <c r="AP85" i="6"/>
  <c r="BP85" i="6" s="1"/>
  <c r="AO85" i="6"/>
  <c r="AR85" i="6" s="1"/>
  <c r="AZ84" i="6"/>
  <c r="AW84" i="6"/>
  <c r="AX84" i="6" s="1"/>
  <c r="AV84" i="6"/>
  <c r="AU84" i="6"/>
  <c r="AO84" i="6"/>
  <c r="BI84" i="6" s="1"/>
  <c r="BN84" i="6" s="1"/>
  <c r="AZ83" i="6"/>
  <c r="AX83" i="6"/>
  <c r="AW83" i="6"/>
  <c r="AO83" i="6"/>
  <c r="AP83" i="6" s="1"/>
  <c r="BP83" i="6" s="1"/>
  <c r="AZ82" i="6"/>
  <c r="AW82" i="6"/>
  <c r="AX82" i="6" s="1"/>
  <c r="AO82" i="6"/>
  <c r="AZ81" i="6"/>
  <c r="AY81" i="6"/>
  <c r="AX81" i="6"/>
  <c r="AW81" i="6"/>
  <c r="AV81" i="6"/>
  <c r="AU81" i="6"/>
  <c r="AO81" i="6"/>
  <c r="BK81" i="6" s="1"/>
  <c r="AZ80" i="6"/>
  <c r="AW80" i="6"/>
  <c r="AX80" i="6" s="1"/>
  <c r="AQ80" i="6"/>
  <c r="AS80" i="6" s="1"/>
  <c r="AP80" i="6"/>
  <c r="BP80" i="6" s="1"/>
  <c r="AO80" i="6"/>
  <c r="AZ79" i="6"/>
  <c r="AW79" i="6"/>
  <c r="AX79" i="6" s="1"/>
  <c r="AO79" i="6"/>
  <c r="CH79" i="6" s="1"/>
  <c r="CJ79" i="6" s="1"/>
  <c r="AZ78" i="6"/>
  <c r="AW78" i="6"/>
  <c r="AX78" i="6" s="1"/>
  <c r="AV78" i="6"/>
  <c r="AY78" i="6" s="1"/>
  <c r="AU78" i="6"/>
  <c r="AR78" i="6"/>
  <c r="AT78" i="6" s="1"/>
  <c r="BR78" i="6" s="1"/>
  <c r="AQ78" i="6"/>
  <c r="AS78" i="6" s="1"/>
  <c r="AO78" i="6"/>
  <c r="AZ77" i="6"/>
  <c r="AW77" i="6"/>
  <c r="AX77" i="6" s="1"/>
  <c r="AV77" i="6"/>
  <c r="AY77" i="6" s="1"/>
  <c r="AU77" i="6"/>
  <c r="AO77" i="6"/>
  <c r="AZ76" i="6"/>
  <c r="AW76" i="6"/>
  <c r="AX76" i="6" s="1"/>
  <c r="AV76" i="6"/>
  <c r="AY76" i="6" s="1"/>
  <c r="AO76" i="6"/>
  <c r="AZ75" i="6"/>
  <c r="AW75" i="6"/>
  <c r="AX75" i="6" s="1"/>
  <c r="AY75" i="6" s="1"/>
  <c r="AV75" i="6"/>
  <c r="AU75" i="6"/>
  <c r="AQ75" i="6"/>
  <c r="AS75" i="6" s="1"/>
  <c r="AP75" i="6"/>
  <c r="BP75" i="6" s="1"/>
  <c r="AO75" i="6"/>
  <c r="BI75" i="6" s="1"/>
  <c r="BN75" i="6" s="1"/>
  <c r="AZ74" i="6"/>
  <c r="AX74" i="6"/>
  <c r="AW74" i="6"/>
  <c r="AU74" i="6"/>
  <c r="AR74" i="6"/>
  <c r="AT74" i="6" s="1"/>
  <c r="AQ74" i="6"/>
  <c r="AS74" i="6" s="1"/>
  <c r="AP74" i="6"/>
  <c r="BP74" i="6" s="1"/>
  <c r="AO74" i="6"/>
  <c r="BI74" i="6" s="1"/>
  <c r="AZ73" i="6"/>
  <c r="AX73" i="6"/>
  <c r="AW73" i="6"/>
  <c r="AO73" i="6"/>
  <c r="AV73" i="6" s="1"/>
  <c r="AY73" i="6" s="1"/>
  <c r="AZ72" i="6"/>
  <c r="AX72" i="6"/>
  <c r="AW72" i="6"/>
  <c r="AO72" i="6"/>
  <c r="AZ71" i="6"/>
  <c r="AX71" i="6"/>
  <c r="AW71" i="6"/>
  <c r="AU71" i="6"/>
  <c r="AR71" i="6"/>
  <c r="AT71" i="6" s="1"/>
  <c r="AQ71" i="6"/>
  <c r="AS71" i="6" s="1"/>
  <c r="AP71" i="6"/>
  <c r="BP71" i="6" s="1"/>
  <c r="AO71" i="6"/>
  <c r="AZ70" i="6"/>
  <c r="AW70" i="6"/>
  <c r="AX70" i="6" s="1"/>
  <c r="AV70" i="6"/>
  <c r="AU70" i="6"/>
  <c r="AT70" i="6"/>
  <c r="AR70" i="6"/>
  <c r="AQ70" i="6"/>
  <c r="AS70" i="6" s="1"/>
  <c r="AP70" i="6"/>
  <c r="AO70" i="6"/>
  <c r="BK70" i="6" s="1"/>
  <c r="AZ69" i="6"/>
  <c r="AW69" i="6"/>
  <c r="AX69" i="6" s="1"/>
  <c r="AO69" i="6"/>
  <c r="AQ69" i="6" s="1"/>
  <c r="AS69" i="6" s="1"/>
  <c r="AZ68" i="6"/>
  <c r="AW68" i="6"/>
  <c r="AX68" i="6" s="1"/>
  <c r="AO68" i="6"/>
  <c r="AZ67" i="6"/>
  <c r="AW67" i="6"/>
  <c r="AX67" i="6" s="1"/>
  <c r="AV67" i="6"/>
  <c r="AY67" i="6" s="1"/>
  <c r="AU67" i="6"/>
  <c r="AR67" i="6"/>
  <c r="AT67" i="6" s="1"/>
  <c r="AO67" i="6"/>
  <c r="AP67" i="6" s="1"/>
  <c r="BP67" i="6" s="1"/>
  <c r="AZ66" i="6"/>
  <c r="AW66" i="6"/>
  <c r="AX66" i="6" s="1"/>
  <c r="AO66" i="6"/>
  <c r="AZ65" i="6"/>
  <c r="AY65" i="6"/>
  <c r="AX65" i="6"/>
  <c r="AW65" i="6"/>
  <c r="AV65" i="6"/>
  <c r="AU65" i="6"/>
  <c r="AQ65" i="6"/>
  <c r="AS65" i="6" s="1"/>
  <c r="AP65" i="6"/>
  <c r="BP65" i="6" s="1"/>
  <c r="AO65" i="6"/>
  <c r="AR65" i="6" s="1"/>
  <c r="AT65" i="6" s="1"/>
  <c r="AZ64" i="6"/>
  <c r="AW64" i="6"/>
  <c r="AX64" i="6" s="1"/>
  <c r="AV64" i="6"/>
  <c r="AY64" i="6" s="1"/>
  <c r="AU64" i="6"/>
  <c r="AS64" i="6"/>
  <c r="AR64" i="6"/>
  <c r="AT64" i="6" s="1"/>
  <c r="AQ64" i="6"/>
  <c r="AO64" i="6"/>
  <c r="AZ63" i="6"/>
  <c r="AX63" i="6"/>
  <c r="AW63" i="6"/>
  <c r="AO63" i="6"/>
  <c r="AQ63" i="6" s="1"/>
  <c r="AS63" i="6" s="1"/>
  <c r="AZ62" i="6"/>
  <c r="AW62" i="6"/>
  <c r="AX62" i="6" s="1"/>
  <c r="AO62" i="6"/>
  <c r="AZ61" i="6"/>
  <c r="AW61" i="6"/>
  <c r="AX61" i="6" s="1"/>
  <c r="AY61" i="6" s="1"/>
  <c r="AV61" i="6"/>
  <c r="AU61" i="6"/>
  <c r="AS61" i="6"/>
  <c r="AR61" i="6"/>
  <c r="AT61" i="6" s="1"/>
  <c r="AQ61" i="6"/>
  <c r="AO61" i="6"/>
  <c r="AP61" i="6" s="1"/>
  <c r="BP61" i="6" s="1"/>
  <c r="AZ60" i="6"/>
  <c r="AW60" i="6"/>
  <c r="AX60" i="6" s="1"/>
  <c r="AO60" i="6"/>
  <c r="AZ59" i="6"/>
  <c r="AY59" i="6"/>
  <c r="AX59" i="6"/>
  <c r="AW59" i="6"/>
  <c r="AO59" i="6"/>
  <c r="AV59" i="6" s="1"/>
  <c r="AZ58" i="6"/>
  <c r="AW58" i="6"/>
  <c r="AX58" i="6" s="1"/>
  <c r="AO58" i="6"/>
  <c r="AZ57" i="6"/>
  <c r="AW57" i="6"/>
  <c r="AX57" i="6" s="1"/>
  <c r="AR57" i="6"/>
  <c r="AT57" i="6" s="1"/>
  <c r="AO57" i="6"/>
  <c r="BI57" i="6" s="1"/>
  <c r="BN57" i="6" s="1"/>
  <c r="AZ56" i="6"/>
  <c r="AW56" i="6"/>
  <c r="AX56" i="6" s="1"/>
  <c r="AV56" i="6"/>
  <c r="AY56" i="6" s="1"/>
  <c r="AO56" i="6"/>
  <c r="AU56" i="6" s="1"/>
  <c r="AZ55" i="6"/>
  <c r="AW55" i="6"/>
  <c r="AX55" i="6" s="1"/>
  <c r="AY55" i="6" s="1"/>
  <c r="AV55" i="6"/>
  <c r="AU55" i="6"/>
  <c r="AS55" i="6"/>
  <c r="AQ55" i="6"/>
  <c r="AP55" i="6"/>
  <c r="BP55" i="6" s="1"/>
  <c r="AO55" i="6"/>
  <c r="BK55" i="6" s="1"/>
  <c r="AZ54" i="6"/>
  <c r="AW54" i="6"/>
  <c r="AX54" i="6" s="1"/>
  <c r="AO54" i="6"/>
  <c r="AR54" i="6" s="1"/>
  <c r="AT54" i="6" s="1"/>
  <c r="AZ53" i="6"/>
  <c r="AX53" i="6"/>
  <c r="AW53" i="6"/>
  <c r="AV53" i="6"/>
  <c r="AY53" i="6" s="1"/>
  <c r="AU53" i="6"/>
  <c r="AT53" i="6"/>
  <c r="AR53" i="6"/>
  <c r="AQ53" i="6"/>
  <c r="AS53" i="6" s="1"/>
  <c r="AP53" i="6"/>
  <c r="AO53" i="6"/>
  <c r="CH53" i="6" s="1"/>
  <c r="CJ53" i="6" s="1"/>
  <c r="AZ52" i="6"/>
  <c r="AW52" i="6"/>
  <c r="AX52" i="6" s="1"/>
  <c r="AO52" i="6"/>
  <c r="AR52" i="6" s="1"/>
  <c r="AT52" i="6" s="1"/>
  <c r="AZ51" i="6"/>
  <c r="AW51" i="6"/>
  <c r="AX51" i="6" s="1"/>
  <c r="AR51" i="6"/>
  <c r="AT51" i="6" s="1"/>
  <c r="AQ51" i="6"/>
  <c r="AS51" i="6" s="1"/>
  <c r="AP51" i="6"/>
  <c r="BP51" i="6" s="1"/>
  <c r="AO51" i="6"/>
  <c r="AZ50" i="6"/>
  <c r="AX50" i="6"/>
  <c r="AW50" i="6"/>
  <c r="AV50" i="6"/>
  <c r="AY50" i="6" s="1"/>
  <c r="AU50" i="6"/>
  <c r="AR50" i="6"/>
  <c r="AT50" i="6" s="1"/>
  <c r="AO50" i="6"/>
  <c r="AZ49" i="6"/>
  <c r="AW49" i="6"/>
  <c r="AX49" i="6" s="1"/>
  <c r="AU49" i="6"/>
  <c r="AO49" i="6"/>
  <c r="AR49" i="6" s="1"/>
  <c r="AT49" i="6" s="1"/>
  <c r="AZ48" i="6"/>
  <c r="AX48" i="6"/>
  <c r="AW48" i="6"/>
  <c r="AO48" i="6"/>
  <c r="CH48" i="6" s="1"/>
  <c r="CJ48" i="6" s="1"/>
  <c r="AZ47" i="6"/>
  <c r="AX47" i="6"/>
  <c r="AW47" i="6"/>
  <c r="AV47" i="6"/>
  <c r="AY47" i="6" s="1"/>
  <c r="AU47" i="6"/>
  <c r="AR47" i="6"/>
  <c r="AT47" i="6" s="1"/>
  <c r="AQ47" i="6"/>
  <c r="AS47" i="6" s="1"/>
  <c r="AP47" i="6"/>
  <c r="BP47" i="6" s="1"/>
  <c r="AO47" i="6"/>
  <c r="AZ46" i="6"/>
  <c r="AW46" i="6"/>
  <c r="AX46" i="6" s="1"/>
  <c r="AV46" i="6"/>
  <c r="AY46" i="6" s="1"/>
  <c r="AR46" i="6"/>
  <c r="AT46" i="6" s="1"/>
  <c r="AQ46" i="6"/>
  <c r="AS46" i="6" s="1"/>
  <c r="AP46" i="6"/>
  <c r="AO46" i="6"/>
  <c r="AZ45" i="6"/>
  <c r="AW45" i="6"/>
  <c r="AX45" i="6" s="1"/>
  <c r="AY45" i="6" s="1"/>
  <c r="AV45" i="6"/>
  <c r="AU45" i="6"/>
  <c r="AQ45" i="6"/>
  <c r="AS45" i="6" s="1"/>
  <c r="AP45" i="6"/>
  <c r="AO45" i="6"/>
  <c r="BK45" i="6" s="1"/>
  <c r="AZ44" i="6"/>
  <c r="AW44" i="6"/>
  <c r="AX44" i="6" s="1"/>
  <c r="AO44" i="6"/>
  <c r="AZ43" i="6"/>
  <c r="AX43" i="6"/>
  <c r="AW43" i="6"/>
  <c r="AV43" i="6"/>
  <c r="AY43" i="6" s="1"/>
  <c r="AU43" i="6"/>
  <c r="AO43" i="6"/>
  <c r="AZ42" i="6"/>
  <c r="AW42" i="6"/>
  <c r="AX42" i="6" s="1"/>
  <c r="AO42" i="6"/>
  <c r="AZ41" i="6"/>
  <c r="AW41" i="6"/>
  <c r="AX41" i="6" s="1"/>
  <c r="AU41" i="6"/>
  <c r="AO41" i="6"/>
  <c r="AZ40" i="6"/>
  <c r="AW40" i="6"/>
  <c r="AX40" i="6" s="1"/>
  <c r="AO40" i="6"/>
  <c r="AZ39" i="6"/>
  <c r="AW39" i="6"/>
  <c r="AX39" i="6" s="1"/>
  <c r="AU39" i="6"/>
  <c r="AO39" i="6"/>
  <c r="AZ38" i="6"/>
  <c r="AW38" i="6"/>
  <c r="AX38" i="6" s="1"/>
  <c r="AO38" i="6"/>
  <c r="AV38" i="6" s="1"/>
  <c r="AZ37" i="6"/>
  <c r="AW37" i="6"/>
  <c r="AX37" i="6" s="1"/>
  <c r="AO37" i="6"/>
  <c r="AZ36" i="6"/>
  <c r="AW36" i="6"/>
  <c r="AX36" i="6" s="1"/>
  <c r="AV36" i="6"/>
  <c r="AY36" i="6" s="1"/>
  <c r="AR36" i="6"/>
  <c r="AT36" i="6" s="1"/>
  <c r="AQ36" i="6"/>
  <c r="AS36" i="6" s="1"/>
  <c r="AO36" i="6"/>
  <c r="AZ35" i="6"/>
  <c r="AW35" i="6"/>
  <c r="AX35" i="6" s="1"/>
  <c r="AV35" i="6"/>
  <c r="AU35" i="6"/>
  <c r="AS35" i="6"/>
  <c r="AQ35" i="6"/>
  <c r="AP35" i="6"/>
  <c r="BP35" i="6" s="1"/>
  <c r="AO35" i="6"/>
  <c r="CH35" i="6" s="1"/>
  <c r="CJ35" i="6" s="1"/>
  <c r="AZ34" i="6"/>
  <c r="AX34" i="6"/>
  <c r="AW34" i="6"/>
  <c r="AO34" i="6"/>
  <c r="AQ34" i="6" s="1"/>
  <c r="AS34" i="6" s="1"/>
  <c r="AZ33" i="6"/>
  <c r="AX33" i="6"/>
  <c r="AW33" i="6"/>
  <c r="AV33" i="6"/>
  <c r="AY33" i="6" s="1"/>
  <c r="AU33" i="6"/>
  <c r="AR33" i="6"/>
  <c r="AT33" i="6" s="1"/>
  <c r="BR33" i="6" s="1"/>
  <c r="AO33" i="6"/>
  <c r="AP33" i="6" s="1"/>
  <c r="BP33" i="6" s="1"/>
  <c r="AZ32" i="6"/>
  <c r="AW32" i="6"/>
  <c r="AX32" i="6" s="1"/>
  <c r="AO32" i="6"/>
  <c r="AZ31" i="6"/>
  <c r="AX31" i="6"/>
  <c r="AW31" i="6"/>
  <c r="AO31" i="6"/>
  <c r="AP31" i="6" s="1"/>
  <c r="BP31" i="6" s="1"/>
  <c r="AZ30" i="6"/>
  <c r="AX30" i="6"/>
  <c r="AW30" i="6"/>
  <c r="AV30" i="6"/>
  <c r="AU30" i="6"/>
  <c r="AR30" i="6"/>
  <c r="AT30" i="6" s="1"/>
  <c r="AQ30" i="6"/>
  <c r="AS30" i="6" s="1"/>
  <c r="AP30" i="6"/>
  <c r="BP30" i="6" s="1"/>
  <c r="AO30" i="6"/>
  <c r="CH30" i="6" s="1"/>
  <c r="CJ30" i="6" s="1"/>
  <c r="AZ29" i="6"/>
  <c r="AW29" i="6"/>
  <c r="AX29" i="6" s="1"/>
  <c r="AU29" i="6"/>
  <c r="AR29" i="6"/>
  <c r="AT29" i="6" s="1"/>
  <c r="AQ29" i="6"/>
  <c r="AS29" i="6" s="1"/>
  <c r="AP29" i="6"/>
  <c r="BP29" i="6" s="1"/>
  <c r="AO29" i="6"/>
  <c r="AV29" i="6" s="1"/>
  <c r="AY29" i="6" s="1"/>
  <c r="AZ28" i="6"/>
  <c r="AW28" i="6"/>
  <c r="AX28" i="6" s="1"/>
  <c r="AV28" i="6"/>
  <c r="AY28" i="6" s="1"/>
  <c r="AO28" i="6"/>
  <c r="AZ27" i="6"/>
  <c r="AW27" i="6"/>
  <c r="AX27" i="6" s="1"/>
  <c r="AO27" i="6"/>
  <c r="AZ26" i="6"/>
  <c r="AW26" i="6"/>
  <c r="AX26" i="6" s="1"/>
  <c r="AQ26" i="6"/>
  <c r="AS26" i="6" s="1"/>
  <c r="AP26" i="6"/>
  <c r="AO26" i="6"/>
  <c r="AZ25" i="6"/>
  <c r="AW25" i="6"/>
  <c r="AX25" i="6" s="1"/>
  <c r="AV25" i="6"/>
  <c r="AU25" i="6"/>
  <c r="AT25" i="6"/>
  <c r="AQ25" i="6"/>
  <c r="AS25" i="6" s="1"/>
  <c r="AP25" i="6"/>
  <c r="BP25" i="6" s="1"/>
  <c r="AO25" i="6"/>
  <c r="AR25" i="6" s="1"/>
  <c r="AZ24" i="6"/>
  <c r="AW24" i="6"/>
  <c r="AX24" i="6" s="1"/>
  <c r="AY24" i="6" s="1"/>
  <c r="AO24" i="6"/>
  <c r="AV24" i="6" s="1"/>
  <c r="DB15" i="6"/>
  <c r="DN24" i="6" a="1"/>
  <c r="DN26" i="6" a="1"/>
  <c r="DN25" i="6" a="1"/>
  <c r="AN644" i="6" a="1"/>
  <c r="AN634" i="6" a="1"/>
  <c r="AN624" i="6" a="1"/>
  <c r="AN614" i="6" a="1"/>
  <c r="AN604" i="6" a="1"/>
  <c r="AN594" i="6" a="1"/>
  <c r="AN584" i="6" a="1"/>
  <c r="AN574" i="6" a="1"/>
  <c r="AN564" i="6" a="1"/>
  <c r="AN554" i="6" a="1"/>
  <c r="AN544" i="6" a="1"/>
  <c r="AN534" i="6" a="1"/>
  <c r="AN524" i="6" a="1"/>
  <c r="AN514" i="6" a="1"/>
  <c r="AN504" i="6" a="1"/>
  <c r="AN494" i="6" a="1"/>
  <c r="AN484" i="6" a="1"/>
  <c r="AN474" i="6" a="1"/>
  <c r="AN464" i="6" a="1"/>
  <c r="AN454" i="6" a="1"/>
  <c r="AN444" i="6" a="1"/>
  <c r="AN434" i="6" a="1"/>
  <c r="AN424" i="6" a="1"/>
  <c r="AN414" i="6" a="1"/>
  <c r="AN404" i="6" a="1"/>
  <c r="AN394" i="6" a="1"/>
  <c r="AN384" i="6" a="1"/>
  <c r="AN374" i="6" a="1"/>
  <c r="AN364" i="6" a="1"/>
  <c r="AN354" i="6" a="1"/>
  <c r="AN344" i="6" a="1"/>
  <c r="AN334" i="6" a="1"/>
  <c r="AN324" i="6" a="1"/>
  <c r="AN314" i="6" a="1"/>
  <c r="AN304" i="6" a="1"/>
  <c r="AN294" i="6" a="1"/>
  <c r="AN284" i="6" a="1"/>
  <c r="AN638" i="6" a="1"/>
  <c r="AN628" i="6" a="1"/>
  <c r="AN618" i="6" a="1"/>
  <c r="AN608" i="6" a="1"/>
  <c r="AN598" i="6" a="1"/>
  <c r="AN588" i="6" a="1"/>
  <c r="AN578" i="6" a="1"/>
  <c r="AN568" i="6" a="1"/>
  <c r="AN558" i="6" a="1"/>
  <c r="AN548" i="6" a="1"/>
  <c r="AN538" i="6" a="1"/>
  <c r="AN528" i="6" a="1"/>
  <c r="AN518" i="6" a="1"/>
  <c r="AN508" i="6" a="1"/>
  <c r="AN498" i="6" a="1"/>
  <c r="AN488" i="6" a="1"/>
  <c r="AN478" i="6" a="1"/>
  <c r="AN468" i="6" a="1"/>
  <c r="AN458" i="6" a="1"/>
  <c r="AN448" i="6" a="1"/>
  <c r="AN438" i="6" a="1"/>
  <c r="AN428" i="6" a="1"/>
  <c r="AN418" i="6" a="1"/>
  <c r="AN408" i="6" a="1"/>
  <c r="AN398" i="6" a="1"/>
  <c r="AN388" i="6" a="1"/>
  <c r="AN378" i="6" a="1"/>
  <c r="AN368" i="6" a="1"/>
  <c r="AN358" i="6" a="1"/>
  <c r="AN348" i="6" a="1"/>
  <c r="AN338" i="6" a="1"/>
  <c r="AN328" i="6" a="1"/>
  <c r="AN318" i="6" a="1"/>
  <c r="AN308" i="6" a="1"/>
  <c r="AN646" i="6" a="1"/>
  <c r="AN630" i="6" a="1"/>
  <c r="AN625" i="6" a="1"/>
  <c r="AN609" i="6" a="1"/>
  <c r="AN596" i="6" a="1"/>
  <c r="AN580" i="6" a="1"/>
  <c r="AN575" i="6" a="1"/>
  <c r="AN559" i="6" a="1"/>
  <c r="AN641" i="6" a="1"/>
  <c r="AN636" i="6" a="1"/>
  <c r="AN626" i="6" a="1"/>
  <c r="AN621" i="6" a="1"/>
  <c r="AN606" i="6" a="1"/>
  <c r="AN583" i="6" a="1"/>
  <c r="AN563" i="6" a="1"/>
  <c r="AN540" i="6" a="1"/>
  <c r="AN535" i="6" a="1"/>
  <c r="AN519" i="6" a="1"/>
  <c r="AN506" i="6" a="1"/>
  <c r="AN490" i="6" a="1"/>
  <c r="AN485" i="6" a="1"/>
  <c r="AN469" i="6" a="1"/>
  <c r="AN456" i="6" a="1"/>
  <c r="AN440" i="6" a="1"/>
  <c r="AN435" i="6" a="1"/>
  <c r="AN419" i="6" a="1"/>
  <c r="AN406" i="6" a="1"/>
  <c r="AN390" i="6" a="1"/>
  <c r="AN385" i="6" a="1"/>
  <c r="AN369" i="6" a="1"/>
  <c r="AN356" i="6" a="1"/>
  <c r="AN340" i="6" a="1"/>
  <c r="AN335" i="6" a="1"/>
  <c r="AN319" i="6" a="1"/>
  <c r="AN566" i="6" a="1"/>
  <c r="AN553" i="6" a="1"/>
  <c r="AN527" i="6" a="1"/>
  <c r="AN477" i="6" a="1"/>
  <c r="AN427" i="6" a="1"/>
  <c r="AN377" i="6" a="1"/>
  <c r="AN327" i="6" a="1"/>
  <c r="AN295" i="6" a="1"/>
  <c r="AN278" i="6" a="1"/>
  <c r="AN272" i="6" a="1"/>
  <c r="AN269" i="6" a="1"/>
  <c r="AN266" i="6" a="1"/>
  <c r="AN172" i="6" a="1"/>
  <c r="AN169" i="6" a="1"/>
  <c r="AN166" i="6" a="1"/>
  <c r="AN619" i="6" a="1"/>
  <c r="AN581" i="6" a="1"/>
  <c r="AN561" i="6" a="1"/>
  <c r="AN551" i="6" a="1"/>
  <c r="AN546" i="6" a="1"/>
  <c r="AN530" i="6" a="1"/>
  <c r="AN525" i="6" a="1"/>
  <c r="AN509" i="6" a="1"/>
  <c r="AN496" i="6" a="1"/>
  <c r="AN480" i="6" a="1"/>
  <c r="AN475" i="6" a="1"/>
  <c r="AN459" i="6" a="1"/>
  <c r="AN446" i="6" a="1"/>
  <c r="AN430" i="6" a="1"/>
  <c r="AN425" i="6" a="1"/>
  <c r="AN409" i="6" a="1"/>
  <c r="AN396" i="6" a="1"/>
  <c r="AN380" i="6" a="1"/>
  <c r="AN375" i="6" a="1"/>
  <c r="AN359" i="6" a="1"/>
  <c r="AN346" i="6" a="1"/>
  <c r="AN330" i="6" a="1"/>
  <c r="AN325" i="6" a="1"/>
  <c r="AN309" i="6" a="1"/>
  <c r="AN301" i="6" a="1"/>
  <c r="AN233" i="6" a="1"/>
  <c r="AN230" i="6" a="1"/>
  <c r="AN227" i="6" a="1"/>
  <c r="AN224" i="6" a="1"/>
  <c r="AN221" i="6" a="1"/>
  <c r="AN218" i="6" a="1"/>
  <c r="AN215" i="6" a="1"/>
  <c r="AN133" i="6" a="1"/>
  <c r="AN130" i="6" a="1"/>
  <c r="AN127" i="6" a="1"/>
  <c r="AN124" i="6" a="1"/>
  <c r="AN121" i="6" a="1"/>
  <c r="AN118" i="6" a="1"/>
  <c r="AN115" i="6" a="1"/>
  <c r="AN78" i="6" a="1"/>
  <c r="AN68" i="6" a="1"/>
  <c r="AN58" i="6" a="1"/>
  <c r="AN48" i="6" a="1"/>
  <c r="AN38" i="6" a="1"/>
  <c r="AN28" i="6" a="1"/>
  <c r="AN639" i="6" a="1"/>
  <c r="AN517" i="6" a="1"/>
  <c r="AN467" i="6" a="1"/>
  <c r="AN417" i="6" a="1"/>
  <c r="AN367" i="6" a="1"/>
  <c r="AN317" i="6" a="1"/>
  <c r="AN645" i="6" a="1"/>
  <c r="AN615" i="6" a="1"/>
  <c r="AN582" i="6" a="1"/>
  <c r="AN562" i="6" a="1"/>
  <c r="AN557" i="6" a="1"/>
  <c r="AN552" i="6" a="1"/>
  <c r="AN603" i="6" a="1"/>
  <c r="AN597" i="6" a="1"/>
  <c r="AN595" i="6" a="1"/>
  <c r="AN585" i="6" a="1"/>
  <c r="AN577" i="6" a="1"/>
  <c r="AN573" i="6" a="1"/>
  <c r="AN571" i="6" a="1"/>
  <c r="AN567" i="6" a="1"/>
  <c r="AN565" i="6" a="1"/>
  <c r="AN522" i="6" a="1"/>
  <c r="AN520" i="6" a="1"/>
  <c r="AN513" i="6" a="1"/>
  <c r="AN441" i="6" a="1"/>
  <c r="AN402" i="6" a="1"/>
  <c r="AN393" i="6" a="1"/>
  <c r="AN376" i="6" a="1"/>
  <c r="AN365" i="6" a="1"/>
  <c r="AN321" i="6" a="1"/>
  <c r="AN291" i="6" a="1"/>
  <c r="AN286" i="6" a="1"/>
  <c r="AN279" i="6" a="1"/>
  <c r="AN238" i="6" a="1"/>
  <c r="AN207" i="6" a="1"/>
  <c r="AN194" i="6" a="1"/>
  <c r="AN144" i="6" a="1"/>
  <c r="AN128" i="6" a="1"/>
  <c r="AN110" i="6" a="1"/>
  <c r="AN105" i="6" a="1"/>
  <c r="AN75" i="6" a="1"/>
  <c r="AN72" i="6" a="1"/>
  <c r="AN41" i="6" a="1"/>
  <c r="AN27" i="6" a="1"/>
  <c r="AN472" i="6" a="1"/>
  <c r="AN470" i="6" a="1"/>
  <c r="AN332" i="6" a="1"/>
  <c r="AN259" i="6" a="1"/>
  <c r="AN254" i="6" a="1"/>
  <c r="AN241" i="6" a="1"/>
  <c r="AN202" i="6" a="1"/>
  <c r="AN162" i="6" a="1"/>
  <c r="AN157" i="6" a="1"/>
  <c r="AN152" i="6" a="1"/>
  <c r="AN100" i="6" a="1"/>
  <c r="AN61" i="6" a="1"/>
  <c r="AN591" i="6" a="1"/>
  <c r="AN589" i="6" a="1"/>
  <c r="AN587" i="6" a="1"/>
  <c r="AN537" i="6" a="1"/>
  <c r="AN500" i="6" a="1"/>
  <c r="AN489" i="6" a="1"/>
  <c r="AN310" i="6" a="1"/>
  <c r="AN303" i="6" a="1"/>
  <c r="AN296" i="6" a="1"/>
  <c r="AN274" i="6" a="1"/>
  <c r="AN264" i="6" a="1"/>
  <c r="AN225" i="6" a="1"/>
  <c r="AN180" i="6" a="1"/>
  <c r="AN167" i="6" a="1"/>
  <c r="AN136" i="6" a="1"/>
  <c r="AN89" i="6" a="1"/>
  <c r="AN44" i="6" a="1"/>
  <c r="AN593" i="6" a="1"/>
  <c r="AN579" i="6" a="1"/>
  <c r="AN533" i="6" a="1"/>
  <c r="AN516" i="6" a="1"/>
  <c r="AN511" i="6" a="1"/>
  <c r="AN507" i="6" a="1"/>
  <c r="AN463" i="6" a="1"/>
  <c r="AN391" i="6" a="1"/>
  <c r="AN352" i="6" a="1"/>
  <c r="AN47" i="6" a="1"/>
  <c r="AN30" i="6" a="1"/>
  <c r="AN186" i="6" a="1"/>
  <c r="AN175" i="6" a="1"/>
  <c r="AN131" i="6" a="1"/>
  <c r="AN36" i="6" a="1"/>
  <c r="AN555" i="6" a="1"/>
  <c r="AN531" i="6" a="1"/>
  <c r="AN487" i="6" a="1"/>
  <c r="AN450" i="6" a="1"/>
  <c r="AN439" i="6" a="1"/>
  <c r="AN343" i="6" a="1"/>
  <c r="AN326" i="6" a="1"/>
  <c r="AN315" i="6" a="1"/>
  <c r="AN249" i="6" a="1"/>
  <c r="AN220" i="6" a="1"/>
  <c r="AN197" i="6" a="1"/>
  <c r="AN183" i="6" a="1"/>
  <c r="AN139" i="6" a="1"/>
  <c r="AN123" i="6" a="1"/>
  <c r="AN95" i="6" a="1"/>
  <c r="AN92" i="6" a="1"/>
  <c r="AN64" i="6" a="1"/>
  <c r="AN642" i="6" a="1"/>
  <c r="AN616" i="6" a="1"/>
  <c r="AN542" i="6" a="1"/>
  <c r="AN505" i="6" a="1"/>
  <c r="AN483" i="6" a="1"/>
  <c r="AN466" i="6" a="1"/>
  <c r="AN461" i="6" a="1"/>
  <c r="AN457" i="6" a="1"/>
  <c r="AN422" i="6" a="1"/>
  <c r="AN420" i="6" a="1"/>
  <c r="AN413" i="6" a="1"/>
  <c r="AN306" i="6" a="1"/>
  <c r="AN282" i="6" a="1"/>
  <c r="AN277" i="6" a="1"/>
  <c r="AN244" i="6" a="1"/>
  <c r="AN228" i="6" a="1"/>
  <c r="AN210" i="6" a="1"/>
  <c r="AN205" i="6" a="1"/>
  <c r="AN147" i="6" a="1"/>
  <c r="AN113" i="6" a="1"/>
  <c r="AN108" i="6" a="1"/>
  <c r="AN81" i="6" a="1"/>
  <c r="AN67" i="6" a="1"/>
  <c r="AN50" i="6" a="1"/>
  <c r="AN33" i="6" a="1"/>
  <c r="AN632" i="6" a="1"/>
  <c r="AN612" i="6" a="1"/>
  <c r="AN529" i="6" a="1"/>
  <c r="AN481" i="6" a="1"/>
  <c r="AN437" i="6" a="1"/>
  <c r="AN400" i="6" a="1"/>
  <c r="AN389" i="6" a="1"/>
  <c r="AN341" i="6" a="1"/>
  <c r="AN289" i="6" a="1"/>
  <c r="AN267" i="6" a="1"/>
  <c r="AN236" i="6" a="1"/>
  <c r="AN189" i="6" a="1"/>
  <c r="AN178" i="6" a="1"/>
  <c r="AN170" i="6" a="1"/>
  <c r="AN165" i="6" a="1"/>
  <c r="AN155" i="6" a="1"/>
  <c r="AN142" i="6" a="1"/>
  <c r="AN126" i="6" a="1"/>
  <c r="AN103" i="6" a="1"/>
  <c r="AN84" i="6" a="1"/>
  <c r="AN56" i="6" a="1"/>
  <c r="AN39" i="6" a="1"/>
  <c r="AN25" i="6" a="1"/>
  <c r="AN590" i="6" a="1"/>
  <c r="AN556" i="6" a="1"/>
  <c r="AN510" i="6" a="1"/>
  <c r="AN497" i="6" a="1"/>
  <c r="AN495" i="6" a="1"/>
  <c r="AN473" i="6" a="1"/>
  <c r="AN449" i="6" a="1"/>
  <c r="AN436" i="6" a="1"/>
  <c r="AN403" i="6" a="1"/>
  <c r="AN331" i="6" a="1"/>
  <c r="AN297" i="6" a="1"/>
  <c r="AN290" i="6" a="1"/>
  <c r="AN250" i="6" a="1"/>
  <c r="AN237" i="6" a="1"/>
  <c r="AN229" i="6" a="1"/>
  <c r="AN211" i="6" a="1"/>
  <c r="AN190" i="6" a="1"/>
  <c r="AN179" i="6" a="1"/>
  <c r="AN143" i="6" a="1"/>
  <c r="AN114" i="6" a="1"/>
  <c r="AN104" i="6" a="1"/>
  <c r="AN96" i="6" a="1"/>
  <c r="AN54" i="6" a="1"/>
  <c r="AN26" i="6" a="1"/>
  <c r="AN631" i="6" a="1"/>
  <c r="AN307" i="6" a="1"/>
  <c r="AN257" i="6" a="1"/>
  <c r="AN235" i="6" a="1"/>
  <c r="AN213" i="6" a="1"/>
  <c r="AN160" i="6" a="1"/>
  <c r="AN141" i="6" a="1"/>
  <c r="AN120" i="6" a="1"/>
  <c r="AN94" i="6" a="1"/>
  <c r="AN35" i="6" a="1"/>
  <c r="AN122" i="6" a="1"/>
  <c r="AN106" i="6" a="1"/>
  <c r="AN51" i="6" a="1"/>
  <c r="AN350" i="6" a="1"/>
  <c r="AN345" i="6" a="1"/>
  <c r="AN336" i="6" a="1"/>
  <c r="AN281" i="6" a="1"/>
  <c r="AN206" i="6" a="1"/>
  <c r="AN204" i="6" a="1"/>
  <c r="AN198" i="6" a="1"/>
  <c r="AN53" i="6" a="1"/>
  <c r="AN57" i="6" a="1"/>
  <c r="AN164" i="6" a="1"/>
  <c r="AN640" i="6" a="1"/>
  <c r="AN570" i="6" a="1"/>
  <c r="AN515" i="6" a="1"/>
  <c r="AN387" i="6" a="1"/>
  <c r="AN372" i="6" a="1"/>
  <c r="AN276" i="6" a="1"/>
  <c r="AN263" i="6" a="1"/>
  <c r="AN240" i="6" a="1"/>
  <c r="AN177" i="6" a="1"/>
  <c r="AN153" i="6" a="1"/>
  <c r="AN65" i="6" a="1"/>
  <c r="AN421" i="6" a="1"/>
  <c r="AN232" i="6" a="1"/>
  <c r="AN69" i="6" a="1"/>
  <c r="AN407" i="6" a="1"/>
  <c r="AN112" i="6" a="1"/>
  <c r="AN99" i="6" a="1"/>
  <c r="AN191" i="6" a="1"/>
  <c r="AN97" i="6" a="1"/>
  <c r="AN611" i="6" a="1"/>
  <c r="AN451" i="6" a="1"/>
  <c r="AN323" i="6" a="1"/>
  <c r="AN251" i="6" a="1"/>
  <c r="AN192" i="6" a="1"/>
  <c r="AN49" i="6" a="1"/>
  <c r="AN397" i="6" a="1"/>
  <c r="AN285" i="6" a="1"/>
  <c r="AN268" i="6" a="1"/>
  <c r="AN55" i="6" a="1"/>
  <c r="AN45" i="6" a="1"/>
  <c r="AN379" i="6" a="1"/>
  <c r="AN370" i="6" a="1"/>
  <c r="AN270" i="6" a="1"/>
  <c r="AN200" i="6" a="1"/>
  <c r="AN196" i="6" a="1"/>
  <c r="AN171" i="6" a="1"/>
  <c r="AN102" i="6" a="1"/>
  <c r="AN59" i="6" a="1"/>
  <c r="AN412" i="6" a="1"/>
  <c r="AN261" i="6" a="1"/>
  <c r="AN181" i="6" a="1"/>
  <c r="AN151" i="6" a="1"/>
  <c r="AN432" i="6" a="1"/>
  <c r="AN223" i="6" a="1"/>
  <c r="AN617" i="6" a="1"/>
  <c r="AN401" i="6" a="1"/>
  <c r="AN361" i="6" a="1"/>
  <c r="AN252" i="6" a="1"/>
  <c r="AN138" i="6" a="1"/>
  <c r="AN622" i="6" a="1"/>
  <c r="AN486" i="6" a="1"/>
  <c r="AN293" i="6" a="1"/>
  <c r="AN93" i="6" a="1"/>
  <c r="AN32" i="6" a="1"/>
  <c r="AN637" i="6" a="1"/>
  <c r="AN256" i="6" a="1"/>
  <c r="AN212" i="6" a="1"/>
  <c r="AN159" i="6" a="1"/>
  <c r="AN146" i="6" a="1"/>
  <c r="AN623" i="6" a="1"/>
  <c r="AN599" i="6" a="1"/>
  <c r="AN550" i="6" a="1"/>
  <c r="AN541" i="6" a="1"/>
  <c r="AN545" i="6" a="1"/>
  <c r="AN502" i="6" a="1"/>
  <c r="AN471" i="6" a="1"/>
  <c r="AN462" i="6" a="1"/>
  <c r="AN173" i="6" a="1"/>
  <c r="AN311" i="6" a="1"/>
  <c r="AN620" i="6" a="1"/>
  <c r="AN613" i="6" a="1"/>
  <c r="AN543" i="6" a="1"/>
  <c r="AN453" i="6" a="1"/>
  <c r="AN399" i="6" a="1"/>
  <c r="AN392" i="6" a="1"/>
  <c r="AN383" i="6" a="1"/>
  <c r="AN381" i="6" a="1"/>
  <c r="AN320" i="6" a="1"/>
  <c r="AN283" i="6" a="1"/>
  <c r="AN219" i="6" a="1"/>
  <c r="AN208" i="6" a="1"/>
  <c r="AN149" i="6" a="1"/>
  <c r="AN79" i="6" a="1"/>
  <c r="AN73" i="6" a="1"/>
  <c r="AN526" i="6" a="1"/>
  <c r="AN455" i="6" a="1"/>
  <c r="AN246" i="6" a="1"/>
  <c r="AN242" i="6" a="1"/>
  <c r="AN87" i="6" a="1"/>
  <c r="AN77" i="6" a="1"/>
  <c r="AN633" i="6" a="1"/>
  <c r="AN610" i="6" a="1"/>
  <c r="AN547" i="6" a="1"/>
  <c r="AN287" i="6" a="1"/>
  <c r="AN601" i="6" a="1"/>
  <c r="AN416" i="6" a="1"/>
  <c r="AN313" i="6" a="1"/>
  <c r="AN302" i="6" a="1"/>
  <c r="AN234" i="6" a="1"/>
  <c r="AN140" i="6" a="1"/>
  <c r="AN132" i="6" a="1"/>
  <c r="AN119" i="6" a="1"/>
  <c r="AN572" i="6" a="1"/>
  <c r="AN248" i="6" a="1"/>
  <c r="AN491" i="6" a="1"/>
  <c r="AN185" i="6" a="1"/>
  <c r="AN627" i="6" a="1"/>
  <c r="AN349" i="6" a="1"/>
  <c r="AN452" i="6" a="1"/>
  <c r="AN329" i="6" a="1"/>
  <c r="AN46" i="6" a="1"/>
  <c r="AN460" i="6" a="1"/>
  <c r="AN217" i="6" a="1"/>
  <c r="AN43" i="6" a="1"/>
  <c r="AN635" i="6" a="1"/>
  <c r="AN410" i="6" a="1"/>
  <c r="AN347" i="6" a="1"/>
  <c r="AN85" i="6" a="1"/>
  <c r="AN363" i="6" a="1"/>
  <c r="AN265" i="6" a="1"/>
  <c r="AN117" i="6" a="1"/>
  <c r="AN605" i="6" a="1"/>
  <c r="AN549" i="6" a="1"/>
  <c r="AN482" i="6" a="1"/>
  <c r="AN423" i="6" a="1"/>
  <c r="AN298" i="6" a="1"/>
  <c r="AN24" i="6" a="1"/>
  <c r="AN586" i="6" a="1"/>
  <c r="AN342" i="6" a="1"/>
  <c r="AN300" i="6" a="1"/>
  <c r="AN34" i="6" a="1"/>
  <c r="AN607" i="6" a="1"/>
  <c r="AN405" i="6" a="1"/>
  <c r="AN101" i="6" a="1"/>
  <c r="AN71" i="6" a="1"/>
  <c r="AN322" i="6" a="1"/>
  <c r="AN280" i="6" a="1"/>
  <c r="AN187" i="6" a="1"/>
  <c r="AN168" i="6" a="1"/>
  <c r="AN134" i="6" a="1"/>
  <c r="AN91" i="6" a="1"/>
  <c r="AN83" i="6" a="1"/>
  <c r="AN63" i="6" a="1"/>
  <c r="AN493" i="6" a="1"/>
  <c r="AN195" i="6" a="1"/>
  <c r="AN429" i="6" a="1"/>
  <c r="AN305" i="6" a="1"/>
  <c r="AN292" i="6" a="1"/>
  <c r="AN214" i="6" a="1"/>
  <c r="AN176" i="6" a="1"/>
  <c r="AN107" i="6" a="1"/>
  <c r="AN86" i="6" a="1"/>
  <c r="AN156" i="6" a="1"/>
  <c r="AN643" i="6" a="1"/>
  <c r="AN299" i="6" a="1"/>
  <c r="AN247" i="6" a="1"/>
  <c r="AN226" i="6" a="1"/>
  <c r="AN60" i="6" a="1"/>
  <c r="AN199" i="6" a="1"/>
  <c r="AN182" i="6" a="1"/>
  <c r="AN158" i="6" a="1"/>
  <c r="AN150" i="6" a="1"/>
  <c r="AN80" i="6" a="1"/>
  <c r="AN275" i="6" a="1"/>
  <c r="AN243" i="6" a="1"/>
  <c r="AN129" i="6" a="1"/>
  <c r="AN339" i="6" a="1"/>
  <c r="AN116" i="6" a="1"/>
  <c r="AN184" i="6" a="1"/>
  <c r="AN600" i="6" a="1"/>
  <c r="AN415" i="6" a="1"/>
  <c r="AN316" i="6" a="1"/>
  <c r="AN76" i="6" a="1"/>
  <c r="AN74" i="6" a="1"/>
  <c r="AN193" i="6" a="1"/>
  <c r="AN135" i="6" a="1"/>
  <c r="AN62" i="6" a="1"/>
  <c r="AN560" i="6" a="1"/>
  <c r="AN536" i="6" a="1"/>
  <c r="AN386" i="6" a="1"/>
  <c r="AN357" i="6" a="1"/>
  <c r="AN253" i="6" a="1"/>
  <c r="AN137" i="6" a="1"/>
  <c r="AN262" i="6" a="1"/>
  <c r="AN255" i="6" a="1"/>
  <c r="AN216" i="6" a="1"/>
  <c r="AN161" i="6" a="1"/>
  <c r="AN109" i="6" a="1"/>
  <c r="AN88" i="6" a="1"/>
  <c r="AN501" i="6" a="1"/>
  <c r="AN576" i="6" a="1"/>
  <c r="AN521" i="6" a="1"/>
  <c r="AN465" i="6" a="1"/>
  <c r="AN442" i="6" a="1"/>
  <c r="AN239" i="6" a="1"/>
  <c r="AN602" i="6" a="1"/>
  <c r="AN539" i="6" a="1"/>
  <c r="AN42" i="6" a="1"/>
  <c r="AN362" i="6" a="1"/>
  <c r="AN90" i="6" a="1"/>
  <c r="AN371" i="6" a="1"/>
  <c r="AN592" i="6" a="1"/>
  <c r="AN111" i="6" a="1"/>
  <c r="AN288" i="6" a="1"/>
  <c r="AN222" i="6" a="1"/>
  <c r="AN125" i="6" a="1"/>
  <c r="AN52" i="6" a="1"/>
  <c r="AN337" i="6" a="1"/>
  <c r="AN351" i="6" a="1"/>
  <c r="AN258" i="6" a="1"/>
  <c r="AN360" i="6" a="1"/>
  <c r="AN148" i="6" a="1"/>
  <c r="AN492" i="6" a="1"/>
  <c r="AN231" i="6" a="1"/>
  <c r="AN411" i="6" a="1"/>
  <c r="AN271" i="6" a="1"/>
  <c r="AN201" i="6" a="1"/>
  <c r="AN154" i="6" a="1"/>
  <c r="AN447" i="6" a="1"/>
  <c r="AN569" i="6" a="1"/>
  <c r="AN523" i="6" a="1"/>
  <c r="AN174" i="6" a="1"/>
  <c r="AN145" i="6" a="1"/>
  <c r="AN476" i="6" a="1"/>
  <c r="AN29" i="6" a="1"/>
  <c r="AN31" i="6" a="1"/>
  <c r="AN532" i="6" a="1"/>
  <c r="AN312" i="6" a="1"/>
  <c r="AN355" i="6" a="1"/>
  <c r="AN37" i="6" a="1"/>
  <c r="AN433" i="6" a="1"/>
  <c r="AN382" i="6" a="1"/>
  <c r="AN503" i="6" a="1"/>
  <c r="AN353" i="6" a="1"/>
  <c r="AN479" i="6" a="1"/>
  <c r="AN373" i="6" a="1"/>
  <c r="AN366" i="6" a="1"/>
  <c r="AN163" i="6" a="1"/>
  <c r="AN431" i="6" a="1"/>
  <c r="AN203" i="6" a="1"/>
  <c r="AN443" i="6" a="1"/>
  <c r="AN260" i="6" a="1"/>
  <c r="AN245" i="6" a="1"/>
  <c r="AN188" i="6" a="1"/>
  <c r="AN333" i="6" a="1"/>
  <c r="AN273" i="6" a="1"/>
  <c r="AN209" i="6" a="1"/>
  <c r="AN98" i="6" a="1"/>
  <c r="AN66" i="6" a="1"/>
  <c r="AN40" i="6" a="1"/>
  <c r="AN70" i="6" a="1"/>
  <c r="AN629" i="6" a="1"/>
  <c r="AN499" i="6" a="1"/>
  <c r="AN395" i="6" a="1"/>
  <c r="AN82" i="6" a="1"/>
  <c r="AN512" i="6" a="1"/>
  <c r="AN445" i="6" a="1"/>
  <c r="AN426" i="6" a="1"/>
  <c r="BY646" i="6" a="1"/>
  <c r="BY636" i="6" a="1"/>
  <c r="BY626" i="6" a="1"/>
  <c r="BY616" i="6" a="1"/>
  <c r="BY606" i="6" a="1"/>
  <c r="BY596" i="6" a="1"/>
  <c r="BY586" i="6" a="1"/>
  <c r="BY576" i="6" a="1"/>
  <c r="BY566" i="6" a="1"/>
  <c r="BY556" i="6" a="1"/>
  <c r="BY546" i="6" a="1"/>
  <c r="BY536" i="6" a="1"/>
  <c r="BY526" i="6" a="1"/>
  <c r="BY516" i="6" a="1"/>
  <c r="BY506" i="6" a="1"/>
  <c r="BY496" i="6" a="1"/>
  <c r="BY486" i="6" a="1"/>
  <c r="BY476" i="6" a="1"/>
  <c r="BY466" i="6" a="1"/>
  <c r="BY456" i="6" a="1"/>
  <c r="BY446" i="6" a="1"/>
  <c r="BY436" i="6" a="1"/>
  <c r="BY426" i="6" a="1"/>
  <c r="BY416" i="6" a="1"/>
  <c r="BY406" i="6" a="1"/>
  <c r="BY396" i="6" a="1"/>
  <c r="BY386" i="6" a="1"/>
  <c r="BY376" i="6" a="1"/>
  <c r="BY366" i="6" a="1"/>
  <c r="BY356" i="6" a="1"/>
  <c r="BY346" i="6" a="1"/>
  <c r="BY336" i="6" a="1"/>
  <c r="BY326" i="6" a="1"/>
  <c r="BY316" i="6" a="1"/>
  <c r="BY306" i="6" a="1"/>
  <c r="BY296" i="6" a="1"/>
  <c r="BY286" i="6" a="1"/>
  <c r="BY276" i="6" a="1"/>
  <c r="BY266" i="6" a="1"/>
  <c r="BY256" i="6" a="1"/>
  <c r="BY246" i="6" a="1"/>
  <c r="BY236" i="6" a="1"/>
  <c r="BY226" i="6" a="1"/>
  <c r="BY216" i="6" a="1"/>
  <c r="BY206" i="6" a="1"/>
  <c r="BY196" i="6" a="1"/>
  <c r="BY186" i="6" a="1"/>
  <c r="BY176" i="6" a="1"/>
  <c r="BY166" i="6" a="1"/>
  <c r="BY156" i="6" a="1"/>
  <c r="BY146" i="6" a="1"/>
  <c r="BY136" i="6" a="1"/>
  <c r="BY126" i="6" a="1"/>
  <c r="BY116" i="6" a="1"/>
  <c r="BY106" i="6" a="1"/>
  <c r="BY96" i="6" a="1"/>
  <c r="BY86" i="6" a="1"/>
  <c r="BY76" i="6" a="1"/>
  <c r="BY66" i="6" a="1"/>
  <c r="BY56" i="6" a="1"/>
  <c r="BY46" i="6" a="1"/>
  <c r="BY36" i="6" a="1"/>
  <c r="BY26" i="6" a="1"/>
  <c r="BL641" i="6" a="1"/>
  <c r="BL631" i="6" a="1"/>
  <c r="BL621" i="6" a="1"/>
  <c r="BL611" i="6" a="1"/>
  <c r="BL601" i="6" a="1"/>
  <c r="BL591" i="6" a="1"/>
  <c r="BL581" i="6" a="1"/>
  <c r="BL571" i="6" a="1"/>
  <c r="BY645" i="6" a="1"/>
  <c r="BY635" i="6" a="1"/>
  <c r="BY625" i="6" a="1"/>
  <c r="BY615" i="6" a="1"/>
  <c r="BY605" i="6" a="1"/>
  <c r="BY595" i="6" a="1"/>
  <c r="BY585" i="6" a="1"/>
  <c r="BY575" i="6" a="1"/>
  <c r="BY565" i="6" a="1"/>
  <c r="BY555" i="6" a="1"/>
  <c r="BY545" i="6" a="1"/>
  <c r="BY535" i="6" a="1"/>
  <c r="BY525" i="6" a="1"/>
  <c r="BY515" i="6" a="1"/>
  <c r="BY505" i="6" a="1"/>
  <c r="BY495" i="6" a="1"/>
  <c r="BY485" i="6" a="1"/>
  <c r="BY475" i="6" a="1"/>
  <c r="BY465" i="6" a="1"/>
  <c r="BY455" i="6" a="1"/>
  <c r="BY445" i="6" a="1"/>
  <c r="BY435" i="6" a="1"/>
  <c r="BY425" i="6" a="1"/>
  <c r="BY415" i="6" a="1"/>
  <c r="BY405" i="6" a="1"/>
  <c r="BY395" i="6" a="1"/>
  <c r="BY385" i="6" a="1"/>
  <c r="BY375" i="6" a="1"/>
  <c r="BY365" i="6" a="1"/>
  <c r="BY355" i="6" a="1"/>
  <c r="BY345" i="6" a="1"/>
  <c r="BY335" i="6" a="1"/>
  <c r="BY325" i="6" a="1"/>
  <c r="BY315" i="6" a="1"/>
  <c r="BY305" i="6" a="1"/>
  <c r="BY295" i="6" a="1"/>
  <c r="BY285" i="6" a="1"/>
  <c r="BY275" i="6" a="1"/>
  <c r="BY265" i="6" a="1"/>
  <c r="BY255" i="6" a="1"/>
  <c r="BY245" i="6" a="1"/>
  <c r="BY235" i="6" a="1"/>
  <c r="BY225" i="6" a="1"/>
  <c r="BY215" i="6" a="1"/>
  <c r="BY205" i="6" a="1"/>
  <c r="BY195" i="6" a="1"/>
  <c r="BY185" i="6" a="1"/>
  <c r="BY175" i="6" a="1"/>
  <c r="BY165" i="6" a="1"/>
  <c r="BY155" i="6" a="1"/>
  <c r="BY145" i="6" a="1"/>
  <c r="BY135" i="6" a="1"/>
  <c r="BY125" i="6" a="1"/>
  <c r="BY115" i="6" a="1"/>
  <c r="BY105" i="6" a="1"/>
  <c r="BY95" i="6" a="1"/>
  <c r="BY85" i="6" a="1"/>
  <c r="BY75" i="6" a="1"/>
  <c r="BY65" i="6" a="1"/>
  <c r="BY55" i="6" a="1"/>
  <c r="BY45" i="6" a="1"/>
  <c r="BY35" i="6" a="1"/>
  <c r="BY25" i="6" a="1"/>
  <c r="BL644" i="6" a="1"/>
  <c r="BL634" i="6" a="1"/>
  <c r="BL624" i="6" a="1"/>
  <c r="BL614" i="6" a="1"/>
  <c r="BL604" i="6" a="1"/>
  <c r="BL594" i="6" a="1"/>
  <c r="BL584" i="6" a="1"/>
  <c r="BL574" i="6" a="1"/>
  <c r="BY644" i="6" a="1"/>
  <c r="BY634" i="6" a="1"/>
  <c r="BY624" i="6" a="1"/>
  <c r="BY614" i="6" a="1"/>
  <c r="BY604" i="6" a="1"/>
  <c r="BY594" i="6" a="1"/>
  <c r="BY584" i="6" a="1"/>
  <c r="BY574" i="6" a="1"/>
  <c r="BY564" i="6" a="1"/>
  <c r="BY554" i="6" a="1"/>
  <c r="BY544" i="6" a="1"/>
  <c r="BY534" i="6" a="1"/>
  <c r="BY524" i="6" a="1"/>
  <c r="BY514" i="6" a="1"/>
  <c r="BY504" i="6" a="1"/>
  <c r="BY494" i="6" a="1"/>
  <c r="BY484" i="6" a="1"/>
  <c r="BY474" i="6" a="1"/>
  <c r="BY464" i="6" a="1"/>
  <c r="BY454" i="6" a="1"/>
  <c r="BY444" i="6" a="1"/>
  <c r="BY434" i="6" a="1"/>
  <c r="BY424" i="6" a="1"/>
  <c r="BY414" i="6" a="1"/>
  <c r="BY404" i="6" a="1"/>
  <c r="BY394" i="6" a="1"/>
  <c r="BY384" i="6" a="1"/>
  <c r="BY374" i="6" a="1"/>
  <c r="BY364" i="6" a="1"/>
  <c r="BY354" i="6" a="1"/>
  <c r="BY344" i="6" a="1"/>
  <c r="BY334" i="6" a="1"/>
  <c r="BY324" i="6" a="1"/>
  <c r="BY314" i="6" a="1"/>
  <c r="BY304" i="6" a="1"/>
  <c r="BY294" i="6" a="1"/>
  <c r="BY284" i="6" a="1"/>
  <c r="BY274" i="6" a="1"/>
  <c r="BY264" i="6" a="1"/>
  <c r="BY254" i="6" a="1"/>
  <c r="BY244" i="6" a="1"/>
  <c r="BY234" i="6" a="1"/>
  <c r="BY224" i="6" a="1"/>
  <c r="BY214" i="6" a="1"/>
  <c r="BY204" i="6" a="1"/>
  <c r="BY194" i="6" a="1"/>
  <c r="BY184" i="6" a="1"/>
  <c r="BY174" i="6" a="1"/>
  <c r="BY164" i="6" a="1"/>
  <c r="BY154" i="6" a="1"/>
  <c r="BY144" i="6" a="1"/>
  <c r="BY134" i="6" a="1"/>
  <c r="BY124" i="6" a="1"/>
  <c r="BY114" i="6" a="1"/>
  <c r="BY104" i="6" a="1"/>
  <c r="BY94" i="6" a="1"/>
  <c r="BY84" i="6" a="1"/>
  <c r="BY74" i="6" a="1"/>
  <c r="BY64" i="6" a="1"/>
  <c r="BY54" i="6" a="1"/>
  <c r="BY44" i="6" a="1"/>
  <c r="BY34" i="6" a="1"/>
  <c r="BY24" i="6" a="1"/>
  <c r="BL637" i="6" a="1"/>
  <c r="BL627" i="6" a="1"/>
  <c r="BL617" i="6" a="1"/>
  <c r="BL607" i="6" a="1"/>
  <c r="BL597" i="6" a="1"/>
  <c r="BL587" i="6" a="1"/>
  <c r="BL577" i="6" a="1"/>
  <c r="BL567" i="6" a="1"/>
  <c r="BY643" i="6" a="1"/>
  <c r="BY629" i="6" a="1"/>
  <c r="BY582" i="6" a="1"/>
  <c r="BY568" i="6" a="1"/>
  <c r="BY521" i="6" a="1"/>
  <c r="BY507" i="6" a="1"/>
  <c r="BY490" i="6" a="1"/>
  <c r="BY443" i="6" a="1"/>
  <c r="BY429" i="6" a="1"/>
  <c r="BY382" i="6" a="1"/>
  <c r="BY368" i="6" a="1"/>
  <c r="BY321" i="6" a="1"/>
  <c r="BY307" i="6" a="1"/>
  <c r="BY290" i="6" a="1"/>
  <c r="BY243" i="6" a="1"/>
  <c r="BY229" i="6" a="1"/>
  <c r="BY182" i="6" a="1"/>
  <c r="BY168" i="6" a="1"/>
  <c r="BY121" i="6" a="1"/>
  <c r="BY107" i="6" a="1"/>
  <c r="BY90" i="6" a="1"/>
  <c r="BY43" i="6" a="1"/>
  <c r="BY29" i="6" a="1"/>
  <c r="BL633" i="6" a="1"/>
  <c r="BL608" i="6" a="1"/>
  <c r="BL582" i="6" a="1"/>
  <c r="BL568" i="6" a="1"/>
  <c r="BY612" i="6" a="1"/>
  <c r="BY598" i="6" a="1"/>
  <c r="BY551" i="6" a="1"/>
  <c r="BY537" i="6" a="1"/>
  <c r="BY520" i="6" a="1"/>
  <c r="BY473" i="6" a="1"/>
  <c r="BY459" i="6" a="1"/>
  <c r="BY412" i="6" a="1"/>
  <c r="BY398" i="6" a="1"/>
  <c r="BY351" i="6" a="1"/>
  <c r="BY337" i="6" a="1"/>
  <c r="BY320" i="6" a="1"/>
  <c r="BY273" i="6" a="1"/>
  <c r="BY259" i="6" a="1"/>
  <c r="BY212" i="6" a="1"/>
  <c r="BY198" i="6" a="1"/>
  <c r="BY151" i="6" a="1"/>
  <c r="BY137" i="6" a="1"/>
  <c r="BY120" i="6" a="1"/>
  <c r="BY73" i="6" a="1"/>
  <c r="BY59" i="6" a="1"/>
  <c r="BL643" i="6" a="1"/>
  <c r="BL618" i="6" a="1"/>
  <c r="BL592" i="6" a="1"/>
  <c r="BL564" i="6" a="1"/>
  <c r="BL554" i="6" a="1"/>
  <c r="BL544" i="6" a="1"/>
  <c r="BL534" i="6" a="1"/>
  <c r="BL524" i="6" a="1"/>
  <c r="BL514" i="6" a="1"/>
  <c r="BL504" i="6" a="1"/>
  <c r="BL494" i="6" a="1"/>
  <c r="BL484" i="6" a="1"/>
  <c r="BL474" i="6" a="1"/>
  <c r="BL464" i="6" a="1"/>
  <c r="BL454" i="6" a="1"/>
  <c r="BL444" i="6" a="1"/>
  <c r="BY642" i="6" a="1"/>
  <c r="BY628" i="6" a="1"/>
  <c r="BY581" i="6" a="1"/>
  <c r="BY567" i="6" a="1"/>
  <c r="BY550" i="6" a="1"/>
  <c r="BY503" i="6" a="1"/>
  <c r="BY489" i="6" a="1"/>
  <c r="BY442" i="6" a="1"/>
  <c r="BY428" i="6" a="1"/>
  <c r="BY381" i="6" a="1"/>
  <c r="BY367" i="6" a="1"/>
  <c r="BY350" i="6" a="1"/>
  <c r="BY303" i="6" a="1"/>
  <c r="BY289" i="6" a="1"/>
  <c r="BY242" i="6" a="1"/>
  <c r="BY228" i="6" a="1"/>
  <c r="BY181" i="6" a="1"/>
  <c r="BY167" i="6" a="1"/>
  <c r="BY150" i="6" a="1"/>
  <c r="BY103" i="6" a="1"/>
  <c r="BY89" i="6" a="1"/>
  <c r="BY42" i="6" a="1"/>
  <c r="BY28" i="6" a="1"/>
  <c r="BL628" i="6" a="1"/>
  <c r="BL602" i="6" a="1"/>
  <c r="BY611" i="6" a="1"/>
  <c r="BY597" i="6" a="1"/>
  <c r="BY580" i="6" a="1"/>
  <c r="BY533" i="6" a="1"/>
  <c r="BY519" i="6" a="1"/>
  <c r="BY472" i="6" a="1"/>
  <c r="BY458" i="6" a="1"/>
  <c r="BY411" i="6" a="1"/>
  <c r="BY397" i="6" a="1"/>
  <c r="BY380" i="6" a="1"/>
  <c r="BY333" i="6" a="1"/>
  <c r="BY319" i="6" a="1"/>
  <c r="BY272" i="6" a="1"/>
  <c r="BY258" i="6" a="1"/>
  <c r="BY211" i="6" a="1"/>
  <c r="BY197" i="6" a="1"/>
  <c r="BY180" i="6" a="1"/>
  <c r="BY133" i="6" a="1"/>
  <c r="BY119" i="6" a="1"/>
  <c r="BY72" i="6" a="1"/>
  <c r="BY58" i="6" a="1"/>
  <c r="BL638" i="6" a="1"/>
  <c r="BL612" i="6" a="1"/>
  <c r="BL576" i="6" a="1"/>
  <c r="BL557" i="6" a="1"/>
  <c r="BL547" i="6" a="1"/>
  <c r="BL537" i="6" a="1"/>
  <c r="BL527" i="6" a="1"/>
  <c r="BL517" i="6" a="1"/>
  <c r="BL507" i="6" a="1"/>
  <c r="BL497" i="6" a="1"/>
  <c r="BL487" i="6" a="1"/>
  <c r="BL477" i="6" a="1"/>
  <c r="BL467" i="6" a="1"/>
  <c r="BL457" i="6" a="1"/>
  <c r="BL447" i="6" a="1"/>
  <c r="BY641" i="6" a="1"/>
  <c r="BY627" i="6" a="1"/>
  <c r="BY610" i="6" a="1"/>
  <c r="BY563" i="6" a="1"/>
  <c r="BY549" i="6" a="1"/>
  <c r="BY502" i="6" a="1"/>
  <c r="BY488" i="6" a="1"/>
  <c r="BY441" i="6" a="1"/>
  <c r="BY427" i="6" a="1"/>
  <c r="BY410" i="6" a="1"/>
  <c r="BY363" i="6" a="1"/>
  <c r="BY349" i="6" a="1"/>
  <c r="BY302" i="6" a="1"/>
  <c r="BY288" i="6" a="1"/>
  <c r="BY241" i="6" a="1"/>
  <c r="BY227" i="6" a="1"/>
  <c r="BY210" i="6" a="1"/>
  <c r="BY163" i="6" a="1"/>
  <c r="BY149" i="6" a="1"/>
  <c r="BY102" i="6" a="1"/>
  <c r="BY88" i="6" a="1"/>
  <c r="BY41" i="6" a="1"/>
  <c r="BY27" i="6" a="1"/>
  <c r="BL622" i="6" a="1"/>
  <c r="BL586" i="6" a="1"/>
  <c r="BY622" i="6" a="1"/>
  <c r="BY608" i="6" a="1"/>
  <c r="BY561" i="6" a="1"/>
  <c r="BY547" i="6" a="1"/>
  <c r="BY530" i="6" a="1"/>
  <c r="BY483" i="6" a="1"/>
  <c r="BY469" i="6" a="1"/>
  <c r="BY422" i="6" a="1"/>
  <c r="BY408" i="6" a="1"/>
  <c r="BY361" i="6" a="1"/>
  <c r="BY347" i="6" a="1"/>
  <c r="BY330" i="6" a="1"/>
  <c r="BY283" i="6" a="1"/>
  <c r="BY269" i="6" a="1"/>
  <c r="BY222" i="6" a="1"/>
  <c r="BY208" i="6" a="1"/>
  <c r="BY161" i="6" a="1"/>
  <c r="BY147" i="6" a="1"/>
  <c r="BY130" i="6" a="1"/>
  <c r="BY83" i="6" a="1"/>
  <c r="BY69" i="6" a="1"/>
  <c r="BL626" i="6" a="1"/>
  <c r="BL600" i="6" a="1"/>
  <c r="BL575" i="6" a="1"/>
  <c r="BL570" i="6" a="1"/>
  <c r="BY637" i="6" a="1"/>
  <c r="BY620" i="6" a="1"/>
  <c r="BY573" i="6" a="1"/>
  <c r="BY559" i="6" a="1"/>
  <c r="BY512" i="6" a="1"/>
  <c r="BY498" i="6" a="1"/>
  <c r="BY451" i="6" a="1"/>
  <c r="BY437" i="6" a="1"/>
  <c r="BY420" i="6" a="1"/>
  <c r="BY373" i="6" a="1"/>
  <c r="BY359" i="6" a="1"/>
  <c r="BY312" i="6" a="1"/>
  <c r="BY298" i="6" a="1"/>
  <c r="BY251" i="6" a="1"/>
  <c r="BY237" i="6" a="1"/>
  <c r="BY220" i="6" a="1"/>
  <c r="BY173" i="6" a="1"/>
  <c r="BY159" i="6" a="1"/>
  <c r="BY112" i="6" a="1"/>
  <c r="BY98" i="6" a="1"/>
  <c r="BY51" i="6" a="1"/>
  <c r="BY37" i="6" a="1"/>
  <c r="BL630" i="6" a="1"/>
  <c r="BY640" i="6" a="1"/>
  <c r="BY571" i="6" a="1"/>
  <c r="BY523" i="6" a="1"/>
  <c r="BY499" i="6" a="1"/>
  <c r="BY478" i="6" a="1"/>
  <c r="BY430" i="6" a="1"/>
  <c r="BY403" i="6" a="1"/>
  <c r="BY358" i="6" a="1"/>
  <c r="BY332" i="6" a="1"/>
  <c r="BY310" i="6" a="1"/>
  <c r="BY287" i="6" a="1"/>
  <c r="BY239" i="6" a="1"/>
  <c r="BY191" i="6" a="1"/>
  <c r="BY143" i="6" a="1"/>
  <c r="BY122" i="6" a="1"/>
  <c r="BY77" i="6" a="1"/>
  <c r="BL616" i="6" a="1"/>
  <c r="BL609" i="6" a="1"/>
  <c r="BL588" i="6" a="1"/>
  <c r="BL533" i="6" a="1"/>
  <c r="BL490" i="6" a="1"/>
  <c r="BY618" i="6" a="1"/>
  <c r="BY592" i="6" a="1"/>
  <c r="BY570" i="6" a="1"/>
  <c r="BY450" i="6" a="1"/>
  <c r="BY379" i="6" a="1"/>
  <c r="BY262" i="6" a="1"/>
  <c r="BY238" i="6" a="1"/>
  <c r="BY217" i="6" a="1"/>
  <c r="BY190" i="6" a="1"/>
  <c r="BY169" i="6" a="1"/>
  <c r="BY142" i="6" a="1"/>
  <c r="BY97" i="6" a="1"/>
  <c r="BY71" i="6" a="1"/>
  <c r="BY49" i="6" a="1"/>
  <c r="BY23" i="6" a="1"/>
  <c r="BL579" i="6" a="1"/>
  <c r="BL566" i="6" a="1"/>
  <c r="BL552" i="6" a="1"/>
  <c r="BL538" i="6" a="1"/>
  <c r="BL509" i="6" a="1"/>
  <c r="BL495" i="6" a="1"/>
  <c r="BL481" i="6" a="1"/>
  <c r="BL466" i="6" a="1"/>
  <c r="BL452" i="6" a="1"/>
  <c r="BL432" i="6" a="1"/>
  <c r="BL422" i="6" a="1"/>
  <c r="BL412" i="6" a="1"/>
  <c r="BL402" i="6" a="1"/>
  <c r="BL392" i="6" a="1"/>
  <c r="BL382" i="6" a="1"/>
  <c r="BL372" i="6" a="1"/>
  <c r="BL362" i="6" a="1"/>
  <c r="BL352" i="6" a="1"/>
  <c r="BL342" i="6" a="1"/>
  <c r="BY639" i="6" a="1"/>
  <c r="BY591" i="6" a="1"/>
  <c r="BY543" i="6" a="1"/>
  <c r="BY522" i="6" a="1"/>
  <c r="BY477" i="6" a="1"/>
  <c r="BY402" i="6" a="1"/>
  <c r="BY357" i="6" a="1"/>
  <c r="BY331" i="6" a="1"/>
  <c r="BY309" i="6" a="1"/>
  <c r="BY189" i="6" a="1"/>
  <c r="BY118" i="6" a="1"/>
  <c r="BY70" i="6" a="1"/>
  <c r="BL523" i="6" a="1"/>
  <c r="BL480" i="6" a="1"/>
  <c r="BY638" i="6" a="1"/>
  <c r="BY617" i="6" a="1"/>
  <c r="BY590" i="6" a="1"/>
  <c r="BY569" i="6" a="1"/>
  <c r="BY542" i="6" a="1"/>
  <c r="BY497" i="6" a="1"/>
  <c r="BY471" i="6" a="1"/>
  <c r="BY449" i="6" a="1"/>
  <c r="BY423" i="6" a="1"/>
  <c r="BY378" i="6" a="1"/>
  <c r="BY282" i="6" a="1"/>
  <c r="BY261" i="6" a="1"/>
  <c r="BY213" i="6" a="1"/>
  <c r="BY141" i="6" a="1"/>
  <c r="BY93" i="6" a="1"/>
  <c r="BY48" i="6" a="1"/>
  <c r="BL639" i="6" a="1"/>
  <c r="BL572" i="6" a="1"/>
  <c r="BL556" i="6" a="1"/>
  <c r="BL542" i="6" a="1"/>
  <c r="BL528" i="6" a="1"/>
  <c r="BL499" i="6" a="1"/>
  <c r="BL485" i="6" a="1"/>
  <c r="BL471" i="6" a="1"/>
  <c r="BL456" i="6" a="1"/>
  <c r="BL442" i="6" a="1"/>
  <c r="BL435" i="6" a="1"/>
  <c r="BL425" i="6" a="1"/>
  <c r="BL415" i="6" a="1"/>
  <c r="BL405" i="6" a="1"/>
  <c r="BL395" i="6" a="1"/>
  <c r="BL385" i="6" a="1"/>
  <c r="BL375" i="6" a="1"/>
  <c r="BL365" i="6" a="1"/>
  <c r="BL355" i="6" a="1"/>
  <c r="BL345" i="6" a="1"/>
  <c r="BY589" i="6" a="1"/>
  <c r="BY518" i="6" a="1"/>
  <c r="BY470" i="6" a="1"/>
  <c r="BY401" i="6" a="1"/>
  <c r="BY377" i="6" a="1"/>
  <c r="BY353" i="6" a="1"/>
  <c r="BY329" i="6" a="1"/>
  <c r="BY308" i="6" a="1"/>
  <c r="BY281" i="6" a="1"/>
  <c r="BY260" i="6" a="1"/>
  <c r="BY233" i="6" a="1"/>
  <c r="BY188" i="6" a="1"/>
  <c r="BY162" i="6" a="1"/>
  <c r="BY140" i="6" a="1"/>
  <c r="BY117" i="6" a="1"/>
  <c r="BL646" i="6" a="1"/>
  <c r="BL623" i="6" a="1"/>
  <c r="BL615" i="6" a="1"/>
  <c r="BL593" i="6" a="1"/>
  <c r="BL513" i="6" a="1"/>
  <c r="BL470" i="6" a="1"/>
  <c r="BY632" i="6" a="1"/>
  <c r="BY587" i="6" a="1"/>
  <c r="BY560" i="6" a="1"/>
  <c r="BY539" i="6" a="1"/>
  <c r="BY467" i="6" a="1"/>
  <c r="BY419" i="6" a="1"/>
  <c r="BY393" i="6" a="1"/>
  <c r="BY348" i="6" a="1"/>
  <c r="BY300" i="6" a="1"/>
  <c r="BY252" i="6" a="1"/>
  <c r="BY231" i="6" a="1"/>
  <c r="BY207" i="6" a="1"/>
  <c r="BY183" i="6" a="1"/>
  <c r="BY138" i="6" a="1"/>
  <c r="BY111" i="6" a="1"/>
  <c r="BY63" i="6" a="1"/>
  <c r="BL645" i="6" a="1"/>
  <c r="BL629" i="6" a="1"/>
  <c r="BL550" i="6" a="1"/>
  <c r="BL493" i="6" a="1"/>
  <c r="BL450" i="6" a="1"/>
  <c r="BY630" i="6" a="1"/>
  <c r="BY603" i="6" a="1"/>
  <c r="BY558" i="6" a="1"/>
  <c r="BY532" i="6" a="1"/>
  <c r="BY510" i="6" a="1"/>
  <c r="BY487" i="6" a="1"/>
  <c r="BY439" i="6" a="1"/>
  <c r="BY391" i="6" a="1"/>
  <c r="BY343" i="6" a="1"/>
  <c r="BY322" i="6" a="1"/>
  <c r="BY277" i="6" a="1"/>
  <c r="BY202" i="6" a="1"/>
  <c r="BY157" i="6" a="1"/>
  <c r="BY131" i="6" a="1"/>
  <c r="BY109" i="6" a="1"/>
  <c r="BL605" i="6" a="1"/>
  <c r="BL583" i="6" a="1"/>
  <c r="BL559" i="6" a="1"/>
  <c r="BL545" i="6" a="1"/>
  <c r="BL531" i="6" a="1"/>
  <c r="BL516" i="6" a="1"/>
  <c r="BY562" i="6" a="1"/>
  <c r="BY529" i="6" a="1"/>
  <c r="BY492" i="6" a="1"/>
  <c r="BY457" i="6" a="1"/>
  <c r="BY387" i="6" a="1"/>
  <c r="BY271" i="6" a="1"/>
  <c r="BY201" i="6" a="1"/>
  <c r="BY128" i="6" a="1"/>
  <c r="BL620" i="6" a="1"/>
  <c r="BL522" i="6" a="1"/>
  <c r="BL440" i="6" a="1"/>
  <c r="BL426" i="6" a="1"/>
  <c r="BL397" i="6" a="1"/>
  <c r="BL383" i="6" a="1"/>
  <c r="BL369" i="6" a="1"/>
  <c r="BL354" i="6" a="1"/>
  <c r="BL337" i="6" a="1"/>
  <c r="BL327" i="6" a="1"/>
  <c r="BL317" i="6" a="1"/>
  <c r="BL307" i="6" a="1"/>
  <c r="BL297" i="6" a="1"/>
  <c r="BL287" i="6" a="1"/>
  <c r="BL277" i="6" a="1"/>
  <c r="BL267" i="6" a="1"/>
  <c r="BL257" i="6" a="1"/>
  <c r="BL247" i="6" a="1"/>
  <c r="BL237" i="6" a="1"/>
  <c r="BL227" i="6" a="1"/>
  <c r="BL217" i="6" a="1"/>
  <c r="BY633" i="6" a="1"/>
  <c r="BY601" i="6" a="1"/>
  <c r="BY528" i="6" a="1"/>
  <c r="BY491" i="6" a="1"/>
  <c r="BY418" i="6" a="1"/>
  <c r="BY342" i="6" a="1"/>
  <c r="BY311" i="6" a="1"/>
  <c r="BY270" i="6" a="1"/>
  <c r="BY200" i="6" a="1"/>
  <c r="BY160" i="6" a="1"/>
  <c r="BY91" i="6" a="1"/>
  <c r="BY53" i="6" a="1"/>
  <c r="BL536" i="6" a="1"/>
  <c r="BL515" i="6" a="1"/>
  <c r="BL473" i="6" a="1"/>
  <c r="BL453" i="6" a="1"/>
  <c r="BL411" i="6" a="1"/>
  <c r="BL368" i="6" a="1"/>
  <c r="BY600" i="6" a="1"/>
  <c r="BY453" i="6" a="1"/>
  <c r="BY417" i="6" a="1"/>
  <c r="BY383" i="6" a="1"/>
  <c r="BY232" i="6" a="1"/>
  <c r="BY127" i="6" a="1"/>
  <c r="BY87" i="6" a="1"/>
  <c r="BY52" i="6" a="1"/>
  <c r="BL598" i="6" a="1"/>
  <c r="BL585" i="6" a="1"/>
  <c r="BL551" i="6" a="1"/>
  <c r="BL529" i="6" a="1"/>
  <c r="BL501" i="6" a="1"/>
  <c r="BL459" i="6" a="1"/>
  <c r="BL430" i="6" a="1"/>
  <c r="BL416" i="6" a="1"/>
  <c r="BL387" i="6" a="1"/>
  <c r="BL373" i="6" a="1"/>
  <c r="BL359" i="6" a="1"/>
  <c r="BL344" i="6" a="1"/>
  <c r="BL340" i="6" a="1"/>
  <c r="BL330" i="6" a="1"/>
  <c r="BL320" i="6" a="1"/>
  <c r="BL310" i="6" a="1"/>
  <c r="BL300" i="6" a="1"/>
  <c r="BL290" i="6" a="1"/>
  <c r="BL280" i="6" a="1"/>
  <c r="BL270" i="6" a="1"/>
  <c r="BL260" i="6" a="1"/>
  <c r="BL250" i="6" a="1"/>
  <c r="BL240" i="6" a="1"/>
  <c r="BL230" i="6" a="1"/>
  <c r="BL220" i="6" a="1"/>
  <c r="BY527" i="6" a="1"/>
  <c r="BY452" i="6" a="1"/>
  <c r="BY341" i="6" a="1"/>
  <c r="BY199" i="6" a="1"/>
  <c r="BY158" i="6" a="1"/>
  <c r="BL632" i="6" a="1"/>
  <c r="BL619" i="6" a="1"/>
  <c r="BL596" i="6" a="1"/>
  <c r="BL565" i="6" a="1"/>
  <c r="BL500" i="6" a="1"/>
  <c r="BL479" i="6" a="1"/>
  <c r="BL401" i="6" a="1"/>
  <c r="BL358" i="6" a="1"/>
  <c r="BY631" i="6" a="1"/>
  <c r="BY599" i="6" a="1"/>
  <c r="BY448" i="6" a="1"/>
  <c r="BY413" i="6" a="1"/>
  <c r="BY340" i="6" a="1"/>
  <c r="BY301" i="6" a="1"/>
  <c r="BY268" i="6" a="1"/>
  <c r="BY230" i="6" a="1"/>
  <c r="BY193" i="6" a="1"/>
  <c r="BY123" i="6" a="1"/>
  <c r="BY82" i="6" a="1"/>
  <c r="BY50" i="6" a="1"/>
  <c r="BL558" i="6" a="1"/>
  <c r="BL543" i="6" a="1"/>
  <c r="BL521" i="6" a="1"/>
  <c r="BL506" i="6" a="1"/>
  <c r="BL486" i="6" a="1"/>
  <c r="BL445" i="6" a="1"/>
  <c r="BL434" i="6" a="1"/>
  <c r="BL420" i="6" a="1"/>
  <c r="BL406" i="6" a="1"/>
  <c r="BL377" i="6" a="1"/>
  <c r="BL363" i="6" a="1"/>
  <c r="BL349" i="6" a="1"/>
  <c r="BL333" i="6" a="1"/>
  <c r="BL323" i="6" a="1"/>
  <c r="BL313" i="6" a="1"/>
  <c r="BL303" i="6" a="1"/>
  <c r="BL293" i="6" a="1"/>
  <c r="BL283" i="6" a="1"/>
  <c r="BL273" i="6" a="1"/>
  <c r="BL263" i="6" a="1"/>
  <c r="BL253" i="6" a="1"/>
  <c r="BL243" i="6" a="1"/>
  <c r="BL233" i="6" a="1"/>
  <c r="BY369" i="6" a="1"/>
  <c r="BY338" i="6" a="1"/>
  <c r="BY257" i="6" a="1"/>
  <c r="BY187" i="6" a="1"/>
  <c r="BY152" i="6" a="1"/>
  <c r="BY79" i="6" a="1"/>
  <c r="BY39" i="6" a="1"/>
  <c r="BL563" i="6" a="1"/>
  <c r="BL526" i="6" a="1"/>
  <c r="BL498" i="6" a="1"/>
  <c r="BL478" i="6" a="1"/>
  <c r="BL458" i="6" a="1"/>
  <c r="BL429" i="6" a="1"/>
  <c r="BL414" i="6" a="1"/>
  <c r="BL400" i="6" a="1"/>
  <c r="BL386" i="6" a="1"/>
  <c r="BL357" i="6" a="1"/>
  <c r="BL343" i="6" a="1"/>
  <c r="BL339" i="6" a="1"/>
  <c r="BL329" i="6" a="1"/>
  <c r="BL319" i="6" a="1"/>
  <c r="BL309" i="6" a="1"/>
  <c r="BL299" i="6" a="1"/>
  <c r="BL289" i="6" a="1"/>
  <c r="BL279" i="6" a="1"/>
  <c r="BL269" i="6" a="1"/>
  <c r="BL259" i="6" a="1"/>
  <c r="BL249" i="6" a="1"/>
  <c r="BL239" i="6" a="1"/>
  <c r="BL229" i="6" a="1"/>
  <c r="BY579" i="6" a="1"/>
  <c r="BY548" i="6" a="1"/>
  <c r="BY509" i="6" a="1"/>
  <c r="BY362" i="6" a="1"/>
  <c r="BY327" i="6" a="1"/>
  <c r="BY292" i="6" a="1"/>
  <c r="BY219" i="6" a="1"/>
  <c r="BY179" i="6" a="1"/>
  <c r="BY33" i="6" a="1"/>
  <c r="BL518" i="6" a="1"/>
  <c r="BL483" i="6" a="1"/>
  <c r="BL463" i="6" a="1"/>
  <c r="BL443" i="6" a="1"/>
  <c r="BL418" i="6" a="1"/>
  <c r="BL361" i="6" a="1"/>
  <c r="BY577" i="6" a="1"/>
  <c r="BY517" i="6" a="1"/>
  <c r="BY463" i="6" a="1"/>
  <c r="BY293" i="6" a="1"/>
  <c r="BY247" i="6" a="1"/>
  <c r="BY68" i="6" a="1"/>
  <c r="BL606" i="6" a="1"/>
  <c r="BL573" i="6" a="1"/>
  <c r="BL560" i="6" a="1"/>
  <c r="BL505" i="6" a="1"/>
  <c r="BL390" i="6" a="1"/>
  <c r="BL295" i="6" a="1"/>
  <c r="BL281" i="6" a="1"/>
  <c r="BL252" i="6" a="1"/>
  <c r="BL238" i="6" a="1"/>
  <c r="BL224" i="6" a="1"/>
  <c r="BY513" i="6" a="1"/>
  <c r="BY462" i="6" a="1"/>
  <c r="BY407" i="6" a="1"/>
  <c r="BY352" i="6" a="1"/>
  <c r="BY178" i="6" a="1"/>
  <c r="BY129" i="6" a="1"/>
  <c r="BY67" i="6" a="1"/>
  <c r="BL642" i="6" a="1"/>
  <c r="BL503" i="6" a="1"/>
  <c r="BL404" i="6" a="1"/>
  <c r="BL353" i="6" a="1"/>
  <c r="BL266" i="6" a="1"/>
  <c r="BL201" i="6" a="1"/>
  <c r="BL191" i="6" a="1"/>
  <c r="BL181" i="6" a="1"/>
  <c r="BL171" i="6" a="1"/>
  <c r="BL161" i="6" a="1"/>
  <c r="BL151" i="6" a="1"/>
  <c r="BL141" i="6" a="1"/>
  <c r="BL131" i="6" a="1"/>
  <c r="BL121" i="6" a="1"/>
  <c r="BY623" i="6" a="1"/>
  <c r="BY511" i="6" a="1"/>
  <c r="BY400" i="6" a="1"/>
  <c r="BY240" i="6" a="1"/>
  <c r="BY177" i="6" a="1"/>
  <c r="BL625" i="6" a="1"/>
  <c r="BL589" i="6" a="1"/>
  <c r="BL472" i="6" a="1"/>
  <c r="BL451" i="6" a="1"/>
  <c r="BL441" i="6" a="1"/>
  <c r="BL419" i="6" a="1"/>
  <c r="BL367" i="6" a="1"/>
  <c r="BL346" i="6" a="1"/>
  <c r="BL324" i="6" a="1"/>
  <c r="BL314" i="6" a="1"/>
  <c r="BL285" i="6" a="1"/>
  <c r="BL271" i="6" a="1"/>
  <c r="BL242" i="6" a="1"/>
  <c r="BL228" i="6" a="1"/>
  <c r="BL223" i="6" a="1"/>
  <c r="BL219" i="6" a="1"/>
  <c r="BY572" i="6" a="1"/>
  <c r="BY461" i="6" a="1"/>
  <c r="BY399" i="6" a="1"/>
  <c r="BY291" i="6" a="1"/>
  <c r="BY113" i="6" a="1"/>
  <c r="BL548" i="6" a="1"/>
  <c r="BL525" i="6" a="1"/>
  <c r="BL492" i="6" a="1"/>
  <c r="BL462" i="6" a="1"/>
  <c r="BL433" i="6" a="1"/>
  <c r="BL360" i="6" a="1"/>
  <c r="BL334" i="6" a="1"/>
  <c r="BL256" i="6" a="1"/>
  <c r="BL215" i="6" a="1"/>
  <c r="BL204" i="6" a="1"/>
  <c r="BL194" i="6" a="1"/>
  <c r="BL184" i="6" a="1"/>
  <c r="BL174" i="6" a="1"/>
  <c r="BL164" i="6" a="1"/>
  <c r="BL154" i="6" a="1"/>
  <c r="BL144" i="6" a="1"/>
  <c r="BL134" i="6" a="1"/>
  <c r="BL124" i="6" a="1"/>
  <c r="BY621" i="6" a="1"/>
  <c r="BY460" i="6" a="1"/>
  <c r="BY223" i="6" a="1"/>
  <c r="BY62" i="6" a="1"/>
  <c r="BL640" i="6" a="1"/>
  <c r="BL546" i="6" a="1"/>
  <c r="BL535" i="6" a="1"/>
  <c r="BL482" i="6" a="1"/>
  <c r="BL461" i="6" a="1"/>
  <c r="BL396" i="6" a="1"/>
  <c r="BL381" i="6" a="1"/>
  <c r="BL374" i="6" a="1"/>
  <c r="BL318" i="6" a="1"/>
  <c r="BL304" i="6" a="1"/>
  <c r="BL275" i="6" a="1"/>
  <c r="BL261" i="6" a="1"/>
  <c r="BL232" i="6" a="1"/>
  <c r="BL211" i="6" a="1"/>
  <c r="BY609" i="6" a="1"/>
  <c r="BY553" i="6" a="1"/>
  <c r="BY501" i="6" a="1"/>
  <c r="BY438" i="6" a="1"/>
  <c r="BY278" i="6" a="1"/>
  <c r="BY170" i="6" a="1"/>
  <c r="BY47" i="6" a="1"/>
  <c r="BL636" i="6" a="1"/>
  <c r="BL511" i="6" a="1"/>
  <c r="BL489" i="6" a="1"/>
  <c r="BL438" i="6" a="1"/>
  <c r="BL394" i="6" a="1"/>
  <c r="BL322" i="6" a="1"/>
  <c r="BL312" i="6" a="1"/>
  <c r="BL298" i="6" a="1"/>
  <c r="BL284" i="6" a="1"/>
  <c r="BL255" i="6" a="1"/>
  <c r="BL241" i="6" a="1"/>
  <c r="BL222" i="6" a="1"/>
  <c r="BL218" i="6" a="1"/>
  <c r="BL210" i="6" a="1"/>
  <c r="BY541" i="6" a="1"/>
  <c r="BY372" i="6" a="1"/>
  <c r="BY100" i="6" a="1"/>
  <c r="BY38" i="6" a="1"/>
  <c r="BL635" i="6" a="1"/>
  <c r="BL599" i="6" a="1"/>
  <c r="BL580" i="6" a="1"/>
  <c r="BL448" i="6" a="1"/>
  <c r="BL437" i="6" a="1"/>
  <c r="BL371" i="6" a="1"/>
  <c r="BL350" i="6" a="1"/>
  <c r="BL316" i="6" a="1"/>
  <c r="BY619" i="6" a="1"/>
  <c r="BY447" i="6" a="1"/>
  <c r="BY279" i="6" a="1"/>
  <c r="BY30" i="6" a="1"/>
  <c r="BL549" i="6" a="1"/>
  <c r="BL512" i="6" a="1"/>
  <c r="BL248" i="6" a="1"/>
  <c r="BL221" i="6" a="1"/>
  <c r="BL190" i="6" a="1"/>
  <c r="BL147" i="6" a="1"/>
  <c r="BL119" i="6" a="1"/>
  <c r="BL109" i="6" a="1"/>
  <c r="BL99" i="6" a="1"/>
  <c r="BL89" i="6" a="1"/>
  <c r="BL79" i="6" a="1"/>
  <c r="BL69" i="6" a="1"/>
  <c r="BL59" i="6" a="1"/>
  <c r="BL49" i="6" a="1"/>
  <c r="BL39" i="6" a="1"/>
  <c r="BL29" i="6" a="1"/>
  <c r="Q79" i="6" a="1"/>
  <c r="BY253" i="6" a="1"/>
  <c r="BL175" i="6" a="1"/>
  <c r="BL132" i="6" a="1"/>
  <c r="BY250" i="6" a="1"/>
  <c r="BL58" i="6" a="1"/>
  <c r="BL38" i="6" a="1"/>
  <c r="Q76" i="6" a="1"/>
  <c r="BY613" i="6" a="1"/>
  <c r="BY538" i="6" a="1"/>
  <c r="BY440" i="6" a="1"/>
  <c r="BY192" i="6" a="1"/>
  <c r="BY101" i="6" a="1"/>
  <c r="BL590" i="6" a="1"/>
  <c r="BL530" i="6" a="1"/>
  <c r="BL436" i="6" a="1"/>
  <c r="BL423" i="6" a="1"/>
  <c r="BL413" i="6" a="1"/>
  <c r="BL379" i="6" a="1"/>
  <c r="BL356" i="6" a="1"/>
  <c r="BL291" i="6" a="1"/>
  <c r="BL276" i="6" a="1"/>
  <c r="BL226" i="6" a="1"/>
  <c r="BL209" i="6" a="1"/>
  <c r="BL195" i="6" a="1"/>
  <c r="BL166" i="6" a="1"/>
  <c r="BL152" i="6" a="1"/>
  <c r="BL138" i="6" a="1"/>
  <c r="BL123" i="6" a="1"/>
  <c r="BL311" i="6" a="1"/>
  <c r="BY171" i="6" a="1"/>
  <c r="BL399" i="6" a="1"/>
  <c r="BL118" i="6" a="1"/>
  <c r="BL88" i="6" a="1"/>
  <c r="BY360" i="6" a="1"/>
  <c r="BY267" i="6" a="1"/>
  <c r="BY99" i="6" a="1"/>
  <c r="BL496" i="6" a="1"/>
  <c r="BL389" i="6" a="1"/>
  <c r="BL378" i="6" a="1"/>
  <c r="BL366" i="6" a="1"/>
  <c r="BL305" i="6" a="1"/>
  <c r="BL268" i="6" a="1"/>
  <c r="BL254" i="6" a="1"/>
  <c r="BL246" i="6" a="1"/>
  <c r="BL234" i="6" a="1"/>
  <c r="BL180" i="6" a="1"/>
  <c r="BL137" i="6" a="1"/>
  <c r="BL112" i="6" a="1"/>
  <c r="BL102" i="6" a="1"/>
  <c r="BL92" i="6" a="1"/>
  <c r="BL82" i="6" a="1"/>
  <c r="BL72" i="6" a="1"/>
  <c r="BL62" i="6" a="1"/>
  <c r="BL52" i="6" a="1"/>
  <c r="BL42" i="6" a="1"/>
  <c r="BL32" i="6" a="1"/>
  <c r="Q78" i="6" a="1"/>
  <c r="BY339" i="6" a="1"/>
  <c r="BY81" i="6" a="1"/>
  <c r="BL189" i="6" a="1"/>
  <c r="BY593" i="6" a="1"/>
  <c r="BL225" i="6" a="1"/>
  <c r="BL48" i="6" a="1"/>
  <c r="BY531" i="6" a="1"/>
  <c r="BY433" i="6" a="1"/>
  <c r="BY263" i="6" a="1"/>
  <c r="BL613" i="6" a="1"/>
  <c r="BL510" i="6" a="1"/>
  <c r="BL446" i="6" a="1"/>
  <c r="BL410" i="6" a="1"/>
  <c r="BL388" i="6" a="1"/>
  <c r="BL335" i="6" a="1"/>
  <c r="BL282" i="6" a="1"/>
  <c r="BL214" i="6" a="1"/>
  <c r="BL199" i="6" a="1"/>
  <c r="BL185" i="6" a="1"/>
  <c r="BL156" i="6" a="1"/>
  <c r="BL142" i="6" a="1"/>
  <c r="BL128" i="6" a="1"/>
  <c r="BY602" i="6" a="1"/>
  <c r="BL146" i="6" a="1"/>
  <c r="BY508" i="6" a="1"/>
  <c r="BL409" i="6" a="1"/>
  <c r="BL160" i="6" a="1"/>
  <c r="BL108" i="6" a="1"/>
  <c r="BL98" i="6" a="1"/>
  <c r="BL68" i="6" a="1"/>
  <c r="BY607" i="6" a="1"/>
  <c r="BY432" i="6" a="1"/>
  <c r="BY172" i="6" a="1"/>
  <c r="BY92" i="6" a="1"/>
  <c r="BL326" i="6" a="1"/>
  <c r="BL170" i="6" a="1"/>
  <c r="BL127" i="6" a="1"/>
  <c r="BL115" i="6" a="1"/>
  <c r="BL105" i="6" a="1"/>
  <c r="BL95" i="6" a="1"/>
  <c r="BL85" i="6" a="1"/>
  <c r="BL75" i="6" a="1"/>
  <c r="BL65" i="6" a="1"/>
  <c r="BL55" i="6" a="1"/>
  <c r="BL45" i="6" a="1"/>
  <c r="BL35" i="6" a="1"/>
  <c r="BL25" i="6" a="1"/>
  <c r="Q77" i="6" a="1"/>
  <c r="EL25" i="6" a="1"/>
  <c r="BL460" i="6" a="1"/>
  <c r="BL296" i="6" a="1"/>
  <c r="BL203" i="6" a="1"/>
  <c r="BY431" i="6" a="1"/>
  <c r="BY80" i="6" a="1"/>
  <c r="BL562" i="6" a="1"/>
  <c r="BL364" i="6" a="1"/>
  <c r="BL274" i="6" a="1"/>
  <c r="BL245" i="6" a="1"/>
  <c r="BL213" i="6" a="1"/>
  <c r="BL78" i="6" a="1"/>
  <c r="BL28" i="6" a="1"/>
  <c r="BY588" i="6" a="1"/>
  <c r="BY421" i="6" a="1"/>
  <c r="BY323" i="6" a="1"/>
  <c r="BY153" i="6" a="1"/>
  <c r="BL541" i="6" a="1"/>
  <c r="BL508" i="6" a="1"/>
  <c r="BL491" i="6" a="1"/>
  <c r="BL475" i="6" a="1"/>
  <c r="BL351" i="6" a="1"/>
  <c r="BL341" i="6" a="1"/>
  <c r="BL325" i="6" a="1"/>
  <c r="BL302" i="6" a="1"/>
  <c r="BL231" i="6" a="1"/>
  <c r="BL207" i="6" a="1"/>
  <c r="BL150" i="6" a="1"/>
  <c r="BL111" i="6" a="1"/>
  <c r="BL101" i="6" a="1"/>
  <c r="BL91" i="6" a="1"/>
  <c r="BL81" i="6" a="1"/>
  <c r="BL71" i="6" a="1"/>
  <c r="BL61" i="6" a="1"/>
  <c r="BL51" i="6" a="1"/>
  <c r="BL41" i="6" a="1"/>
  <c r="BL31" i="6" a="1"/>
  <c r="EY26" i="6" a="1"/>
  <c r="BY500" i="6" a="1"/>
  <c r="BY248" i="6" a="1"/>
  <c r="BY78" i="6" a="1"/>
  <c r="BL540" i="6" a="1"/>
  <c r="BL332" i="6" a="1"/>
  <c r="BL265" i="6" a="1"/>
  <c r="BL251" i="6" a="1"/>
  <c r="BL198" i="6" a="1"/>
  <c r="BL183" i="6" a="1"/>
  <c r="BL169" i="6" a="1"/>
  <c r="BL155" i="6" a="1"/>
  <c r="BL126" i="6" a="1"/>
  <c r="BY583" i="6" a="1"/>
  <c r="BY493" i="6" a="1"/>
  <c r="BY318" i="6" a="1"/>
  <c r="BY482" i="6" a="1"/>
  <c r="BY409" i="6" a="1"/>
  <c r="BY60" i="6" a="1"/>
  <c r="BL578" i="6" a="1"/>
  <c r="BL555" i="6" a="1"/>
  <c r="BL520" i="6" a="1"/>
  <c r="BL407" i="6" a="1"/>
  <c r="BL384" i="6" a="1"/>
  <c r="BL294" i="6" a="1"/>
  <c r="BL272" i="6" a="1"/>
  <c r="BL202" i="6" a="1"/>
  <c r="BL188" i="6" a="1"/>
  <c r="BL173" i="6" a="1"/>
  <c r="BL159" i="6" a="1"/>
  <c r="BL145" i="6" a="1"/>
  <c r="BY578" i="6" a="1"/>
  <c r="BY481" i="6" a="1"/>
  <c r="BY392" i="6" a="1"/>
  <c r="BY317" i="6" a="1"/>
  <c r="BY221" i="6" a="1"/>
  <c r="BY57" i="6" a="1"/>
  <c r="BL539" i="6" a="1"/>
  <c r="BL488" i="6" a="1"/>
  <c r="BL455" i="6" a="1"/>
  <c r="BL428" i="6" a="1"/>
  <c r="BL417" i="6" a="1"/>
  <c r="BL308" i="6" a="1"/>
  <c r="BL244" i="6" a="1"/>
  <c r="BL236" i="6" a="1"/>
  <c r="BL212" i="6" a="1"/>
  <c r="BL187" i="6" a="1"/>
  <c r="BL130" i="6" a="1"/>
  <c r="BL117" i="6" a="1"/>
  <c r="BL107" i="6" a="1"/>
  <c r="BL97" i="6" a="1"/>
  <c r="BL87" i="6" a="1"/>
  <c r="BL77" i="6" a="1"/>
  <c r="BL67" i="6" a="1"/>
  <c r="BL57" i="6" a="1"/>
  <c r="BL47" i="6" a="1"/>
  <c r="BL37" i="6" a="1"/>
  <c r="BL27" i="6" a="1"/>
  <c r="EY24" i="6" a="1"/>
  <c r="BL569" i="6" a="1"/>
  <c r="BL532" i="6" a="1"/>
  <c r="BL331" i="6" a="1"/>
  <c r="BL235" i="6" a="1"/>
  <c r="BL208" i="6" a="1"/>
  <c r="BL70" i="6" a="1"/>
  <c r="BL63" i="6" a="1"/>
  <c r="BL56" i="6" a="1"/>
  <c r="BY110" i="6" a="1"/>
  <c r="BL347" i="6" a="1"/>
  <c r="BL76" i="6" a="1"/>
  <c r="EL23" i="6" a="1"/>
  <c r="BL193" i="6" a="1"/>
  <c r="BL140" i="6" a="1"/>
  <c r="BL60" i="6" a="1"/>
  <c r="BL603" i="6" a="1"/>
  <c r="BL216" i="6" a="1"/>
  <c r="BL23" i="6" a="1"/>
  <c r="BY371" i="6" a="1"/>
  <c r="BY148" i="6" a="1"/>
  <c r="BL403" i="6" a="1"/>
  <c r="BL264" i="6" a="1"/>
  <c r="BL165" i="6" a="1"/>
  <c r="BL114" i="6" a="1"/>
  <c r="BL40" i="6" a="1"/>
  <c r="BL33" i="6" a="1"/>
  <c r="BL26" i="6" a="1"/>
  <c r="BY540" i="6" a="1"/>
  <c r="BL83" i="6" a="1"/>
  <c r="BL104" i="6" a="1"/>
  <c r="BL393" i="6" a="1"/>
  <c r="BL162" i="6" a="1"/>
  <c r="BY557" i="6" a="1"/>
  <c r="BY370" i="6" a="1"/>
  <c r="BY139" i="6" a="1"/>
  <c r="BL427" i="6" a="1"/>
  <c r="BL376" i="6" a="1"/>
  <c r="BL348" i="6" a="1"/>
  <c r="BL206" i="6" a="1"/>
  <c r="BL196" i="6" a="1"/>
  <c r="BL186" i="6" a="1"/>
  <c r="BL176" i="6" a="1"/>
  <c r="BL122" i="6" a="1"/>
  <c r="BL84" i="6" a="1"/>
  <c r="EL24" i="6" a="1"/>
  <c r="BY299" i="6" a="1"/>
  <c r="BL262" i="6" a="1"/>
  <c r="BL46" i="6" a="1"/>
  <c r="BL205" i="6" a="1"/>
  <c r="BY297" i="6" a="1"/>
  <c r="BL163" i="6" a="1"/>
  <c r="BL153" i="6" a="1"/>
  <c r="BL143" i="6" a="1"/>
  <c r="BL133" i="6" a="1"/>
  <c r="BL54" i="6" a="1"/>
  <c r="BL421" i="6" a="1"/>
  <c r="BL370" i="6" a="1"/>
  <c r="BL292" i="6" a="1"/>
  <c r="BY480" i="6" a="1"/>
  <c r="BL182" i="6" a="1"/>
  <c r="BY552" i="6" a="1"/>
  <c r="BY328" i="6" a="1"/>
  <c r="BY132" i="6" a="1"/>
  <c r="BL424" i="6" a="1"/>
  <c r="BL398" i="6" a="1"/>
  <c r="BL278" i="6" a="1"/>
  <c r="BL24" i="6" a="1"/>
  <c r="BL449" i="6" a="1"/>
  <c r="BL328" i="6" a="1"/>
  <c r="BL90" i="6" a="1"/>
  <c r="BL610" i="6" a="1"/>
  <c r="BL53" i="6" a="1"/>
  <c r="BY108" i="6" a="1"/>
  <c r="BL172" i="6" a="1"/>
  <c r="BL74" i="6" a="1"/>
  <c r="BY313" i="6" a="1"/>
  <c r="BL561" i="6" a="1"/>
  <c r="BL120" i="6" a="1"/>
  <c r="BL113" i="6" a="1"/>
  <c r="BL106" i="6" a="1"/>
  <c r="BL519" i="6" a="1"/>
  <c r="BL30" i="6" a="1"/>
  <c r="BL553" i="6" a="1"/>
  <c r="BL258" i="6" a="1"/>
  <c r="BL192" i="6" a="1"/>
  <c r="BL391" i="6" a="1"/>
  <c r="BL306" i="6" a="1"/>
  <c r="BL595" i="6" a="1"/>
  <c r="BL73" i="6" a="1"/>
  <c r="BL66" i="6" a="1"/>
  <c r="EY25" i="6" a="1"/>
  <c r="BL502" i="6" a="1"/>
  <c r="BL286" i="6" a="1"/>
  <c r="BL43" i="6" a="1"/>
  <c r="BY32" i="6" a="1"/>
  <c r="BY249" i="6" a="1"/>
  <c r="BY40" i="6" a="1"/>
  <c r="BL469" i="6" a="1"/>
  <c r="BL338" i="6" a="1"/>
  <c r="BL288" i="6" a="1"/>
  <c r="BL110" i="6" a="1"/>
  <c r="BL103" i="6" a="1"/>
  <c r="BL96" i="6" a="1"/>
  <c r="BY468" i="6" a="1"/>
  <c r="BL80" i="6" a="1"/>
  <c r="BY218" i="6" a="1"/>
  <c r="BL321" i="6" a="1"/>
  <c r="BL179" i="6" a="1"/>
  <c r="BL50" i="6" a="1"/>
  <c r="BL36" i="6" a="1"/>
  <c r="BY209" i="6" a="1"/>
  <c r="BL408" i="6" a="1"/>
  <c r="BY479" i="6" a="1"/>
  <c r="BL168" i="6" a="1"/>
  <c r="BL301" i="6" a="1"/>
  <c r="EY23" i="6" a="1"/>
  <c r="BL167" i="6" a="1"/>
  <c r="BL439" i="6" a="1"/>
  <c r="BY390" i="6" a="1"/>
  <c r="BL200" i="6" a="1"/>
  <c r="BL129" i="6" a="1"/>
  <c r="BY280" i="6" a="1"/>
  <c r="BL100" i="6" a="1"/>
  <c r="BL157" i="6" a="1"/>
  <c r="BL177" i="6" a="1"/>
  <c r="BL431" i="6" a="1"/>
  <c r="BY389" i="6" a="1"/>
  <c r="BL197" i="6" a="1"/>
  <c r="BL125" i="6" a="1"/>
  <c r="BL158" i="6" a="1"/>
  <c r="BL336" i="6" a="1"/>
  <c r="BY388" i="6" a="1"/>
  <c r="BL315" i="6" a="1"/>
  <c r="BY203" i="6" a="1"/>
  <c r="BL94" i="6" a="1"/>
  <c r="BL44" i="6" a="1"/>
  <c r="BL380" i="6" a="1"/>
  <c r="BY61" i="6" a="1"/>
  <c r="BL476" i="6" a="1"/>
  <c r="BL149" i="6" a="1"/>
  <c r="BL178" i="6" a="1"/>
  <c r="BL139" i="6" a="1"/>
  <c r="BL86" i="6" a="1"/>
  <c r="BL34" i="6" a="1"/>
  <c r="BL135" i="6" a="1"/>
  <c r="BL468" i="6" a="1"/>
  <c r="BL93" i="6" a="1"/>
  <c r="EL26" i="6" a="1"/>
  <c r="BL465" i="6" a="1"/>
  <c r="BL136" i="6" a="1"/>
  <c r="BY31" i="6" a="1"/>
  <c r="BL148" i="6" a="1"/>
  <c r="BL116" i="6" a="1"/>
  <c r="BL64" i="6" a="1"/>
  <c r="BL64" i="6" l="1"/>
  <c r="BL116" i="6"/>
  <c r="BL148" i="6"/>
  <c r="BY31" i="6"/>
  <c r="BL136" i="6"/>
  <c r="BL465" i="6"/>
  <c r="EL26" i="6"/>
  <c r="BL93" i="6"/>
  <c r="BL468" i="6"/>
  <c r="BL135" i="6"/>
  <c r="BL34" i="6"/>
  <c r="BL86" i="6"/>
  <c r="BL139" i="6"/>
  <c r="BL178" i="6"/>
  <c r="BL149" i="6"/>
  <c r="BL476" i="6"/>
  <c r="BY61" i="6"/>
  <c r="BZ61" i="6" s="1"/>
  <c r="BL380" i="6"/>
  <c r="BL44" i="6"/>
  <c r="BL94" i="6"/>
  <c r="BY203" i="6"/>
  <c r="BL315" i="6"/>
  <c r="BY388" i="6"/>
  <c r="BL336" i="6"/>
  <c r="BL158" i="6"/>
  <c r="BL125" i="6"/>
  <c r="BL197" i="6"/>
  <c r="BY389" i="6"/>
  <c r="BZ389" i="6" s="1"/>
  <c r="BL431" i="6"/>
  <c r="BL177" i="6"/>
  <c r="BL157" i="6"/>
  <c r="BL100" i="6"/>
  <c r="BY280" i="6"/>
  <c r="BL129" i="6"/>
  <c r="BL200" i="6"/>
  <c r="BY390" i="6"/>
  <c r="BL439" i="6"/>
  <c r="BL167" i="6"/>
  <c r="EY23" i="6"/>
  <c r="BL301" i="6"/>
  <c r="BL168" i="6"/>
  <c r="BY479" i="6"/>
  <c r="BL408" i="6"/>
  <c r="BY209" i="6"/>
  <c r="BL36" i="6"/>
  <c r="BL50" i="6"/>
  <c r="BL179" i="6"/>
  <c r="BL321" i="6"/>
  <c r="BY218" i="6"/>
  <c r="BL80" i="6"/>
  <c r="BY468" i="6"/>
  <c r="BL96" i="6"/>
  <c r="BL103" i="6"/>
  <c r="BL110" i="6"/>
  <c r="BL288" i="6"/>
  <c r="BL338" i="6"/>
  <c r="BL469" i="6"/>
  <c r="BY40" i="6"/>
  <c r="BZ40" i="6" s="1"/>
  <c r="BY249" i="6"/>
  <c r="BZ249" i="6" s="1"/>
  <c r="BY32" i="6"/>
  <c r="BL43" i="6"/>
  <c r="BL286" i="6"/>
  <c r="BL502" i="6"/>
  <c r="EY25" i="6"/>
  <c r="BL66" i="6"/>
  <c r="BL73" i="6"/>
  <c r="BL595" i="6"/>
  <c r="BL306" i="6"/>
  <c r="BL391" i="6"/>
  <c r="BL192" i="6"/>
  <c r="BL258" i="6"/>
  <c r="BL553" i="6"/>
  <c r="BL30" i="6"/>
  <c r="BL519" i="6"/>
  <c r="BL106" i="6"/>
  <c r="BL113" i="6"/>
  <c r="BQ113" i="6" s="1"/>
  <c r="BL120" i="6"/>
  <c r="BL561" i="6"/>
  <c r="BY313" i="6"/>
  <c r="BL74" i="6"/>
  <c r="BL172" i="6"/>
  <c r="BY108" i="6"/>
  <c r="BL53" i="6"/>
  <c r="BL610" i="6"/>
  <c r="BL90" i="6"/>
  <c r="BL328" i="6"/>
  <c r="BL449" i="6"/>
  <c r="BL24" i="6"/>
  <c r="BL278" i="6"/>
  <c r="BL398" i="6"/>
  <c r="BL424" i="6"/>
  <c r="BY132" i="6"/>
  <c r="BY328" i="6"/>
  <c r="BY552" i="6"/>
  <c r="BL182" i="6"/>
  <c r="BY480" i="6"/>
  <c r="BL292" i="6"/>
  <c r="BL370" i="6"/>
  <c r="BL421" i="6"/>
  <c r="BL54" i="6"/>
  <c r="BL133" i="6"/>
  <c r="BL143" i="6"/>
  <c r="BL153" i="6"/>
  <c r="BL163" i="6"/>
  <c r="BY297" i="6"/>
  <c r="BL205" i="6"/>
  <c r="BL46" i="6"/>
  <c r="BL262" i="6"/>
  <c r="BY299" i="6"/>
  <c r="EL24" i="6"/>
  <c r="BL84" i="6"/>
  <c r="BL122" i="6"/>
  <c r="BL176" i="6"/>
  <c r="BL186" i="6"/>
  <c r="BL196" i="6"/>
  <c r="BL206" i="6"/>
  <c r="BL348" i="6"/>
  <c r="BL376" i="6"/>
  <c r="BL427" i="6"/>
  <c r="BY139" i="6"/>
  <c r="BZ139" i="6" s="1"/>
  <c r="BY370" i="6"/>
  <c r="BY557" i="6"/>
  <c r="BL162" i="6"/>
  <c r="BL393" i="6"/>
  <c r="BL104" i="6"/>
  <c r="BL83" i="6"/>
  <c r="BY540" i="6"/>
  <c r="BL26" i="6"/>
  <c r="BL33" i="6"/>
  <c r="BL40" i="6"/>
  <c r="BL114" i="6"/>
  <c r="BL165" i="6"/>
  <c r="BL264" i="6"/>
  <c r="BL403" i="6"/>
  <c r="BY148" i="6"/>
  <c r="BY371" i="6"/>
  <c r="BL23" i="6"/>
  <c r="BL216" i="6"/>
  <c r="BL603" i="6"/>
  <c r="BL60" i="6"/>
  <c r="BL140" i="6"/>
  <c r="BL193" i="6"/>
  <c r="EL23" i="6"/>
  <c r="BL76" i="6"/>
  <c r="BL347" i="6"/>
  <c r="BY110" i="6"/>
  <c r="BL56" i="6"/>
  <c r="BL63" i="6"/>
  <c r="BL70" i="6"/>
  <c r="BL208" i="6"/>
  <c r="BL235" i="6"/>
  <c r="BL331" i="6"/>
  <c r="BL532" i="6"/>
  <c r="BL569" i="6"/>
  <c r="EY24" i="6"/>
  <c r="EZ24" i="6" s="1"/>
  <c r="BL27" i="6"/>
  <c r="BL37" i="6"/>
  <c r="BL47" i="6"/>
  <c r="BL57" i="6"/>
  <c r="BL67" i="6"/>
  <c r="BL77" i="6"/>
  <c r="BL87" i="6"/>
  <c r="BL97" i="6"/>
  <c r="BL107" i="6"/>
  <c r="BL117" i="6"/>
  <c r="BL130" i="6"/>
  <c r="BL187" i="6"/>
  <c r="BL212" i="6"/>
  <c r="BL236" i="6"/>
  <c r="BL244" i="6"/>
  <c r="BL308" i="6"/>
  <c r="BL417" i="6"/>
  <c r="BL428" i="6"/>
  <c r="BL455" i="6"/>
  <c r="BQ455" i="6" s="1"/>
  <c r="BL488" i="6"/>
  <c r="BL539" i="6"/>
  <c r="BY57" i="6"/>
  <c r="BZ57" i="6" s="1"/>
  <c r="BY221" i="6"/>
  <c r="BY317" i="6"/>
  <c r="BY392" i="6"/>
  <c r="BZ392" i="6" s="1"/>
  <c r="BY481" i="6"/>
  <c r="BY578" i="6"/>
  <c r="BL145" i="6"/>
  <c r="BL159" i="6"/>
  <c r="BL173" i="6"/>
  <c r="BL188" i="6"/>
  <c r="BL202" i="6"/>
  <c r="BL272" i="6"/>
  <c r="BL294" i="6"/>
  <c r="BL384" i="6"/>
  <c r="BL407" i="6"/>
  <c r="BL520" i="6"/>
  <c r="BL555" i="6"/>
  <c r="BL578" i="6"/>
  <c r="BY60" i="6"/>
  <c r="BY409" i="6"/>
  <c r="BY482" i="6"/>
  <c r="BY318" i="6"/>
  <c r="BY493" i="6"/>
  <c r="BZ493" i="6" s="1"/>
  <c r="BY583" i="6"/>
  <c r="BZ583" i="6" s="1"/>
  <c r="BL126" i="6"/>
  <c r="BL155" i="6"/>
  <c r="BL169" i="6"/>
  <c r="BL183" i="6"/>
  <c r="BL198" i="6"/>
  <c r="BL251" i="6"/>
  <c r="BL265" i="6"/>
  <c r="BL332" i="6"/>
  <c r="BL540" i="6"/>
  <c r="BY78" i="6"/>
  <c r="BY248" i="6"/>
  <c r="BY500" i="6"/>
  <c r="BZ500" i="6" s="1"/>
  <c r="EY26" i="6"/>
  <c r="BL31" i="6"/>
  <c r="BL41" i="6"/>
  <c r="BL51" i="6"/>
  <c r="BL61" i="6"/>
  <c r="BL71" i="6"/>
  <c r="BL81" i="6"/>
  <c r="BL91" i="6"/>
  <c r="BL101" i="6"/>
  <c r="BL111" i="6"/>
  <c r="BL150" i="6"/>
  <c r="BL207" i="6"/>
  <c r="BL231" i="6"/>
  <c r="BL302" i="6"/>
  <c r="BL325" i="6"/>
  <c r="BL341" i="6"/>
  <c r="BL351" i="6"/>
  <c r="BL475" i="6"/>
  <c r="BL491" i="6"/>
  <c r="BL508" i="6"/>
  <c r="BL541" i="6"/>
  <c r="BY153" i="6"/>
  <c r="BZ153" i="6" s="1"/>
  <c r="BY323" i="6"/>
  <c r="BY421" i="6"/>
  <c r="BZ421" i="6" s="1"/>
  <c r="BY588" i="6"/>
  <c r="BL28" i="6"/>
  <c r="BL78" i="6"/>
  <c r="BL213" i="6"/>
  <c r="BL245" i="6"/>
  <c r="BL274" i="6"/>
  <c r="BL364" i="6"/>
  <c r="BL562" i="6"/>
  <c r="BY80" i="6"/>
  <c r="BY431" i="6"/>
  <c r="BL203" i="6"/>
  <c r="BL296" i="6"/>
  <c r="BL460" i="6"/>
  <c r="EL25" i="6"/>
  <c r="Q77" i="6"/>
  <c r="BL25" i="6"/>
  <c r="BL35" i="6"/>
  <c r="BL45" i="6"/>
  <c r="BL55" i="6"/>
  <c r="BQ55" i="6" s="1"/>
  <c r="BL65" i="6"/>
  <c r="BQ65" i="6" s="1"/>
  <c r="BL75" i="6"/>
  <c r="BQ75" i="6" s="1"/>
  <c r="BL85" i="6"/>
  <c r="BL95" i="6"/>
  <c r="BQ95" i="6" s="1"/>
  <c r="BL105" i="6"/>
  <c r="BL115" i="6"/>
  <c r="BL127" i="6"/>
  <c r="BL170" i="6"/>
  <c r="BL326" i="6"/>
  <c r="BY92" i="6"/>
  <c r="BY172" i="6"/>
  <c r="BY432" i="6"/>
  <c r="BY607" i="6"/>
  <c r="BL68" i="6"/>
  <c r="BL98" i="6"/>
  <c r="BL108" i="6"/>
  <c r="BL160" i="6"/>
  <c r="BL409" i="6"/>
  <c r="BY508" i="6"/>
  <c r="BZ508" i="6" s="1"/>
  <c r="BL146" i="6"/>
  <c r="BY602" i="6"/>
  <c r="BL128" i="6"/>
  <c r="BL142" i="6"/>
  <c r="BL156" i="6"/>
  <c r="BL185" i="6"/>
  <c r="BL199" i="6"/>
  <c r="BL214" i="6"/>
  <c r="BL282" i="6"/>
  <c r="BL335" i="6"/>
  <c r="BL388" i="6"/>
  <c r="BL410" i="6"/>
  <c r="BL446" i="6"/>
  <c r="BL510" i="6"/>
  <c r="BL613" i="6"/>
  <c r="BY263" i="6"/>
  <c r="BY433" i="6"/>
  <c r="BZ433" i="6" s="1"/>
  <c r="BY531" i="6"/>
  <c r="BZ531" i="6" s="1"/>
  <c r="BL48" i="6"/>
  <c r="BL225" i="6"/>
  <c r="BY593" i="6"/>
  <c r="BL189" i="6"/>
  <c r="BY81" i="6"/>
  <c r="BY339" i="6"/>
  <c r="BZ339" i="6" s="1"/>
  <c r="Q78" i="6"/>
  <c r="BL32" i="6"/>
  <c r="BL42" i="6"/>
  <c r="BL52" i="6"/>
  <c r="BL62" i="6"/>
  <c r="BL72" i="6"/>
  <c r="BL82" i="6"/>
  <c r="BL92" i="6"/>
  <c r="BL102" i="6"/>
  <c r="BL112" i="6"/>
  <c r="BL137" i="6"/>
  <c r="BL180" i="6"/>
  <c r="BL234" i="6"/>
  <c r="BL246" i="6"/>
  <c r="BL254" i="6"/>
  <c r="BL268" i="6"/>
  <c r="BL305" i="6"/>
  <c r="BL366" i="6"/>
  <c r="BL378" i="6"/>
  <c r="BL389" i="6"/>
  <c r="BL496" i="6"/>
  <c r="BY99" i="6"/>
  <c r="BY267" i="6"/>
  <c r="BY360" i="6"/>
  <c r="BL88" i="6"/>
  <c r="BL118" i="6"/>
  <c r="BL399" i="6"/>
  <c r="BY171" i="6"/>
  <c r="BL311" i="6"/>
  <c r="BL123" i="6"/>
  <c r="BL138" i="6"/>
  <c r="BL152" i="6"/>
  <c r="BQ152" i="6" s="1"/>
  <c r="BL166" i="6"/>
  <c r="BL195" i="6"/>
  <c r="BL209" i="6"/>
  <c r="BL226" i="6"/>
  <c r="BL276" i="6"/>
  <c r="BL291" i="6"/>
  <c r="BL356" i="6"/>
  <c r="BL379" i="6"/>
  <c r="BL413" i="6"/>
  <c r="BL423" i="6"/>
  <c r="BL436" i="6"/>
  <c r="BL530" i="6"/>
  <c r="BL590" i="6"/>
  <c r="BY101" i="6"/>
  <c r="BY192" i="6"/>
  <c r="BY440" i="6"/>
  <c r="BY538" i="6"/>
  <c r="BY613" i="6"/>
  <c r="Q76" i="6"/>
  <c r="BL38" i="6"/>
  <c r="BL58" i="6"/>
  <c r="BY250" i="6"/>
  <c r="BL132" i="6"/>
  <c r="BL175" i="6"/>
  <c r="BY253" i="6"/>
  <c r="Q79" i="6"/>
  <c r="BL29" i="6"/>
  <c r="BL39" i="6"/>
  <c r="BL49" i="6"/>
  <c r="BL59" i="6"/>
  <c r="BL69" i="6"/>
  <c r="BL79" i="6"/>
  <c r="BL89" i="6"/>
  <c r="BL99" i="6"/>
  <c r="BL109" i="6"/>
  <c r="BL119" i="6"/>
  <c r="BL147" i="6"/>
  <c r="BL190" i="6"/>
  <c r="BL221" i="6"/>
  <c r="BL248" i="6"/>
  <c r="BL512" i="6"/>
  <c r="BL549" i="6"/>
  <c r="BY30" i="6"/>
  <c r="BY279" i="6"/>
  <c r="BZ279" i="6" s="1"/>
  <c r="BY447" i="6"/>
  <c r="BY619" i="6"/>
  <c r="BL316" i="6"/>
  <c r="BL350" i="6"/>
  <c r="BL371" i="6"/>
  <c r="BL437" i="6"/>
  <c r="BL448" i="6"/>
  <c r="BL580" i="6"/>
  <c r="BL599" i="6"/>
  <c r="BL635" i="6"/>
  <c r="BY38" i="6"/>
  <c r="BY100" i="6"/>
  <c r="BY372" i="6"/>
  <c r="BY541" i="6"/>
  <c r="BL210" i="6"/>
  <c r="BL218" i="6"/>
  <c r="BL222" i="6"/>
  <c r="BL241" i="6"/>
  <c r="BL255" i="6"/>
  <c r="BL284" i="6"/>
  <c r="BL298" i="6"/>
  <c r="BL312" i="6"/>
  <c r="BL322" i="6"/>
  <c r="BL394" i="6"/>
  <c r="BL438" i="6"/>
  <c r="BL489" i="6"/>
  <c r="BL511" i="6"/>
  <c r="BL636" i="6"/>
  <c r="BY47" i="6"/>
  <c r="BY170" i="6"/>
  <c r="BY278" i="6"/>
  <c r="BY438" i="6"/>
  <c r="BY501" i="6"/>
  <c r="BZ501" i="6" s="1"/>
  <c r="BY553" i="6"/>
  <c r="BY609" i="6"/>
  <c r="BL211" i="6"/>
  <c r="BL232" i="6"/>
  <c r="BL261" i="6"/>
  <c r="BQ261" i="6" s="1"/>
  <c r="BL275" i="6"/>
  <c r="BL304" i="6"/>
  <c r="BL318" i="6"/>
  <c r="BL374" i="6"/>
  <c r="BL381" i="6"/>
  <c r="BL396" i="6"/>
  <c r="BL461" i="6"/>
  <c r="BL482" i="6"/>
  <c r="BL535" i="6"/>
  <c r="BL546" i="6"/>
  <c r="BL640" i="6"/>
  <c r="BY62" i="6"/>
  <c r="BY223" i="6"/>
  <c r="BY460" i="6"/>
  <c r="BY621" i="6"/>
  <c r="BL124" i="6"/>
  <c r="BL134" i="6"/>
  <c r="BL144" i="6"/>
  <c r="BL154" i="6"/>
  <c r="BL164" i="6"/>
  <c r="BL174" i="6"/>
  <c r="BL184" i="6"/>
  <c r="BL194" i="6"/>
  <c r="BL204" i="6"/>
  <c r="BL215" i="6"/>
  <c r="BL256" i="6"/>
  <c r="BL334" i="6"/>
  <c r="BL360" i="6"/>
  <c r="BL433" i="6"/>
  <c r="BL462" i="6"/>
  <c r="BL492" i="6"/>
  <c r="BL525" i="6"/>
  <c r="BL548" i="6"/>
  <c r="BY113" i="6"/>
  <c r="BY291" i="6"/>
  <c r="BY399" i="6"/>
  <c r="BY461" i="6"/>
  <c r="BY572" i="6"/>
  <c r="BL219" i="6"/>
  <c r="BL223" i="6"/>
  <c r="BL228" i="6"/>
  <c r="BL242" i="6"/>
  <c r="BL271" i="6"/>
  <c r="BL285" i="6"/>
  <c r="BL314" i="6"/>
  <c r="BL324" i="6"/>
  <c r="BL346" i="6"/>
  <c r="BL367" i="6"/>
  <c r="BL419" i="6"/>
  <c r="BL441" i="6"/>
  <c r="BL451" i="6"/>
  <c r="BL472" i="6"/>
  <c r="BL589" i="6"/>
  <c r="BL625" i="6"/>
  <c r="BY177" i="6"/>
  <c r="BZ177" i="6" s="1"/>
  <c r="BY240" i="6"/>
  <c r="BZ240" i="6" s="1"/>
  <c r="BY400" i="6"/>
  <c r="BY511" i="6"/>
  <c r="BY623" i="6"/>
  <c r="BL121" i="6"/>
  <c r="BL131" i="6"/>
  <c r="BL141" i="6"/>
  <c r="BL151" i="6"/>
  <c r="BL161" i="6"/>
  <c r="BL171" i="6"/>
  <c r="BQ171" i="6" s="1"/>
  <c r="BL181" i="6"/>
  <c r="BL191" i="6"/>
  <c r="BL201" i="6"/>
  <c r="BL266" i="6"/>
  <c r="BL353" i="6"/>
  <c r="BL404" i="6"/>
  <c r="BL503" i="6"/>
  <c r="BL642" i="6"/>
  <c r="BY67" i="6"/>
  <c r="BY129" i="6"/>
  <c r="BY178" i="6"/>
  <c r="BY352" i="6"/>
  <c r="BY407" i="6"/>
  <c r="BY462" i="6"/>
  <c r="BY513" i="6"/>
  <c r="BL224" i="6"/>
  <c r="BL238" i="6"/>
  <c r="BL252" i="6"/>
  <c r="BL281" i="6"/>
  <c r="BL295" i="6"/>
  <c r="BL390" i="6"/>
  <c r="BL505" i="6"/>
  <c r="BL560" i="6"/>
  <c r="BL573" i="6"/>
  <c r="BL606" i="6"/>
  <c r="BY68" i="6"/>
  <c r="BY247" i="6"/>
  <c r="BY293" i="6"/>
  <c r="BY463" i="6"/>
  <c r="BY517" i="6"/>
  <c r="BZ517" i="6" s="1"/>
  <c r="BY577" i="6"/>
  <c r="BZ577" i="6" s="1"/>
  <c r="BL361" i="6"/>
  <c r="BL418" i="6"/>
  <c r="BL443" i="6"/>
  <c r="BL463" i="6"/>
  <c r="BL483" i="6"/>
  <c r="BL518" i="6"/>
  <c r="BY33" i="6"/>
  <c r="BY179" i="6"/>
  <c r="BY219" i="6"/>
  <c r="BY292" i="6"/>
  <c r="BY327" i="6"/>
  <c r="BY362" i="6"/>
  <c r="BY509" i="6"/>
  <c r="BY548" i="6"/>
  <c r="BY579" i="6"/>
  <c r="BL229" i="6"/>
  <c r="BL239" i="6"/>
  <c r="BL249" i="6"/>
  <c r="BL259" i="6"/>
  <c r="BL269" i="6"/>
  <c r="BL279" i="6"/>
  <c r="BL289" i="6"/>
  <c r="BL299" i="6"/>
  <c r="BL309" i="6"/>
  <c r="BL319" i="6"/>
  <c r="BL329" i="6"/>
  <c r="BL339" i="6"/>
  <c r="BL343" i="6"/>
  <c r="BL357" i="6"/>
  <c r="BL386" i="6"/>
  <c r="BL400" i="6"/>
  <c r="BL414" i="6"/>
  <c r="BL429" i="6"/>
  <c r="BL458" i="6"/>
  <c r="BL478" i="6"/>
  <c r="BL498" i="6"/>
  <c r="BL526" i="6"/>
  <c r="BL563" i="6"/>
  <c r="BY39" i="6"/>
  <c r="BY79" i="6"/>
  <c r="BY152" i="6"/>
  <c r="BY187" i="6"/>
  <c r="BZ187" i="6" s="1"/>
  <c r="BY257" i="6"/>
  <c r="BY338" i="6"/>
  <c r="BY369" i="6"/>
  <c r="BL233" i="6"/>
  <c r="BL243" i="6"/>
  <c r="BL253" i="6"/>
  <c r="BL263" i="6"/>
  <c r="BL273" i="6"/>
  <c r="BL283" i="6"/>
  <c r="BQ283" i="6" s="1"/>
  <c r="BL293" i="6"/>
  <c r="BL303" i="6"/>
  <c r="BL313" i="6"/>
  <c r="BL323" i="6"/>
  <c r="BL333" i="6"/>
  <c r="BL349" i="6"/>
  <c r="BL363" i="6"/>
  <c r="BL377" i="6"/>
  <c r="BL406" i="6"/>
  <c r="BL420" i="6"/>
  <c r="BL434" i="6"/>
  <c r="BL445" i="6"/>
  <c r="BL486" i="6"/>
  <c r="BL506" i="6"/>
  <c r="BL521" i="6"/>
  <c r="BL543" i="6"/>
  <c r="BL558" i="6"/>
  <c r="BY50" i="6"/>
  <c r="BY82" i="6"/>
  <c r="BY123" i="6"/>
  <c r="BZ123" i="6" s="1"/>
  <c r="BY193" i="6"/>
  <c r="BZ193" i="6" s="1"/>
  <c r="BY230" i="6"/>
  <c r="BY268" i="6"/>
  <c r="BY301" i="6"/>
  <c r="BY340" i="6"/>
  <c r="BY413" i="6"/>
  <c r="BY448" i="6"/>
  <c r="BY599" i="6"/>
  <c r="BY631" i="6"/>
  <c r="BL358" i="6"/>
  <c r="BL401" i="6"/>
  <c r="BL479" i="6"/>
  <c r="BL500" i="6"/>
  <c r="BL565" i="6"/>
  <c r="BL596" i="6"/>
  <c r="BL619" i="6"/>
  <c r="BL632" i="6"/>
  <c r="BY158" i="6"/>
  <c r="BZ158" i="6" s="1"/>
  <c r="BY199" i="6"/>
  <c r="BY341" i="6"/>
  <c r="BZ341" i="6" s="1"/>
  <c r="BY452" i="6"/>
  <c r="BY527" i="6"/>
  <c r="BL220" i="6"/>
  <c r="BL230" i="6"/>
  <c r="BL240" i="6"/>
  <c r="BL250" i="6"/>
  <c r="BL260" i="6"/>
  <c r="BL270" i="6"/>
  <c r="BL280" i="6"/>
  <c r="BL290" i="6"/>
  <c r="BL300" i="6"/>
  <c r="BL310" i="6"/>
  <c r="BL320" i="6"/>
  <c r="BL330" i="6"/>
  <c r="BL340" i="6"/>
  <c r="BL344" i="6"/>
  <c r="BL359" i="6"/>
  <c r="BL373" i="6"/>
  <c r="BL387" i="6"/>
  <c r="BL416" i="6"/>
  <c r="BL430" i="6"/>
  <c r="BL459" i="6"/>
  <c r="BL501" i="6"/>
  <c r="BL529" i="6"/>
  <c r="BL551" i="6"/>
  <c r="BL585" i="6"/>
  <c r="BL598" i="6"/>
  <c r="BY52" i="6"/>
  <c r="BY87" i="6"/>
  <c r="BZ87" i="6" s="1"/>
  <c r="BY127" i="6"/>
  <c r="BY232" i="6"/>
  <c r="BY383" i="6"/>
  <c r="BZ383" i="6" s="1"/>
  <c r="BY417" i="6"/>
  <c r="BZ417" i="6" s="1"/>
  <c r="BY453" i="6"/>
  <c r="BY600" i="6"/>
  <c r="BL368" i="6"/>
  <c r="BL411" i="6"/>
  <c r="BL453" i="6"/>
  <c r="BL473" i="6"/>
  <c r="BL515" i="6"/>
  <c r="BL536" i="6"/>
  <c r="BY53" i="6"/>
  <c r="BY91" i="6"/>
  <c r="BY160" i="6"/>
  <c r="BY200" i="6"/>
  <c r="BY270" i="6"/>
  <c r="BY311" i="6"/>
  <c r="BY342" i="6"/>
  <c r="BY418" i="6"/>
  <c r="BY491" i="6"/>
  <c r="BY528" i="6"/>
  <c r="BY601" i="6"/>
  <c r="BZ601" i="6" s="1"/>
  <c r="BY633" i="6"/>
  <c r="BL217" i="6"/>
  <c r="BL227" i="6"/>
  <c r="BL237" i="6"/>
  <c r="BL247" i="6"/>
  <c r="BL257" i="6"/>
  <c r="BL267" i="6"/>
  <c r="BL277" i="6"/>
  <c r="BL287" i="6"/>
  <c r="BL297" i="6"/>
  <c r="BL307" i="6"/>
  <c r="BL317" i="6"/>
  <c r="BL327" i="6"/>
  <c r="BL337" i="6"/>
  <c r="BL354" i="6"/>
  <c r="BL369" i="6"/>
  <c r="BL383" i="6"/>
  <c r="BL397" i="6"/>
  <c r="BL426" i="6"/>
  <c r="BL440" i="6"/>
  <c r="BL522" i="6"/>
  <c r="BL620" i="6"/>
  <c r="BY128" i="6"/>
  <c r="BY201" i="6"/>
  <c r="BZ201" i="6" s="1"/>
  <c r="BY271" i="6"/>
  <c r="BY387" i="6"/>
  <c r="BY457" i="6"/>
  <c r="BY492" i="6"/>
  <c r="BY529" i="6"/>
  <c r="BY562" i="6"/>
  <c r="BL516" i="6"/>
  <c r="BL531" i="6"/>
  <c r="BL545" i="6"/>
  <c r="BL559" i="6"/>
  <c r="BL583" i="6"/>
  <c r="BL605" i="6"/>
  <c r="BY109" i="6"/>
  <c r="BY131" i="6"/>
  <c r="BY157" i="6"/>
  <c r="BY202" i="6"/>
  <c r="BZ202" i="6" s="1"/>
  <c r="BY277" i="6"/>
  <c r="BY322" i="6"/>
  <c r="BY343" i="6"/>
  <c r="BY391" i="6"/>
  <c r="BZ391" i="6" s="1"/>
  <c r="BY439" i="6"/>
  <c r="BY487" i="6"/>
  <c r="BZ487" i="6" s="1"/>
  <c r="BY510" i="6"/>
  <c r="BY532" i="6"/>
  <c r="BY558" i="6"/>
  <c r="BY603" i="6"/>
  <c r="BY630" i="6"/>
  <c r="BL450" i="6"/>
  <c r="BL493" i="6"/>
  <c r="BL550" i="6"/>
  <c r="BL629" i="6"/>
  <c r="BL645" i="6"/>
  <c r="BY63" i="6"/>
  <c r="BY111" i="6"/>
  <c r="BY138" i="6"/>
  <c r="BY183" i="6"/>
  <c r="BZ183" i="6" s="1"/>
  <c r="BY207" i="6"/>
  <c r="BZ207" i="6" s="1"/>
  <c r="BY231" i="6"/>
  <c r="BY252" i="6"/>
  <c r="BY300" i="6"/>
  <c r="BY348" i="6"/>
  <c r="BY393" i="6"/>
  <c r="BY419" i="6"/>
  <c r="BY467" i="6"/>
  <c r="BY539" i="6"/>
  <c r="BY560" i="6"/>
  <c r="BY587" i="6"/>
  <c r="BY632" i="6"/>
  <c r="BL470" i="6"/>
  <c r="BL513" i="6"/>
  <c r="BL593" i="6"/>
  <c r="BL615" i="6"/>
  <c r="BL623" i="6"/>
  <c r="BL646" i="6"/>
  <c r="BY117" i="6"/>
  <c r="BY140" i="6"/>
  <c r="BY162" i="6"/>
  <c r="BZ162" i="6" s="1"/>
  <c r="BY188" i="6"/>
  <c r="BY233" i="6"/>
  <c r="BY260" i="6"/>
  <c r="BZ260" i="6" s="1"/>
  <c r="BY281" i="6"/>
  <c r="BZ281" i="6" s="1"/>
  <c r="BY308" i="6"/>
  <c r="BZ308" i="6" s="1"/>
  <c r="BY329" i="6"/>
  <c r="BZ329" i="6" s="1"/>
  <c r="BY353" i="6"/>
  <c r="BZ353" i="6" s="1"/>
  <c r="BY377" i="6"/>
  <c r="BZ377" i="6" s="1"/>
  <c r="BY401" i="6"/>
  <c r="BY470" i="6"/>
  <c r="BY518" i="6"/>
  <c r="BY589" i="6"/>
  <c r="BL345" i="6"/>
  <c r="BL355" i="6"/>
  <c r="BL365" i="6"/>
  <c r="BL375" i="6"/>
  <c r="BL385" i="6"/>
  <c r="BL395" i="6"/>
  <c r="BL405" i="6"/>
  <c r="BL415" i="6"/>
  <c r="BQ415" i="6" s="1"/>
  <c r="BL425" i="6"/>
  <c r="BL435" i="6"/>
  <c r="BL442" i="6"/>
  <c r="BL456" i="6"/>
  <c r="BL471" i="6"/>
  <c r="BL485" i="6"/>
  <c r="BL499" i="6"/>
  <c r="BL528" i="6"/>
  <c r="BL542" i="6"/>
  <c r="BL556" i="6"/>
  <c r="BL572" i="6"/>
  <c r="BL639" i="6"/>
  <c r="BY48" i="6"/>
  <c r="BY93" i="6"/>
  <c r="BY141" i="6"/>
  <c r="BY213" i="6"/>
  <c r="BY261" i="6"/>
  <c r="BY282" i="6"/>
  <c r="BY378" i="6"/>
  <c r="BY423" i="6"/>
  <c r="BY449" i="6"/>
  <c r="BY471" i="6"/>
  <c r="BY497" i="6"/>
  <c r="BY542" i="6"/>
  <c r="BY569" i="6"/>
  <c r="BZ569" i="6" s="1"/>
  <c r="BY590" i="6"/>
  <c r="BZ590" i="6" s="1"/>
  <c r="BY617" i="6"/>
  <c r="BY638" i="6"/>
  <c r="BL480" i="6"/>
  <c r="BL523" i="6"/>
  <c r="BY70" i="6"/>
  <c r="BY118" i="6"/>
  <c r="BY189" i="6"/>
  <c r="BY309" i="6"/>
  <c r="BY331" i="6"/>
  <c r="BZ331" i="6" s="1"/>
  <c r="BY357" i="6"/>
  <c r="BY402" i="6"/>
  <c r="BY477" i="6"/>
  <c r="BY522" i="6"/>
  <c r="BY543" i="6"/>
  <c r="BZ543" i="6" s="1"/>
  <c r="BY591" i="6"/>
  <c r="BY639" i="6"/>
  <c r="BL342" i="6"/>
  <c r="BL352" i="6"/>
  <c r="BL362" i="6"/>
  <c r="BL372" i="6"/>
  <c r="BL382" i="6"/>
  <c r="BL392" i="6"/>
  <c r="BL402" i="6"/>
  <c r="BL412" i="6"/>
  <c r="BL422" i="6"/>
  <c r="BL432" i="6"/>
  <c r="BL452" i="6"/>
  <c r="BL466" i="6"/>
  <c r="BL481" i="6"/>
  <c r="BL495" i="6"/>
  <c r="BL509" i="6"/>
  <c r="BL538" i="6"/>
  <c r="BL552" i="6"/>
  <c r="BL566" i="6"/>
  <c r="BL579" i="6"/>
  <c r="BY23" i="6"/>
  <c r="BY49" i="6"/>
  <c r="BZ49" i="6" s="1"/>
  <c r="BY71" i="6"/>
  <c r="BZ71" i="6" s="1"/>
  <c r="BY97" i="6"/>
  <c r="BZ97" i="6" s="1"/>
  <c r="BY142" i="6"/>
  <c r="BZ142" i="6" s="1"/>
  <c r="BY169" i="6"/>
  <c r="BZ169" i="6" s="1"/>
  <c r="BY190" i="6"/>
  <c r="BZ190" i="6" s="1"/>
  <c r="BY217" i="6"/>
  <c r="BY238" i="6"/>
  <c r="BY262" i="6"/>
  <c r="BY379" i="6"/>
  <c r="BY450" i="6"/>
  <c r="BY570" i="6"/>
  <c r="BY592" i="6"/>
  <c r="BZ592" i="6" s="1"/>
  <c r="BY618" i="6"/>
  <c r="BL490" i="6"/>
  <c r="BL533" i="6"/>
  <c r="BL588" i="6"/>
  <c r="BL609" i="6"/>
  <c r="BL616" i="6"/>
  <c r="BY77" i="6"/>
  <c r="BZ77" i="6" s="1"/>
  <c r="BY122" i="6"/>
  <c r="BZ122" i="6" s="1"/>
  <c r="BY143" i="6"/>
  <c r="BY191" i="6"/>
  <c r="BY239" i="6"/>
  <c r="BZ239" i="6" s="1"/>
  <c r="BY287" i="6"/>
  <c r="BZ287" i="6" s="1"/>
  <c r="BY310" i="6"/>
  <c r="BY332" i="6"/>
  <c r="BY358" i="6"/>
  <c r="BY403" i="6"/>
  <c r="BY430" i="6"/>
  <c r="BY478" i="6"/>
  <c r="BY499" i="6"/>
  <c r="BY523" i="6"/>
  <c r="BY571" i="6"/>
  <c r="BZ571" i="6" s="1"/>
  <c r="BY640" i="6"/>
  <c r="BL630" i="6"/>
  <c r="BY37" i="6"/>
  <c r="BZ37" i="6" s="1"/>
  <c r="BY51" i="6"/>
  <c r="BZ51" i="6" s="1"/>
  <c r="BY98" i="6"/>
  <c r="BY112" i="6"/>
  <c r="BY159" i="6"/>
  <c r="BY173" i="6"/>
  <c r="BY220" i="6"/>
  <c r="BZ220" i="6" s="1"/>
  <c r="BY237" i="6"/>
  <c r="BY251" i="6"/>
  <c r="BZ251" i="6" s="1"/>
  <c r="BY298" i="6"/>
  <c r="BY312" i="6"/>
  <c r="BY359" i="6"/>
  <c r="BY373" i="6"/>
  <c r="BY420" i="6"/>
  <c r="BY437" i="6"/>
  <c r="BY451" i="6"/>
  <c r="BY498" i="6"/>
  <c r="BY512" i="6"/>
  <c r="BZ512" i="6" s="1"/>
  <c r="BY559" i="6"/>
  <c r="BY573" i="6"/>
  <c r="BY620" i="6"/>
  <c r="BY637" i="6"/>
  <c r="BL570" i="6"/>
  <c r="BL575" i="6"/>
  <c r="BL600" i="6"/>
  <c r="BL626" i="6"/>
  <c r="BY69" i="6"/>
  <c r="BY83" i="6"/>
  <c r="BY130" i="6"/>
  <c r="BY147" i="6"/>
  <c r="BZ147" i="6" s="1"/>
  <c r="BY161" i="6"/>
  <c r="BY208" i="6"/>
  <c r="BY222" i="6"/>
  <c r="BY269" i="6"/>
  <c r="BY283" i="6"/>
  <c r="BY330" i="6"/>
  <c r="BY347" i="6"/>
  <c r="BY361" i="6"/>
  <c r="BY408" i="6"/>
  <c r="BY422" i="6"/>
  <c r="BY469" i="6"/>
  <c r="BY483" i="6"/>
  <c r="BZ483" i="6" s="1"/>
  <c r="BY530" i="6"/>
  <c r="BY547" i="6"/>
  <c r="BZ547" i="6" s="1"/>
  <c r="BY561" i="6"/>
  <c r="BZ561" i="6" s="1"/>
  <c r="BY608" i="6"/>
  <c r="BY622" i="6"/>
  <c r="BL586" i="6"/>
  <c r="BL622" i="6"/>
  <c r="BY27" i="6"/>
  <c r="BY41" i="6"/>
  <c r="BY88" i="6"/>
  <c r="BY102" i="6"/>
  <c r="BY149" i="6"/>
  <c r="BY163" i="6"/>
  <c r="BY210" i="6"/>
  <c r="BY227" i="6"/>
  <c r="BY241" i="6"/>
  <c r="BY288" i="6"/>
  <c r="BY302" i="6"/>
  <c r="BY349" i="6"/>
  <c r="BZ349" i="6" s="1"/>
  <c r="BY363" i="6"/>
  <c r="BZ363" i="6" s="1"/>
  <c r="BY410" i="6"/>
  <c r="BY427" i="6"/>
  <c r="BZ427" i="6" s="1"/>
  <c r="BY441" i="6"/>
  <c r="BZ441" i="6" s="1"/>
  <c r="BY488" i="6"/>
  <c r="BY502" i="6"/>
  <c r="BY549" i="6"/>
  <c r="BY563" i="6"/>
  <c r="BZ563" i="6" s="1"/>
  <c r="BY610" i="6"/>
  <c r="BZ610" i="6" s="1"/>
  <c r="BY627" i="6"/>
  <c r="BY641" i="6"/>
  <c r="BL447" i="6"/>
  <c r="BL457" i="6"/>
  <c r="BL467" i="6"/>
  <c r="BL477" i="6"/>
  <c r="BL487" i="6"/>
  <c r="BL497" i="6"/>
  <c r="BL507" i="6"/>
  <c r="BL517" i="6"/>
  <c r="BL527" i="6"/>
  <c r="BL537" i="6"/>
  <c r="BL547" i="6"/>
  <c r="BL557" i="6"/>
  <c r="BL576" i="6"/>
  <c r="BL612" i="6"/>
  <c r="BL638" i="6"/>
  <c r="BY58" i="6"/>
  <c r="BY72" i="6"/>
  <c r="BZ72" i="6" s="1"/>
  <c r="BY119" i="6"/>
  <c r="BY133" i="6"/>
  <c r="BY180" i="6"/>
  <c r="BY197" i="6"/>
  <c r="BY211" i="6"/>
  <c r="BY258" i="6"/>
  <c r="BY272" i="6"/>
  <c r="BY319" i="6"/>
  <c r="BY333" i="6"/>
  <c r="BZ333" i="6" s="1"/>
  <c r="BY380" i="6"/>
  <c r="BY397" i="6"/>
  <c r="BY411" i="6"/>
  <c r="BZ411" i="6" s="1"/>
  <c r="BY458" i="6"/>
  <c r="BY472" i="6"/>
  <c r="BY519" i="6"/>
  <c r="BY533" i="6"/>
  <c r="BZ533" i="6" s="1"/>
  <c r="BY580" i="6"/>
  <c r="BZ580" i="6" s="1"/>
  <c r="BY597" i="6"/>
  <c r="BZ597" i="6" s="1"/>
  <c r="BY611" i="6"/>
  <c r="BZ611" i="6" s="1"/>
  <c r="BL602" i="6"/>
  <c r="BL628" i="6"/>
  <c r="BY28" i="6"/>
  <c r="BY42" i="6"/>
  <c r="BY89" i="6"/>
  <c r="BY103" i="6"/>
  <c r="BY150" i="6"/>
  <c r="BY167" i="6"/>
  <c r="BY181" i="6"/>
  <c r="BY228" i="6"/>
  <c r="BY242" i="6"/>
  <c r="BY289" i="6"/>
  <c r="BY303" i="6"/>
  <c r="BZ303" i="6" s="1"/>
  <c r="BY350" i="6"/>
  <c r="BY367" i="6"/>
  <c r="BY381" i="6"/>
  <c r="BZ381" i="6" s="1"/>
  <c r="BY428" i="6"/>
  <c r="BY442" i="6"/>
  <c r="BY489" i="6"/>
  <c r="BY503" i="6"/>
  <c r="BZ503" i="6" s="1"/>
  <c r="BY550" i="6"/>
  <c r="BZ550" i="6" s="1"/>
  <c r="BY567" i="6"/>
  <c r="BY581" i="6"/>
  <c r="BY628" i="6"/>
  <c r="BY642" i="6"/>
  <c r="BL444" i="6"/>
  <c r="BL454" i="6"/>
  <c r="BL464" i="6"/>
  <c r="BL474" i="6"/>
  <c r="BL484" i="6"/>
  <c r="BL494" i="6"/>
  <c r="BL504" i="6"/>
  <c r="BL514" i="6"/>
  <c r="BL524" i="6"/>
  <c r="BL534" i="6"/>
  <c r="BL544" i="6"/>
  <c r="BL554" i="6"/>
  <c r="BL564" i="6"/>
  <c r="BL592" i="6"/>
  <c r="BL618" i="6"/>
  <c r="BL643" i="6"/>
  <c r="BY59" i="6"/>
  <c r="BY73" i="6"/>
  <c r="BY120" i="6"/>
  <c r="BY137" i="6"/>
  <c r="BY151" i="6"/>
  <c r="BY198" i="6"/>
  <c r="BY212" i="6"/>
  <c r="BY259" i="6"/>
  <c r="BY273" i="6"/>
  <c r="BY320" i="6"/>
  <c r="BY337" i="6"/>
  <c r="BY351" i="6"/>
  <c r="BZ351" i="6" s="1"/>
  <c r="BY398" i="6"/>
  <c r="BZ398" i="6" s="1"/>
  <c r="BY412" i="6"/>
  <c r="BY459" i="6"/>
  <c r="BY473" i="6"/>
  <c r="BY520" i="6"/>
  <c r="BY537" i="6"/>
  <c r="BZ537" i="6" s="1"/>
  <c r="BY551" i="6"/>
  <c r="BZ551" i="6" s="1"/>
  <c r="BY598" i="6"/>
  <c r="BY612" i="6"/>
  <c r="BL568" i="6"/>
  <c r="BL582" i="6"/>
  <c r="BL608" i="6"/>
  <c r="BL633" i="6"/>
  <c r="BY29" i="6"/>
  <c r="BY43" i="6"/>
  <c r="BY90" i="6"/>
  <c r="BY107" i="6"/>
  <c r="BY121" i="6"/>
  <c r="BY168" i="6"/>
  <c r="BY182" i="6"/>
  <c r="BZ182" i="6" s="1"/>
  <c r="BY229" i="6"/>
  <c r="BZ229" i="6" s="1"/>
  <c r="BY243" i="6"/>
  <c r="BY290" i="6"/>
  <c r="BY307" i="6"/>
  <c r="BY321" i="6"/>
  <c r="BZ321" i="6" s="1"/>
  <c r="BY368" i="6"/>
  <c r="BY382" i="6"/>
  <c r="BY429" i="6"/>
  <c r="BY443" i="6"/>
  <c r="BZ443" i="6" s="1"/>
  <c r="BY490" i="6"/>
  <c r="BY507" i="6"/>
  <c r="BY521" i="6"/>
  <c r="BY568" i="6"/>
  <c r="BY582" i="6"/>
  <c r="BY629" i="6"/>
  <c r="BY643" i="6"/>
  <c r="BZ643" i="6" s="1"/>
  <c r="BL567" i="6"/>
  <c r="BL577" i="6"/>
  <c r="BL587" i="6"/>
  <c r="BL597" i="6"/>
  <c r="BL607" i="6"/>
  <c r="BL617" i="6"/>
  <c r="BL627" i="6"/>
  <c r="BL637" i="6"/>
  <c r="BY24" i="6"/>
  <c r="BY34" i="6"/>
  <c r="BZ34" i="6" s="1"/>
  <c r="BY44" i="6"/>
  <c r="BY54" i="6"/>
  <c r="BY64" i="6"/>
  <c r="BZ64" i="6" s="1"/>
  <c r="BY74" i="6"/>
  <c r="BY84" i="6"/>
  <c r="BY94" i="6"/>
  <c r="BY104" i="6"/>
  <c r="BY114" i="6"/>
  <c r="BY124" i="6"/>
  <c r="BY134" i="6"/>
  <c r="BZ134" i="6" s="1"/>
  <c r="BY144" i="6"/>
  <c r="BZ144" i="6" s="1"/>
  <c r="BY154" i="6"/>
  <c r="BY164" i="6"/>
  <c r="BY174" i="6"/>
  <c r="BZ174" i="6" s="1"/>
  <c r="BY184" i="6"/>
  <c r="BY194" i="6"/>
  <c r="BY204" i="6"/>
  <c r="BZ204" i="6" s="1"/>
  <c r="BY214" i="6"/>
  <c r="BY224" i="6"/>
  <c r="BZ224" i="6" s="1"/>
  <c r="BY234" i="6"/>
  <c r="BY244" i="6"/>
  <c r="BY254" i="6"/>
  <c r="BZ254" i="6" s="1"/>
  <c r="BY264" i="6"/>
  <c r="BZ264" i="6" s="1"/>
  <c r="BY274" i="6"/>
  <c r="BY284" i="6"/>
  <c r="BY294" i="6"/>
  <c r="BY304" i="6"/>
  <c r="BY314" i="6"/>
  <c r="BZ314" i="6" s="1"/>
  <c r="BY324" i="6"/>
  <c r="BY334" i="6"/>
  <c r="BY344" i="6"/>
  <c r="BY354" i="6"/>
  <c r="BY364" i="6"/>
  <c r="BY374" i="6"/>
  <c r="BY384" i="6"/>
  <c r="BY394" i="6"/>
  <c r="BY404" i="6"/>
  <c r="BZ404" i="6" s="1"/>
  <c r="BY414" i="6"/>
  <c r="BZ414" i="6" s="1"/>
  <c r="BY424" i="6"/>
  <c r="BY434" i="6"/>
  <c r="BY444" i="6"/>
  <c r="BY454" i="6"/>
  <c r="BZ454" i="6" s="1"/>
  <c r="BY464" i="6"/>
  <c r="BZ464" i="6" s="1"/>
  <c r="BY474" i="6"/>
  <c r="BY484" i="6"/>
  <c r="BY494" i="6"/>
  <c r="BY504" i="6"/>
  <c r="BY514" i="6"/>
  <c r="BY524" i="6"/>
  <c r="BY534" i="6"/>
  <c r="BZ534" i="6" s="1"/>
  <c r="BY544" i="6"/>
  <c r="BY554" i="6"/>
  <c r="BY564" i="6"/>
  <c r="BY574" i="6"/>
  <c r="BZ574" i="6" s="1"/>
  <c r="BY584" i="6"/>
  <c r="BY594" i="6"/>
  <c r="BY604" i="6"/>
  <c r="BZ604" i="6" s="1"/>
  <c r="BY614" i="6"/>
  <c r="BY624" i="6"/>
  <c r="BY634" i="6"/>
  <c r="BZ634" i="6" s="1"/>
  <c r="BY644" i="6"/>
  <c r="BZ644" i="6" s="1"/>
  <c r="BL574" i="6"/>
  <c r="BL584" i="6"/>
  <c r="BL594" i="6"/>
  <c r="BL604" i="6"/>
  <c r="BL614" i="6"/>
  <c r="BL624" i="6"/>
  <c r="BL634" i="6"/>
  <c r="BL644" i="6"/>
  <c r="BY25" i="6"/>
  <c r="BZ25" i="6" s="1"/>
  <c r="BY35" i="6"/>
  <c r="BZ35" i="6" s="1"/>
  <c r="BY45" i="6"/>
  <c r="BY55" i="6"/>
  <c r="BY65" i="6"/>
  <c r="BY75" i="6"/>
  <c r="BZ75" i="6" s="1"/>
  <c r="BY85" i="6"/>
  <c r="BY95" i="6"/>
  <c r="BZ95" i="6" s="1"/>
  <c r="BY105" i="6"/>
  <c r="BY115" i="6"/>
  <c r="BY125" i="6"/>
  <c r="BY135" i="6"/>
  <c r="BZ135" i="6" s="1"/>
  <c r="BY145" i="6"/>
  <c r="BY155" i="6"/>
  <c r="BZ155" i="6" s="1"/>
  <c r="BY165" i="6"/>
  <c r="BY175" i="6"/>
  <c r="BY185" i="6"/>
  <c r="BY195" i="6"/>
  <c r="BY205" i="6"/>
  <c r="BY215" i="6"/>
  <c r="BY225" i="6"/>
  <c r="BY235" i="6"/>
  <c r="BZ235" i="6" s="1"/>
  <c r="BY245" i="6"/>
  <c r="BY255" i="6"/>
  <c r="BY265" i="6"/>
  <c r="BZ265" i="6" s="1"/>
  <c r="BY275" i="6"/>
  <c r="BY285" i="6"/>
  <c r="BY295" i="6"/>
  <c r="BY305" i="6"/>
  <c r="BZ305" i="6" s="1"/>
  <c r="BY315" i="6"/>
  <c r="BY325" i="6"/>
  <c r="BZ325" i="6" s="1"/>
  <c r="BY335" i="6"/>
  <c r="BZ335" i="6" s="1"/>
  <c r="BY345" i="6"/>
  <c r="BZ345" i="6" s="1"/>
  <c r="BY355" i="6"/>
  <c r="BZ355" i="6" s="1"/>
  <c r="BY365" i="6"/>
  <c r="BY375" i="6"/>
  <c r="BY385" i="6"/>
  <c r="BY395" i="6"/>
  <c r="BY405" i="6"/>
  <c r="BY415" i="6"/>
  <c r="BY425" i="6"/>
  <c r="BZ425" i="6" s="1"/>
  <c r="BY435" i="6"/>
  <c r="BZ435" i="6" s="1"/>
  <c r="BY445" i="6"/>
  <c r="BY455" i="6"/>
  <c r="BY465" i="6"/>
  <c r="BY475" i="6"/>
  <c r="BZ475" i="6" s="1"/>
  <c r="BY485" i="6"/>
  <c r="BY495" i="6"/>
  <c r="BZ495" i="6" s="1"/>
  <c r="BY505" i="6"/>
  <c r="BZ505" i="6" s="1"/>
  <c r="BY515" i="6"/>
  <c r="BZ515" i="6" s="1"/>
  <c r="BY525" i="6"/>
  <c r="BZ525" i="6" s="1"/>
  <c r="BY535" i="6"/>
  <c r="BZ535" i="6" s="1"/>
  <c r="BY545" i="6"/>
  <c r="BY555" i="6"/>
  <c r="BZ555" i="6" s="1"/>
  <c r="BY565" i="6"/>
  <c r="BY575" i="6"/>
  <c r="BY585" i="6"/>
  <c r="BY595" i="6"/>
  <c r="BY605" i="6"/>
  <c r="BY615" i="6"/>
  <c r="BY625" i="6"/>
  <c r="BZ625" i="6" s="1"/>
  <c r="BY635" i="6"/>
  <c r="BY645" i="6"/>
  <c r="BL571" i="6"/>
  <c r="BL581" i="6"/>
  <c r="BL591" i="6"/>
  <c r="BL601" i="6"/>
  <c r="BL611" i="6"/>
  <c r="BL621" i="6"/>
  <c r="BL631" i="6"/>
  <c r="BL641" i="6"/>
  <c r="BY26" i="6"/>
  <c r="BZ26" i="6" s="1"/>
  <c r="BY36" i="6"/>
  <c r="BZ36" i="6" s="1"/>
  <c r="BY46" i="6"/>
  <c r="BZ46" i="6" s="1"/>
  <c r="BY56" i="6"/>
  <c r="BY66" i="6"/>
  <c r="BY76" i="6"/>
  <c r="BY86" i="6"/>
  <c r="BY96" i="6"/>
  <c r="BY106" i="6"/>
  <c r="BY116" i="6"/>
  <c r="BY126" i="6"/>
  <c r="BY136" i="6"/>
  <c r="BY146" i="6"/>
  <c r="BY156" i="6"/>
  <c r="BY166" i="6"/>
  <c r="BZ166" i="6" s="1"/>
  <c r="BY176" i="6"/>
  <c r="BY186" i="6"/>
  <c r="BY196" i="6"/>
  <c r="BY206" i="6"/>
  <c r="BY216" i="6"/>
  <c r="BZ216" i="6" s="1"/>
  <c r="BY226" i="6"/>
  <c r="BZ226" i="6" s="1"/>
  <c r="BY236" i="6"/>
  <c r="BZ236" i="6" s="1"/>
  <c r="BY246" i="6"/>
  <c r="BY256" i="6"/>
  <c r="BY266" i="6"/>
  <c r="BY276" i="6"/>
  <c r="BY286" i="6"/>
  <c r="BY296" i="6"/>
  <c r="BY306" i="6"/>
  <c r="BY316" i="6"/>
  <c r="BY326" i="6"/>
  <c r="BY336" i="6"/>
  <c r="BY346" i="6"/>
  <c r="BY356" i="6"/>
  <c r="BY366" i="6"/>
  <c r="BY376" i="6"/>
  <c r="BY386" i="6"/>
  <c r="BZ386" i="6" s="1"/>
  <c r="BY396" i="6"/>
  <c r="BY406" i="6"/>
  <c r="BY416" i="6"/>
  <c r="BZ416" i="6" s="1"/>
  <c r="BY426" i="6"/>
  <c r="BY436" i="6"/>
  <c r="BY446" i="6"/>
  <c r="BY456" i="6"/>
  <c r="BY466" i="6"/>
  <c r="BY476" i="6"/>
  <c r="BY486" i="6"/>
  <c r="BY496" i="6"/>
  <c r="BY506" i="6"/>
  <c r="BY516" i="6"/>
  <c r="BY526" i="6"/>
  <c r="BZ526" i="6" s="1"/>
  <c r="BY536" i="6"/>
  <c r="BY546" i="6"/>
  <c r="BY556" i="6"/>
  <c r="BZ556" i="6" s="1"/>
  <c r="BY566" i="6"/>
  <c r="BZ566" i="6" s="1"/>
  <c r="BY576" i="6"/>
  <c r="BY586" i="6"/>
  <c r="BY596" i="6"/>
  <c r="BZ596" i="6" s="1"/>
  <c r="BY606" i="6"/>
  <c r="BZ606" i="6" s="1"/>
  <c r="BY616" i="6"/>
  <c r="BY626" i="6"/>
  <c r="BY636" i="6"/>
  <c r="BY646" i="6"/>
  <c r="BZ646" i="6" s="1"/>
  <c r="DN25" i="6"/>
  <c r="DN26" i="6"/>
  <c r="DN24" i="6"/>
  <c r="ER24" i="6"/>
  <c r="DQ26" i="6"/>
  <c r="DS26" i="6" s="1"/>
  <c r="EZ26" i="6" s="1"/>
  <c r="DU26" i="6"/>
  <c r="DP25" i="6"/>
  <c r="EP25" i="6" s="1"/>
  <c r="DV26" i="6"/>
  <c r="DY26" i="6" s="1"/>
  <c r="DQ25" i="6"/>
  <c r="DS25" i="6" s="1"/>
  <c r="EZ25" i="6" s="1"/>
  <c r="EI26" i="6"/>
  <c r="EN26" i="6" s="1"/>
  <c r="DR26" i="6"/>
  <c r="DT26" i="6" s="1"/>
  <c r="ER26" i="6" s="1"/>
  <c r="EK26" i="6"/>
  <c r="DU25" i="6"/>
  <c r="DP24" i="6"/>
  <c r="EP24" i="6" s="1"/>
  <c r="DV25" i="6"/>
  <c r="DY25" i="6" s="1"/>
  <c r="EI24" i="6"/>
  <c r="EN24" i="6" s="1"/>
  <c r="EQ24" i="6" s="1"/>
  <c r="FH26" i="6"/>
  <c r="FJ26" i="6" s="1"/>
  <c r="DR24" i="6"/>
  <c r="DT24" i="6" s="1"/>
  <c r="AN426" i="6"/>
  <c r="AN445" i="6"/>
  <c r="AN512" i="6"/>
  <c r="AN82" i="6"/>
  <c r="AN395" i="6"/>
  <c r="AN499" i="6"/>
  <c r="AN629" i="6"/>
  <c r="AN70" i="6"/>
  <c r="AN40" i="6"/>
  <c r="AN66" i="6"/>
  <c r="AN98" i="6"/>
  <c r="AN209" i="6"/>
  <c r="AN273" i="6"/>
  <c r="AN333" i="6"/>
  <c r="AN188" i="6"/>
  <c r="AN245" i="6"/>
  <c r="AN260" i="6"/>
  <c r="AN443" i="6"/>
  <c r="AN203" i="6"/>
  <c r="AN431" i="6"/>
  <c r="AN163" i="6"/>
  <c r="AN366" i="6"/>
  <c r="AN373" i="6"/>
  <c r="AN479" i="6"/>
  <c r="AN353" i="6"/>
  <c r="BZ301" i="6"/>
  <c r="AN503" i="6"/>
  <c r="AN382" i="6"/>
  <c r="AN433" i="6"/>
  <c r="AN37" i="6"/>
  <c r="AN355" i="6"/>
  <c r="AN312" i="6"/>
  <c r="AN532" i="6"/>
  <c r="AN31" i="6"/>
  <c r="AN29" i="6"/>
  <c r="AN476" i="6"/>
  <c r="AN145" i="6"/>
  <c r="AN174" i="6"/>
  <c r="AN523" i="6"/>
  <c r="AN569" i="6"/>
  <c r="BQ103" i="6"/>
  <c r="AN447" i="6"/>
  <c r="BZ242" i="6"/>
  <c r="AN154" i="6"/>
  <c r="AN201" i="6"/>
  <c r="AN271" i="6"/>
  <c r="AN411" i="6"/>
  <c r="AN231" i="6"/>
  <c r="AN492" i="6"/>
  <c r="AN148" i="6"/>
  <c r="AN360" i="6"/>
  <c r="AN258" i="6"/>
  <c r="AN351" i="6"/>
  <c r="AN337" i="6"/>
  <c r="AN52" i="6"/>
  <c r="AN125" i="6"/>
  <c r="AN222" i="6"/>
  <c r="AN288" i="6"/>
  <c r="BZ131" i="6"/>
  <c r="AN111" i="6"/>
  <c r="BZ94" i="6"/>
  <c r="AN592" i="6"/>
  <c r="AN371" i="6"/>
  <c r="BZ53" i="6"/>
  <c r="AN90" i="6"/>
  <c r="AN362" i="6"/>
  <c r="AN42" i="6"/>
  <c r="AN539" i="6"/>
  <c r="AN602" i="6"/>
  <c r="AN239" i="6"/>
  <c r="AN442" i="6"/>
  <c r="AN465" i="6"/>
  <c r="AN521" i="6"/>
  <c r="AN576" i="6"/>
  <c r="AN501" i="6"/>
  <c r="BZ186" i="6"/>
  <c r="AN88" i="6"/>
  <c r="AN109" i="6"/>
  <c r="AN161" i="6"/>
  <c r="AN216" i="6"/>
  <c r="AN255" i="6"/>
  <c r="AN262" i="6"/>
  <c r="AN137" i="6"/>
  <c r="AN253" i="6"/>
  <c r="AN357" i="6"/>
  <c r="AN386" i="6"/>
  <c r="AN536" i="6"/>
  <c r="AN560" i="6"/>
  <c r="AN62" i="6"/>
  <c r="AN135" i="6"/>
  <c r="AN193" i="6"/>
  <c r="AN74" i="6"/>
  <c r="AN76" i="6"/>
  <c r="AN316" i="6"/>
  <c r="AN415" i="6"/>
  <c r="AN600" i="6"/>
  <c r="BZ38" i="6"/>
  <c r="AN184" i="6"/>
  <c r="AN116" i="6"/>
  <c r="AN339" i="6"/>
  <c r="AN129" i="6"/>
  <c r="AN243" i="6"/>
  <c r="AN275" i="6"/>
  <c r="AN80" i="6"/>
  <c r="AN150" i="6"/>
  <c r="AN158" i="6"/>
  <c r="AN182" i="6"/>
  <c r="AN199" i="6"/>
  <c r="AN60" i="6"/>
  <c r="AN226" i="6"/>
  <c r="AN247" i="6"/>
  <c r="AN299" i="6"/>
  <c r="AN643" i="6"/>
  <c r="AN156" i="6"/>
  <c r="AN86" i="6"/>
  <c r="AN107" i="6"/>
  <c r="AN176" i="6"/>
  <c r="AN214" i="6"/>
  <c r="AN292" i="6"/>
  <c r="AN305" i="6"/>
  <c r="AN429" i="6"/>
  <c r="AN195" i="6"/>
  <c r="AN493" i="6"/>
  <c r="AN63" i="6"/>
  <c r="AN83" i="6"/>
  <c r="AN91" i="6"/>
  <c r="AN134" i="6"/>
  <c r="AN168" i="6"/>
  <c r="AN187" i="6"/>
  <c r="AN280" i="6"/>
  <c r="AN322" i="6"/>
  <c r="BZ30" i="6"/>
  <c r="AN71" i="6"/>
  <c r="BQ236" i="6"/>
  <c r="AN101" i="6"/>
  <c r="AN405" i="6"/>
  <c r="AN607" i="6"/>
  <c r="BZ69" i="6"/>
  <c r="AN34" i="6"/>
  <c r="AN300" i="6"/>
  <c r="AN342" i="6"/>
  <c r="AN586" i="6"/>
  <c r="AN24" i="6"/>
  <c r="AN298" i="6"/>
  <c r="AN423" i="6"/>
  <c r="AN482" i="6"/>
  <c r="AN549" i="6"/>
  <c r="AN605" i="6"/>
  <c r="AN117" i="6"/>
  <c r="AN265" i="6"/>
  <c r="AN363" i="6"/>
  <c r="AN85" i="6"/>
  <c r="AN347" i="6"/>
  <c r="AN410" i="6"/>
  <c r="AN635" i="6"/>
  <c r="BZ98" i="6"/>
  <c r="BZ393" i="6"/>
  <c r="AN43" i="6"/>
  <c r="AN217" i="6"/>
  <c r="AN460" i="6"/>
  <c r="AN46" i="6"/>
  <c r="AN329" i="6"/>
  <c r="AN452" i="6"/>
  <c r="AN349" i="6"/>
  <c r="AN627" i="6"/>
  <c r="AN185" i="6"/>
  <c r="AN491" i="6"/>
  <c r="AN248" i="6"/>
  <c r="AN572" i="6"/>
  <c r="AN119" i="6"/>
  <c r="AN132" i="6"/>
  <c r="AN140" i="6"/>
  <c r="AN234" i="6"/>
  <c r="AN302" i="6"/>
  <c r="AN313" i="6"/>
  <c r="AN416" i="6"/>
  <c r="AN601" i="6"/>
  <c r="AN287" i="6"/>
  <c r="AN547" i="6"/>
  <c r="AN610" i="6"/>
  <c r="AN633" i="6"/>
  <c r="AN77" i="6"/>
  <c r="AN87" i="6"/>
  <c r="AN242" i="6"/>
  <c r="AN246" i="6"/>
  <c r="AN455" i="6"/>
  <c r="AN526" i="6"/>
  <c r="BZ45" i="6"/>
  <c r="AN73" i="6"/>
  <c r="AN79" i="6"/>
  <c r="AN149" i="6"/>
  <c r="AN208" i="6"/>
  <c r="AN219" i="6"/>
  <c r="AN283" i="6"/>
  <c r="AN320" i="6"/>
  <c r="AN381" i="6"/>
  <c r="AN383" i="6"/>
  <c r="AN392" i="6"/>
  <c r="AN399" i="6"/>
  <c r="AN453" i="6"/>
  <c r="AN543" i="6"/>
  <c r="AN613" i="6"/>
  <c r="AN620" i="6"/>
  <c r="AN311" i="6"/>
  <c r="AN173" i="6"/>
  <c r="AN462" i="6"/>
  <c r="AN471" i="6"/>
  <c r="AN502" i="6"/>
  <c r="AN545" i="6"/>
  <c r="AN541" i="6"/>
  <c r="AN550" i="6"/>
  <c r="AN599" i="6"/>
  <c r="AN623" i="6"/>
  <c r="BZ47" i="6"/>
  <c r="BZ272" i="6"/>
  <c r="AN146" i="6"/>
  <c r="AN159" i="6"/>
  <c r="AN212" i="6"/>
  <c r="AN256" i="6"/>
  <c r="BQ30" i="6"/>
  <c r="AN637" i="6"/>
  <c r="AN32" i="6"/>
  <c r="AN93" i="6"/>
  <c r="AN293" i="6"/>
  <c r="AN486" i="6"/>
  <c r="AN622" i="6"/>
  <c r="AN138" i="6"/>
  <c r="AN252" i="6"/>
  <c r="AN361" i="6"/>
  <c r="AN401" i="6"/>
  <c r="AN617" i="6"/>
  <c r="BZ439" i="6"/>
  <c r="AN223" i="6"/>
  <c r="AN432" i="6"/>
  <c r="AN151" i="6"/>
  <c r="AN181" i="6"/>
  <c r="AN261" i="6"/>
  <c r="AN412" i="6"/>
  <c r="AN59" i="6"/>
  <c r="AN102" i="6"/>
  <c r="AN171" i="6"/>
  <c r="AN196" i="6"/>
  <c r="AN200" i="6"/>
  <c r="AN270" i="6"/>
  <c r="AN370" i="6"/>
  <c r="AN379" i="6"/>
  <c r="AN45" i="6"/>
  <c r="AN55" i="6"/>
  <c r="AN268" i="6"/>
  <c r="AN285" i="6"/>
  <c r="AN397" i="6"/>
  <c r="AN49" i="6"/>
  <c r="AN192" i="6"/>
  <c r="AN251" i="6"/>
  <c r="AN323" i="6"/>
  <c r="AN451" i="6"/>
  <c r="AN611" i="6"/>
  <c r="AN97" i="6"/>
  <c r="AN191" i="6"/>
  <c r="BQ48" i="6"/>
  <c r="AN99" i="6"/>
  <c r="AN112" i="6"/>
  <c r="AN407" i="6"/>
  <c r="AN69" i="6"/>
  <c r="AN232" i="6"/>
  <c r="AN421" i="6"/>
  <c r="AN65" i="6"/>
  <c r="AN153" i="6"/>
  <c r="AN177" i="6"/>
  <c r="AN240" i="6"/>
  <c r="AN263" i="6"/>
  <c r="AN276" i="6"/>
  <c r="AN372" i="6"/>
  <c r="AN387" i="6"/>
  <c r="AN515" i="6"/>
  <c r="AN570" i="6"/>
  <c r="AN640" i="6"/>
  <c r="AN164" i="6"/>
  <c r="AN57" i="6"/>
  <c r="AN53" i="6"/>
  <c r="AN198" i="6"/>
  <c r="AN204" i="6"/>
  <c r="AN206" i="6"/>
  <c r="AN281" i="6"/>
  <c r="AN336" i="6"/>
  <c r="AN345" i="6"/>
  <c r="AN350" i="6"/>
  <c r="AN51" i="6"/>
  <c r="AN106" i="6"/>
  <c r="AN122" i="6"/>
  <c r="AN35" i="6"/>
  <c r="AN94" i="6"/>
  <c r="AN120" i="6"/>
  <c r="AN141" i="6"/>
  <c r="AN160" i="6"/>
  <c r="AN213" i="6"/>
  <c r="AN235" i="6"/>
  <c r="AN257" i="6"/>
  <c r="AN307" i="6"/>
  <c r="AN631" i="6"/>
  <c r="BQ53" i="6"/>
  <c r="AN26" i="6"/>
  <c r="AN54" i="6"/>
  <c r="AN96" i="6"/>
  <c r="AN104" i="6"/>
  <c r="AN114" i="6"/>
  <c r="AN143" i="6"/>
  <c r="AN179" i="6"/>
  <c r="AN190" i="6"/>
  <c r="AN211" i="6"/>
  <c r="AN229" i="6"/>
  <c r="AN237" i="6"/>
  <c r="AN250" i="6"/>
  <c r="AN290" i="6"/>
  <c r="AN297" i="6"/>
  <c r="AN331" i="6"/>
  <c r="AN403" i="6"/>
  <c r="AN436" i="6"/>
  <c r="AN449" i="6"/>
  <c r="AN473" i="6"/>
  <c r="AN495" i="6"/>
  <c r="AN497" i="6"/>
  <c r="AN510" i="6"/>
  <c r="AN556" i="6"/>
  <c r="AN590" i="6"/>
  <c r="BZ55" i="6"/>
  <c r="BZ241" i="6"/>
  <c r="AN25" i="6"/>
  <c r="AN39" i="6"/>
  <c r="AN56" i="6"/>
  <c r="AN84" i="6"/>
  <c r="AN103" i="6"/>
  <c r="AN126" i="6"/>
  <c r="AN142" i="6"/>
  <c r="AN155" i="6"/>
  <c r="AN165" i="6"/>
  <c r="AN170" i="6"/>
  <c r="AN178" i="6"/>
  <c r="AN189" i="6"/>
  <c r="AN236" i="6"/>
  <c r="AN267" i="6"/>
  <c r="AN289" i="6"/>
  <c r="AN341" i="6"/>
  <c r="AN389" i="6"/>
  <c r="AN400" i="6"/>
  <c r="AN437" i="6"/>
  <c r="AN481" i="6"/>
  <c r="AN529" i="6"/>
  <c r="AN612" i="6"/>
  <c r="AN632" i="6"/>
  <c r="AN33" i="6"/>
  <c r="AN50" i="6"/>
  <c r="AN67" i="6"/>
  <c r="AN81" i="6"/>
  <c r="AN108" i="6"/>
  <c r="AN113" i="6"/>
  <c r="AN147" i="6"/>
  <c r="AN205" i="6"/>
  <c r="AN210" i="6"/>
  <c r="AN228" i="6"/>
  <c r="AN244" i="6"/>
  <c r="AN277" i="6"/>
  <c r="AN282" i="6"/>
  <c r="AN306" i="6"/>
  <c r="AN413" i="6"/>
  <c r="AN420" i="6"/>
  <c r="AN422" i="6"/>
  <c r="AN457" i="6"/>
  <c r="AN461" i="6"/>
  <c r="AN466" i="6"/>
  <c r="AN483" i="6"/>
  <c r="AN505" i="6"/>
  <c r="AN542" i="6"/>
  <c r="AN616" i="6"/>
  <c r="AN642" i="6"/>
  <c r="BZ80" i="6"/>
  <c r="BZ100" i="6"/>
  <c r="AN64" i="6"/>
  <c r="AN92" i="6"/>
  <c r="AN95" i="6"/>
  <c r="AN123" i="6"/>
  <c r="AN139" i="6"/>
  <c r="AN183" i="6"/>
  <c r="AN197" i="6"/>
  <c r="AN220" i="6"/>
  <c r="AN249" i="6"/>
  <c r="AN315" i="6"/>
  <c r="AN326" i="6"/>
  <c r="AN343" i="6"/>
  <c r="AN439" i="6"/>
  <c r="AN450" i="6"/>
  <c r="AN487" i="6"/>
  <c r="AN531" i="6"/>
  <c r="AN555" i="6"/>
  <c r="AN36" i="6"/>
  <c r="AN131" i="6"/>
  <c r="AN175" i="6"/>
  <c r="AN186" i="6"/>
  <c r="AN30" i="6"/>
  <c r="AN47" i="6"/>
  <c r="AN352" i="6"/>
  <c r="AN391" i="6"/>
  <c r="AN463" i="6"/>
  <c r="AN507" i="6"/>
  <c r="AN511" i="6"/>
  <c r="AN516" i="6"/>
  <c r="AN533" i="6"/>
  <c r="AN579" i="6"/>
  <c r="AN593" i="6"/>
  <c r="AN44" i="6"/>
  <c r="AN89" i="6"/>
  <c r="AN136" i="6"/>
  <c r="AN167" i="6"/>
  <c r="AN180" i="6"/>
  <c r="AN225" i="6"/>
  <c r="AN264" i="6"/>
  <c r="AN274" i="6"/>
  <c r="AN296" i="6"/>
  <c r="AN303" i="6"/>
  <c r="AN310" i="6"/>
  <c r="AN489" i="6"/>
  <c r="AN500" i="6"/>
  <c r="AN537" i="6"/>
  <c r="AN587" i="6"/>
  <c r="AN589" i="6"/>
  <c r="AN591" i="6"/>
  <c r="AN61" i="6"/>
  <c r="AN100" i="6"/>
  <c r="AN152" i="6"/>
  <c r="AN157" i="6"/>
  <c r="AN162" i="6"/>
  <c r="AN202" i="6"/>
  <c r="AN241" i="6"/>
  <c r="AN254" i="6"/>
  <c r="AN259" i="6"/>
  <c r="AN332" i="6"/>
  <c r="AN470" i="6"/>
  <c r="AN472" i="6"/>
  <c r="AN27" i="6"/>
  <c r="AN41" i="6"/>
  <c r="AN72" i="6"/>
  <c r="AN75" i="6"/>
  <c r="AN105" i="6"/>
  <c r="AN110" i="6"/>
  <c r="AN128" i="6"/>
  <c r="AN144" i="6"/>
  <c r="AN194" i="6"/>
  <c r="AN207" i="6"/>
  <c r="AN238" i="6"/>
  <c r="AN279" i="6"/>
  <c r="AN286" i="6"/>
  <c r="AN291" i="6"/>
  <c r="AN321" i="6"/>
  <c r="AN365" i="6"/>
  <c r="AN376" i="6"/>
  <c r="AN393" i="6"/>
  <c r="AN402" i="6"/>
  <c r="AN441" i="6"/>
  <c r="AN513" i="6"/>
  <c r="AN520" i="6"/>
  <c r="AN522" i="6"/>
  <c r="AN565" i="6"/>
  <c r="AN567" i="6"/>
  <c r="AN571" i="6"/>
  <c r="AN573" i="6"/>
  <c r="AN577" i="6"/>
  <c r="AN585" i="6"/>
  <c r="AN595" i="6"/>
  <c r="AN597" i="6"/>
  <c r="AN603" i="6"/>
  <c r="AN552" i="6"/>
  <c r="AN557" i="6"/>
  <c r="AN562" i="6"/>
  <c r="AN582" i="6"/>
  <c r="AN615" i="6"/>
  <c r="AN645" i="6"/>
  <c r="BQ61" i="6"/>
  <c r="BQ85" i="6"/>
  <c r="BT85" i="6" s="1"/>
  <c r="AN317" i="6"/>
  <c r="AN367" i="6"/>
  <c r="AN417" i="6"/>
  <c r="AN467" i="6"/>
  <c r="AN517" i="6"/>
  <c r="AN639" i="6"/>
  <c r="BZ269" i="6"/>
  <c r="AN28" i="6"/>
  <c r="AN38" i="6"/>
  <c r="AN48" i="6"/>
  <c r="AN58" i="6"/>
  <c r="AN68" i="6"/>
  <c r="AN78" i="6"/>
  <c r="AN115" i="6"/>
  <c r="AN118" i="6"/>
  <c r="AN121" i="6"/>
  <c r="AN124" i="6"/>
  <c r="AN127" i="6"/>
  <c r="AN130" i="6"/>
  <c r="AN133" i="6"/>
  <c r="AN215" i="6"/>
  <c r="AN218" i="6"/>
  <c r="AN221" i="6"/>
  <c r="AN224" i="6"/>
  <c r="AN227" i="6"/>
  <c r="AN230" i="6"/>
  <c r="AN233" i="6"/>
  <c r="AN301" i="6"/>
  <c r="AN309" i="6"/>
  <c r="AN325" i="6"/>
  <c r="AN330" i="6"/>
  <c r="AN346" i="6"/>
  <c r="AN359" i="6"/>
  <c r="AN375" i="6"/>
  <c r="AN380" i="6"/>
  <c r="AN396" i="6"/>
  <c r="AN409" i="6"/>
  <c r="AN425" i="6"/>
  <c r="AN430" i="6"/>
  <c r="AN446" i="6"/>
  <c r="AN459" i="6"/>
  <c r="AN475" i="6"/>
  <c r="AN480" i="6"/>
  <c r="AN496" i="6"/>
  <c r="AN509" i="6"/>
  <c r="AN525" i="6"/>
  <c r="AN530" i="6"/>
  <c r="AN546" i="6"/>
  <c r="AN551" i="6"/>
  <c r="AN561" i="6"/>
  <c r="AN581" i="6"/>
  <c r="AN619" i="6"/>
  <c r="BZ60" i="6"/>
  <c r="BZ124" i="6"/>
  <c r="BZ138" i="6"/>
  <c r="BZ450" i="6"/>
  <c r="AN166" i="6"/>
  <c r="AN169" i="6"/>
  <c r="AN172" i="6"/>
  <c r="AN266" i="6"/>
  <c r="AN269" i="6"/>
  <c r="AN272" i="6"/>
  <c r="AN278" i="6"/>
  <c r="AN295" i="6"/>
  <c r="AN327" i="6"/>
  <c r="AN377" i="6"/>
  <c r="AN427" i="6"/>
  <c r="AN477" i="6"/>
  <c r="AN527" i="6"/>
  <c r="AN553" i="6"/>
  <c r="AN566" i="6"/>
  <c r="BZ84" i="6"/>
  <c r="BZ106" i="6"/>
  <c r="BZ340" i="6"/>
  <c r="AN319" i="6"/>
  <c r="AN335" i="6"/>
  <c r="AN340" i="6"/>
  <c r="AN356" i="6"/>
  <c r="AN369" i="6"/>
  <c r="AN385" i="6"/>
  <c r="AN390" i="6"/>
  <c r="AN406" i="6"/>
  <c r="AN419" i="6"/>
  <c r="AN435" i="6"/>
  <c r="AN440" i="6"/>
  <c r="AN456" i="6"/>
  <c r="AN469" i="6"/>
  <c r="AN485" i="6"/>
  <c r="AN490" i="6"/>
  <c r="AN506" i="6"/>
  <c r="AN519" i="6"/>
  <c r="AN535" i="6"/>
  <c r="AN540" i="6"/>
  <c r="AN563" i="6"/>
  <c r="AN583" i="6"/>
  <c r="AN606" i="6"/>
  <c r="AN621" i="6"/>
  <c r="AN626" i="6"/>
  <c r="AN636" i="6"/>
  <c r="AN641" i="6"/>
  <c r="BZ29" i="6"/>
  <c r="BZ194" i="6"/>
  <c r="BZ219" i="6"/>
  <c r="BQ281" i="6"/>
  <c r="BZ371" i="6"/>
  <c r="BZ399" i="6"/>
  <c r="BZ62" i="6"/>
  <c r="BZ66" i="6"/>
  <c r="BZ67" i="6"/>
  <c r="BZ151" i="6"/>
  <c r="BZ252" i="6"/>
  <c r="BQ355" i="6"/>
  <c r="BZ465" i="6"/>
  <c r="AN559" i="6"/>
  <c r="AN575" i="6"/>
  <c r="AN580" i="6"/>
  <c r="AN596" i="6"/>
  <c r="AN609" i="6"/>
  <c r="AN625" i="6"/>
  <c r="AN630" i="6"/>
  <c r="AN646" i="6"/>
  <c r="BZ259" i="6"/>
  <c r="BZ89" i="6"/>
  <c r="BZ156" i="6"/>
  <c r="BZ157" i="6"/>
  <c r="BZ197" i="6"/>
  <c r="BZ262" i="6"/>
  <c r="BZ326" i="6"/>
  <c r="BZ406" i="6"/>
  <c r="AN308" i="6"/>
  <c r="AN318" i="6"/>
  <c r="AN328" i="6"/>
  <c r="AN338" i="6"/>
  <c r="AN348" i="6"/>
  <c r="AN358" i="6"/>
  <c r="AN368" i="6"/>
  <c r="AN378" i="6"/>
  <c r="AN388" i="6"/>
  <c r="AN398" i="6"/>
  <c r="AN408" i="6"/>
  <c r="AN418" i="6"/>
  <c r="AN428" i="6"/>
  <c r="AN438" i="6"/>
  <c r="AN448" i="6"/>
  <c r="AN458" i="6"/>
  <c r="AN468" i="6"/>
  <c r="AN478" i="6"/>
  <c r="AN488" i="6"/>
  <c r="AN498" i="6"/>
  <c r="AN508" i="6"/>
  <c r="AN518" i="6"/>
  <c r="AN528" i="6"/>
  <c r="AN538" i="6"/>
  <c r="AN548" i="6"/>
  <c r="AN558" i="6"/>
  <c r="AN568" i="6"/>
  <c r="AN578" i="6"/>
  <c r="AN588" i="6"/>
  <c r="AN598" i="6"/>
  <c r="AN608" i="6"/>
  <c r="AN618" i="6"/>
  <c r="AN628" i="6"/>
  <c r="AN638" i="6"/>
  <c r="BZ85" i="6"/>
  <c r="BZ92" i="6"/>
  <c r="BZ110" i="6"/>
  <c r="BZ148" i="6"/>
  <c r="BZ74" i="6"/>
  <c r="BZ111" i="6"/>
  <c r="BZ102" i="6"/>
  <c r="BZ247" i="6"/>
  <c r="BZ367" i="6"/>
  <c r="BZ481" i="6"/>
  <c r="AN284" i="6"/>
  <c r="AN294" i="6"/>
  <c r="AN304" i="6"/>
  <c r="AN314" i="6"/>
  <c r="AN324" i="6"/>
  <c r="AN334" i="6"/>
  <c r="AN344" i="6"/>
  <c r="AN354" i="6"/>
  <c r="AN364" i="6"/>
  <c r="AN374" i="6"/>
  <c r="AN384" i="6"/>
  <c r="AN394" i="6"/>
  <c r="AN404" i="6"/>
  <c r="AN414" i="6"/>
  <c r="AN424" i="6"/>
  <c r="AN434" i="6"/>
  <c r="AN444" i="6"/>
  <c r="AN454" i="6"/>
  <c r="AN464" i="6"/>
  <c r="AN474" i="6"/>
  <c r="AN484" i="6"/>
  <c r="AN494" i="6"/>
  <c r="AN504" i="6"/>
  <c r="AN514" i="6"/>
  <c r="AN524" i="6"/>
  <c r="AN534" i="6"/>
  <c r="AN544" i="6"/>
  <c r="AN554" i="6"/>
  <c r="AN564" i="6"/>
  <c r="AN574" i="6"/>
  <c r="AN584" i="6"/>
  <c r="AN594" i="6"/>
  <c r="AN604" i="6"/>
  <c r="AN614" i="6"/>
  <c r="AN624" i="6"/>
  <c r="AN634" i="6"/>
  <c r="AN644" i="6"/>
  <c r="BZ86" i="6"/>
  <c r="BZ103" i="6"/>
  <c r="BZ289" i="6"/>
  <c r="BZ477" i="6"/>
  <c r="BZ203" i="6"/>
  <c r="BZ395" i="6"/>
  <c r="BZ445" i="6"/>
  <c r="BZ447" i="6"/>
  <c r="BZ587" i="6"/>
  <c r="BZ143" i="6"/>
  <c r="BZ172" i="6"/>
  <c r="BZ133" i="6"/>
  <c r="BZ354" i="6"/>
  <c r="BZ496" i="6"/>
  <c r="BZ200" i="6"/>
  <c r="BZ291" i="6"/>
  <c r="BZ319" i="6"/>
  <c r="BZ368" i="6"/>
  <c r="BZ65" i="6"/>
  <c r="BZ70" i="6"/>
  <c r="BQ74" i="6"/>
  <c r="BZ180" i="6"/>
  <c r="BZ506" i="6"/>
  <c r="BZ78" i="6"/>
  <c r="BZ185" i="6"/>
  <c r="BZ231" i="6"/>
  <c r="BQ345" i="6"/>
  <c r="BZ63" i="6"/>
  <c r="BZ88" i="6"/>
  <c r="BZ96" i="6"/>
  <c r="BZ136" i="6"/>
  <c r="BZ152" i="6"/>
  <c r="BZ431" i="6"/>
  <c r="BQ397" i="6"/>
  <c r="BZ530" i="6"/>
  <c r="BZ304" i="6"/>
  <c r="BZ364" i="6"/>
  <c r="BZ361" i="6"/>
  <c r="BZ460" i="6"/>
  <c r="BZ536" i="6"/>
  <c r="BZ175" i="6"/>
  <c r="BQ182" i="6"/>
  <c r="BZ212" i="6"/>
  <c r="BZ266" i="6"/>
  <c r="BZ284" i="6"/>
  <c r="BZ491" i="6"/>
  <c r="BZ198" i="6"/>
  <c r="BZ343" i="6"/>
  <c r="BZ347" i="6"/>
  <c r="BZ455" i="6"/>
  <c r="BZ482" i="6"/>
  <c r="BZ488" i="6"/>
  <c r="BZ161" i="6"/>
  <c r="BZ167" i="6"/>
  <c r="BZ188" i="6"/>
  <c r="BZ276" i="6"/>
  <c r="BZ379" i="6"/>
  <c r="BZ478" i="6"/>
  <c r="BZ560" i="6"/>
  <c r="BZ557" i="6"/>
  <c r="BZ171" i="6"/>
  <c r="BZ179" i="6"/>
  <c r="BZ344" i="6"/>
  <c r="BZ365" i="6"/>
  <c r="BZ388" i="6"/>
  <c r="BZ490" i="6"/>
  <c r="BZ463" i="6"/>
  <c r="BZ511" i="6"/>
  <c r="BZ211" i="6"/>
  <c r="BZ215" i="6"/>
  <c r="BZ261" i="6"/>
  <c r="BZ290" i="6"/>
  <c r="BZ311" i="6"/>
  <c r="BZ315" i="6"/>
  <c r="BZ376" i="6"/>
  <c r="BZ428" i="6"/>
  <c r="BZ485" i="6"/>
  <c r="BZ623" i="6"/>
  <c r="BZ629" i="6"/>
  <c r="BZ516" i="6"/>
  <c r="BZ208" i="6"/>
  <c r="BQ217" i="6"/>
  <c r="BZ218" i="6"/>
  <c r="BZ228" i="6"/>
  <c r="BZ233" i="6"/>
  <c r="BZ278" i="6"/>
  <c r="BZ283" i="6"/>
  <c r="BZ288" i="6"/>
  <c r="BZ430" i="6"/>
  <c r="BZ375" i="6"/>
  <c r="BZ385" i="6"/>
  <c r="BZ640" i="6"/>
  <c r="BZ451" i="6"/>
  <c r="BZ397" i="6"/>
  <c r="BZ423" i="6"/>
  <c r="BZ635" i="6"/>
  <c r="BZ595" i="6"/>
  <c r="BZ626" i="6"/>
  <c r="BZ401" i="6"/>
  <c r="BZ424" i="6"/>
  <c r="BZ440" i="6"/>
  <c r="BZ521" i="6"/>
  <c r="BZ486" i="6"/>
  <c r="BZ572" i="6"/>
  <c r="BZ615" i="6"/>
  <c r="BZ420" i="6"/>
  <c r="BQ433" i="6"/>
  <c r="BZ541" i="6"/>
  <c r="BZ405" i="6"/>
  <c r="BZ415" i="6"/>
  <c r="BZ426" i="6"/>
  <c r="BZ444" i="6"/>
  <c r="BZ471" i="6"/>
  <c r="BZ461" i="6"/>
  <c r="BZ591" i="6"/>
  <c r="BZ576" i="6"/>
  <c r="BZ575" i="6"/>
  <c r="BZ581" i="6"/>
  <c r="BZ609" i="6"/>
  <c r="BZ641" i="6"/>
  <c r="BZ469" i="6"/>
  <c r="BQ483" i="6"/>
  <c r="BZ484" i="6"/>
  <c r="BZ494" i="6"/>
  <c r="BZ645" i="6"/>
  <c r="BZ630" i="6"/>
  <c r="BZ568" i="6"/>
  <c r="BZ570" i="6"/>
  <c r="BZ554" i="6"/>
  <c r="BZ564" i="6"/>
  <c r="BZ593" i="6"/>
  <c r="BZ631" i="6"/>
  <c r="BZ545" i="6"/>
  <c r="BZ585" i="6"/>
  <c r="BZ504" i="6"/>
  <c r="BZ509" i="6"/>
  <c r="BZ514" i="6"/>
  <c r="BZ621" i="6"/>
  <c r="BZ605" i="6"/>
  <c r="BZ589" i="6"/>
  <c r="BZ565" i="6"/>
  <c r="BZ633" i="6"/>
  <c r="AY257" i="6"/>
  <c r="AY408" i="6"/>
  <c r="AP107" i="6"/>
  <c r="BP107" i="6" s="1"/>
  <c r="AV111" i="6"/>
  <c r="AY111" i="6" s="1"/>
  <c r="AU111" i="6"/>
  <c r="BK111" i="6"/>
  <c r="BI111" i="6"/>
  <c r="BN111" i="6" s="1"/>
  <c r="AR111" i="6"/>
  <c r="AT111" i="6" s="1"/>
  <c r="AQ111" i="6"/>
  <c r="AS111" i="6" s="1"/>
  <c r="CH111" i="6"/>
  <c r="CJ111" i="6" s="1"/>
  <c r="AY244" i="6"/>
  <c r="AY341" i="6"/>
  <c r="CH348" i="6"/>
  <c r="CJ348" i="6" s="1"/>
  <c r="BK348" i="6"/>
  <c r="BI348" i="6"/>
  <c r="BN348" i="6" s="1"/>
  <c r="AQ348" i="6"/>
  <c r="AS348" i="6" s="1"/>
  <c r="AP348" i="6"/>
  <c r="BP348" i="6" s="1"/>
  <c r="AU348" i="6"/>
  <c r="AV348" i="6"/>
  <c r="AY348" i="6" s="1"/>
  <c r="AR348" i="6"/>
  <c r="AT348" i="6" s="1"/>
  <c r="BR348" i="6" s="1"/>
  <c r="AU388" i="6"/>
  <c r="BI406" i="6"/>
  <c r="BN406" i="6" s="1"/>
  <c r="CH406" i="6"/>
  <c r="CJ406" i="6" s="1"/>
  <c r="BK406" i="6"/>
  <c r="AU406" i="6"/>
  <c r="AR406" i="6"/>
  <c r="AT406" i="6" s="1"/>
  <c r="BR406" i="6" s="1"/>
  <c r="AV406" i="6"/>
  <c r="AY406" i="6" s="1"/>
  <c r="AQ406" i="6"/>
  <c r="AS406" i="6" s="1"/>
  <c r="BI440" i="6"/>
  <c r="BN440" i="6" s="1"/>
  <c r="CH440" i="6"/>
  <c r="CJ440" i="6" s="1"/>
  <c r="BK440" i="6"/>
  <c r="AV440" i="6"/>
  <c r="AY440" i="6" s="1"/>
  <c r="AU440" i="6"/>
  <c r="BI442" i="6"/>
  <c r="BN442" i="6" s="1"/>
  <c r="BK442" i="6"/>
  <c r="AU442" i="6"/>
  <c r="AQ442" i="6"/>
  <c r="AS442" i="6" s="1"/>
  <c r="CH442" i="6"/>
  <c r="CJ442" i="6" s="1"/>
  <c r="AV442" i="6"/>
  <c r="AY442" i="6" s="1"/>
  <c r="AR442" i="6"/>
  <c r="AT442" i="6" s="1"/>
  <c r="BR442" i="6" s="1"/>
  <c r="AP442" i="6"/>
  <c r="BP442" i="6" s="1"/>
  <c r="AP566" i="6"/>
  <c r="BP566" i="6" s="1"/>
  <c r="BK72" i="6"/>
  <c r="CH72" i="6"/>
  <c r="CJ72" i="6" s="1"/>
  <c r="AQ72" i="6"/>
  <c r="AS72" i="6" s="1"/>
  <c r="BI72" i="6"/>
  <c r="BN72" i="6" s="1"/>
  <c r="AV72" i="6"/>
  <c r="AY72" i="6" s="1"/>
  <c r="AU72" i="6"/>
  <c r="AP111" i="6"/>
  <c r="BP111" i="6" s="1"/>
  <c r="CH382" i="6"/>
  <c r="CJ382" i="6" s="1"/>
  <c r="BI382" i="6"/>
  <c r="BN382" i="6" s="1"/>
  <c r="AU382" i="6"/>
  <c r="AQ382" i="6"/>
  <c r="AS382" i="6" s="1"/>
  <c r="BK382" i="6"/>
  <c r="AR382" i="6"/>
  <c r="AT382" i="6" s="1"/>
  <c r="AV382" i="6"/>
  <c r="AY382" i="6" s="1"/>
  <c r="AP406" i="6"/>
  <c r="BP406" i="6" s="1"/>
  <c r="BK426" i="6"/>
  <c r="BI426" i="6"/>
  <c r="BN426" i="6" s="1"/>
  <c r="AU426" i="6"/>
  <c r="AV426" i="6"/>
  <c r="AY426" i="6" s="1"/>
  <c r="AP440" i="6"/>
  <c r="BP440" i="6" s="1"/>
  <c r="AQ566" i="6"/>
  <c r="AS566" i="6" s="1"/>
  <c r="AU27" i="6"/>
  <c r="AV27" i="6"/>
  <c r="AY27" i="6" s="1"/>
  <c r="CH27" i="6"/>
  <c r="CJ27" i="6" s="1"/>
  <c r="BK44" i="6"/>
  <c r="BI44" i="6"/>
  <c r="BN44" i="6" s="1"/>
  <c r="AV44" i="6"/>
  <c r="AY44" i="6" s="1"/>
  <c r="AR44" i="6"/>
  <c r="AT44" i="6" s="1"/>
  <c r="BR44" i="6" s="1"/>
  <c r="AQ44" i="6"/>
  <c r="AS44" i="6" s="1"/>
  <c r="AU44" i="6"/>
  <c r="CH44" i="6"/>
  <c r="CJ44" i="6" s="1"/>
  <c r="AP72" i="6"/>
  <c r="BP72" i="6" s="1"/>
  <c r="AY330" i="6"/>
  <c r="AP382" i="6"/>
  <c r="BP382" i="6" s="1"/>
  <c r="AP426" i="6"/>
  <c r="BP426" i="6" s="1"/>
  <c r="AQ440" i="6"/>
  <c r="AS440" i="6" s="1"/>
  <c r="AP27" i="6"/>
  <c r="BP27" i="6" s="1"/>
  <c r="AP44" i="6"/>
  <c r="BP44" i="6" s="1"/>
  <c r="AR72" i="6"/>
  <c r="AT72" i="6" s="1"/>
  <c r="BR72" i="6" s="1"/>
  <c r="BI226" i="6"/>
  <c r="BN226" i="6" s="1"/>
  <c r="CH226" i="6"/>
  <c r="CJ226" i="6" s="1"/>
  <c r="AV226" i="6"/>
  <c r="AY226" i="6" s="1"/>
  <c r="AU226" i="6"/>
  <c r="AR226" i="6"/>
  <c r="AT226" i="6" s="1"/>
  <c r="BR226" i="6" s="1"/>
  <c r="AQ226" i="6"/>
  <c r="AS226" i="6" s="1"/>
  <c r="BK226" i="6"/>
  <c r="AQ426" i="6"/>
  <c r="AS426" i="6" s="1"/>
  <c r="AR440" i="6"/>
  <c r="AT440" i="6" s="1"/>
  <c r="BK496" i="6"/>
  <c r="CH496" i="6"/>
  <c r="CJ496" i="6" s="1"/>
  <c r="BI496" i="6"/>
  <c r="BN496" i="6" s="1"/>
  <c r="AU496" i="6"/>
  <c r="AQ496" i="6"/>
  <c r="AS496" i="6" s="1"/>
  <c r="AP496" i="6"/>
  <c r="BP496" i="6" s="1"/>
  <c r="AQ27" i="6"/>
  <c r="AS27" i="6" s="1"/>
  <c r="CH60" i="6"/>
  <c r="CJ60" i="6" s="1"/>
  <c r="BI60" i="6"/>
  <c r="BN60" i="6" s="1"/>
  <c r="AP60" i="6"/>
  <c r="BP60" i="6" s="1"/>
  <c r="BK60" i="6"/>
  <c r="AV60" i="6"/>
  <c r="AY60" i="6" s="1"/>
  <c r="AU60" i="6"/>
  <c r="CH104" i="6"/>
  <c r="CJ104" i="6" s="1"/>
  <c r="BI104" i="6"/>
  <c r="BN104" i="6" s="1"/>
  <c r="AU104" i="6"/>
  <c r="AV104" i="6"/>
  <c r="AY104" i="6" s="1"/>
  <c r="BK104" i="6"/>
  <c r="CH209" i="6"/>
  <c r="CJ209" i="6" s="1"/>
  <c r="BK209" i="6"/>
  <c r="BI209" i="6"/>
  <c r="BN209" i="6" s="1"/>
  <c r="AV209" i="6"/>
  <c r="AY209" i="6" s="1"/>
  <c r="AQ209" i="6"/>
  <c r="AS209" i="6" s="1"/>
  <c r="BZ209" i="6" s="1"/>
  <c r="AR209" i="6"/>
  <c r="AT209" i="6" s="1"/>
  <c r="BR209" i="6" s="1"/>
  <c r="AU209" i="6"/>
  <c r="AP226" i="6"/>
  <c r="BP226" i="6" s="1"/>
  <c r="CH273" i="6"/>
  <c r="CJ273" i="6" s="1"/>
  <c r="AQ273" i="6"/>
  <c r="AS273" i="6" s="1"/>
  <c r="BI273" i="6"/>
  <c r="BN273" i="6" s="1"/>
  <c r="BK273" i="6"/>
  <c r="AU273" i="6"/>
  <c r="AV273" i="6"/>
  <c r="AY273" i="6" s="1"/>
  <c r="AR273" i="6"/>
  <c r="AT273" i="6" s="1"/>
  <c r="BR273" i="6" s="1"/>
  <c r="BI286" i="6"/>
  <c r="BN286" i="6" s="1"/>
  <c r="BK286" i="6"/>
  <c r="AU286" i="6"/>
  <c r="AV286" i="6"/>
  <c r="AY286" i="6" s="1"/>
  <c r="AR286" i="6"/>
  <c r="AT286" i="6" s="1"/>
  <c r="AQ286" i="6"/>
  <c r="AS286" i="6" s="1"/>
  <c r="BZ286" i="6" s="1"/>
  <c r="AR426" i="6"/>
  <c r="AT426" i="6" s="1"/>
  <c r="BR426" i="6" s="1"/>
  <c r="AR496" i="6"/>
  <c r="AT496" i="6" s="1"/>
  <c r="BR496" i="6" s="1"/>
  <c r="AY550" i="6"/>
  <c r="BK639" i="6"/>
  <c r="BI639" i="6"/>
  <c r="BN639" i="6" s="1"/>
  <c r="CH639" i="6"/>
  <c r="CJ639" i="6" s="1"/>
  <c r="AV639" i="6"/>
  <c r="AY639" i="6" s="1"/>
  <c r="AR639" i="6"/>
  <c r="AT639" i="6" s="1"/>
  <c r="AQ639" i="6"/>
  <c r="AS639" i="6" s="1"/>
  <c r="AU639" i="6"/>
  <c r="AR27" i="6"/>
  <c r="AT27" i="6" s="1"/>
  <c r="AQ60" i="6"/>
  <c r="AS60" i="6" s="1"/>
  <c r="AU66" i="6"/>
  <c r="CH66" i="6"/>
  <c r="CJ66" i="6" s="1"/>
  <c r="AQ66" i="6"/>
  <c r="AS66" i="6" s="1"/>
  <c r="AR66" i="6"/>
  <c r="AT66" i="6" s="1"/>
  <c r="BK66" i="6"/>
  <c r="AV66" i="6"/>
  <c r="AY66" i="6" s="1"/>
  <c r="BI66" i="6"/>
  <c r="BN66" i="6" s="1"/>
  <c r="AP104" i="6"/>
  <c r="BP104" i="6" s="1"/>
  <c r="AP209" i="6"/>
  <c r="BP209" i="6" s="1"/>
  <c r="BI245" i="6"/>
  <c r="BN245" i="6" s="1"/>
  <c r="BK245" i="6"/>
  <c r="CH245" i="6"/>
  <c r="CJ245" i="6" s="1"/>
  <c r="AR245" i="6"/>
  <c r="AT245" i="6" s="1"/>
  <c r="AV245" i="6"/>
  <c r="AY245" i="6" s="1"/>
  <c r="AU245" i="6"/>
  <c r="AP245" i="6"/>
  <c r="BP245" i="6" s="1"/>
  <c r="AQ245" i="6"/>
  <c r="AS245" i="6" s="1"/>
  <c r="BZ245" i="6" s="1"/>
  <c r="BI260" i="6"/>
  <c r="BN260" i="6" s="1"/>
  <c r="BK260" i="6"/>
  <c r="CH260" i="6"/>
  <c r="CJ260" i="6" s="1"/>
  <c r="AV260" i="6"/>
  <c r="AY260" i="6" s="1"/>
  <c r="AU260" i="6"/>
  <c r="AR260" i="6"/>
  <c r="AT260" i="6" s="1"/>
  <c r="BR260" i="6" s="1"/>
  <c r="AP273" i="6"/>
  <c r="BP273" i="6" s="1"/>
  <c r="AP286" i="6"/>
  <c r="BP286" i="6" s="1"/>
  <c r="AY437" i="6"/>
  <c r="BK553" i="6"/>
  <c r="BI553" i="6"/>
  <c r="BN553" i="6" s="1"/>
  <c r="CH553" i="6"/>
  <c r="CJ553" i="6" s="1"/>
  <c r="AV553" i="6"/>
  <c r="AY553" i="6" s="1"/>
  <c r="AU553" i="6"/>
  <c r="AR553" i="6"/>
  <c r="AT553" i="6" s="1"/>
  <c r="AQ553" i="6"/>
  <c r="AS553" i="6" s="1"/>
  <c r="AP553" i="6"/>
  <c r="BP553" i="6" s="1"/>
  <c r="AP639" i="6"/>
  <c r="BP639" i="6" s="1"/>
  <c r="CH286" i="6"/>
  <c r="CJ286" i="6" s="1"/>
  <c r="AR60" i="6"/>
  <c r="AT60" i="6" s="1"/>
  <c r="BR60" i="6" s="1"/>
  <c r="AP66" i="6"/>
  <c r="BP66" i="6" s="1"/>
  <c r="AV86" i="6"/>
  <c r="AY86" i="6" s="1"/>
  <c r="AU86" i="6"/>
  <c r="AR86" i="6"/>
  <c r="AT86" i="6" s="1"/>
  <c r="CH86" i="6"/>
  <c r="CJ86" i="6" s="1"/>
  <c r="BK86" i="6"/>
  <c r="BI86" i="6"/>
  <c r="BN86" i="6" s="1"/>
  <c r="AQ104" i="6"/>
  <c r="AS104" i="6" s="1"/>
  <c r="BZ104" i="6" s="1"/>
  <c r="AY205" i="6"/>
  <c r="AY223" i="6"/>
  <c r="AP260" i="6"/>
  <c r="BP260" i="6" s="1"/>
  <c r="AY267" i="6"/>
  <c r="BK303" i="6"/>
  <c r="CH303" i="6"/>
  <c r="CJ303" i="6" s="1"/>
  <c r="BI303" i="6"/>
  <c r="BN303" i="6" s="1"/>
  <c r="AV303" i="6"/>
  <c r="AY303" i="6" s="1"/>
  <c r="CH380" i="6"/>
  <c r="CJ380" i="6" s="1"/>
  <c r="BK380" i="6"/>
  <c r="BI380" i="6"/>
  <c r="BN380" i="6" s="1"/>
  <c r="AQ380" i="6"/>
  <c r="AS380" i="6" s="1"/>
  <c r="BZ380" i="6" s="1"/>
  <c r="AP380" i="6"/>
  <c r="BP380" i="6" s="1"/>
  <c r="AV380" i="6"/>
  <c r="AY380" i="6" s="1"/>
  <c r="AU380" i="6"/>
  <c r="BR145" i="6"/>
  <c r="BI107" i="6"/>
  <c r="BN107" i="6" s="1"/>
  <c r="BK107" i="6"/>
  <c r="CH107" i="6"/>
  <c r="CJ107" i="6" s="1"/>
  <c r="AU107" i="6"/>
  <c r="AQ107" i="6"/>
  <c r="AS107" i="6" s="1"/>
  <c r="BZ107" i="6" s="1"/>
  <c r="AV107" i="6"/>
  <c r="AY107" i="6" s="1"/>
  <c r="CH388" i="6"/>
  <c r="CJ388" i="6" s="1"/>
  <c r="BI388" i="6"/>
  <c r="BN388" i="6" s="1"/>
  <c r="BK388" i="6"/>
  <c r="AQ388" i="6"/>
  <c r="AS388" i="6" s="1"/>
  <c r="AP388" i="6"/>
  <c r="BP388" i="6" s="1"/>
  <c r="AR388" i="6"/>
  <c r="AT388" i="6" s="1"/>
  <c r="BR388" i="6" s="1"/>
  <c r="BK96" i="6"/>
  <c r="BI96" i="6"/>
  <c r="BN96" i="6" s="1"/>
  <c r="AV96" i="6"/>
  <c r="AY96" i="6" s="1"/>
  <c r="AU96" i="6"/>
  <c r="CH96" i="6"/>
  <c r="CJ96" i="6" s="1"/>
  <c r="CH503" i="6"/>
  <c r="CJ503" i="6" s="1"/>
  <c r="BK503" i="6"/>
  <c r="BI503" i="6"/>
  <c r="BN503" i="6" s="1"/>
  <c r="AU503" i="6"/>
  <c r="AR503" i="6"/>
  <c r="AT503" i="6" s="1"/>
  <c r="BR503" i="6" s="1"/>
  <c r="AQ503" i="6"/>
  <c r="AS503" i="6" s="1"/>
  <c r="AP503" i="6"/>
  <c r="BP503" i="6" s="1"/>
  <c r="BK566" i="6"/>
  <c r="CH566" i="6"/>
  <c r="CJ566" i="6" s="1"/>
  <c r="BI566" i="6"/>
  <c r="BN566" i="6" s="1"/>
  <c r="AU566" i="6"/>
  <c r="AV566" i="6"/>
  <c r="AY566" i="6" s="1"/>
  <c r="BK163" i="6"/>
  <c r="BI163" i="6"/>
  <c r="BN163" i="6" s="1"/>
  <c r="AV163" i="6"/>
  <c r="AY163" i="6" s="1"/>
  <c r="AU163" i="6"/>
  <c r="AR163" i="6"/>
  <c r="AT163" i="6" s="1"/>
  <c r="BR163" i="6" s="1"/>
  <c r="AQ163" i="6"/>
  <c r="AS163" i="6" s="1"/>
  <c r="BZ163" i="6" s="1"/>
  <c r="CH163" i="6"/>
  <c r="CJ163" i="6" s="1"/>
  <c r="AY601" i="6"/>
  <c r="BK154" i="6"/>
  <c r="BI154" i="6"/>
  <c r="BN154" i="6" s="1"/>
  <c r="CH154" i="6"/>
  <c r="CJ154" i="6" s="1"/>
  <c r="AV154" i="6"/>
  <c r="AY154" i="6" s="1"/>
  <c r="AU154" i="6"/>
  <c r="CH237" i="6"/>
  <c r="CJ237" i="6" s="1"/>
  <c r="BI237" i="6"/>
  <c r="BN237" i="6" s="1"/>
  <c r="AV237" i="6"/>
  <c r="AY237" i="6" s="1"/>
  <c r="BK237" i="6"/>
  <c r="AU237" i="6"/>
  <c r="CH271" i="6"/>
  <c r="CJ271" i="6" s="1"/>
  <c r="BK271" i="6"/>
  <c r="BI271" i="6"/>
  <c r="BN271" i="6" s="1"/>
  <c r="AU271" i="6"/>
  <c r="AR271" i="6"/>
  <c r="AT271" i="6" s="1"/>
  <c r="BR271" i="6" s="1"/>
  <c r="AV271" i="6"/>
  <c r="AY271" i="6" s="1"/>
  <c r="CH373" i="6"/>
  <c r="CJ373" i="6" s="1"/>
  <c r="BI373" i="6"/>
  <c r="BN373" i="6" s="1"/>
  <c r="BK373" i="6"/>
  <c r="AQ373" i="6"/>
  <c r="AS373" i="6" s="1"/>
  <c r="BZ373" i="6" s="1"/>
  <c r="AV373" i="6"/>
  <c r="AY373" i="6" s="1"/>
  <c r="BI548" i="6"/>
  <c r="BN548" i="6" s="1"/>
  <c r="CH548" i="6"/>
  <c r="CJ548" i="6" s="1"/>
  <c r="AQ548" i="6"/>
  <c r="AS548" i="6" s="1"/>
  <c r="BZ548" i="6" s="1"/>
  <c r="BK548" i="6"/>
  <c r="AP548" i="6"/>
  <c r="BP548" i="6" s="1"/>
  <c r="AV548" i="6"/>
  <c r="AY548" i="6" s="1"/>
  <c r="AU548" i="6"/>
  <c r="BK37" i="6"/>
  <c r="CH37" i="6"/>
  <c r="CJ37" i="6" s="1"/>
  <c r="BI37" i="6"/>
  <c r="BN37" i="6" s="1"/>
  <c r="AV37" i="6"/>
  <c r="AY37" i="6" s="1"/>
  <c r="AU37" i="6"/>
  <c r="AR37" i="6"/>
  <c r="AT37" i="6" s="1"/>
  <c r="BR37" i="6" s="1"/>
  <c r="AQ37" i="6"/>
  <c r="AS37" i="6" s="1"/>
  <c r="AP264" i="6"/>
  <c r="BP264" i="6" s="1"/>
  <c r="AP373" i="6"/>
  <c r="BP373" i="6" s="1"/>
  <c r="AR548" i="6"/>
  <c r="AT548" i="6" s="1"/>
  <c r="AR578" i="6"/>
  <c r="AT578" i="6" s="1"/>
  <c r="BR578" i="6" s="1"/>
  <c r="CH592" i="6"/>
  <c r="CJ592" i="6" s="1"/>
  <c r="BI592" i="6"/>
  <c r="BN592" i="6" s="1"/>
  <c r="BK592" i="6"/>
  <c r="AU592" i="6"/>
  <c r="AQ592" i="6"/>
  <c r="AS592" i="6" s="1"/>
  <c r="AR592" i="6"/>
  <c r="AT592" i="6" s="1"/>
  <c r="AV592" i="6"/>
  <c r="AY592" i="6" s="1"/>
  <c r="AP96" i="6"/>
  <c r="BP96" i="6" s="1"/>
  <c r="CH124" i="6"/>
  <c r="CJ124" i="6" s="1"/>
  <c r="BK124" i="6"/>
  <c r="AP124" i="6"/>
  <c r="BP124" i="6" s="1"/>
  <c r="AV124" i="6"/>
  <c r="AY124" i="6" s="1"/>
  <c r="AU124" i="6"/>
  <c r="BI124" i="6"/>
  <c r="BN124" i="6" s="1"/>
  <c r="AQ154" i="6"/>
  <c r="AS154" i="6" s="1"/>
  <c r="BZ154" i="6" s="1"/>
  <c r="AQ237" i="6"/>
  <c r="AS237" i="6" s="1"/>
  <c r="AY102" i="6"/>
  <c r="AR237" i="6"/>
  <c r="AT237" i="6" s="1"/>
  <c r="BR237" i="6" s="1"/>
  <c r="AU373" i="6"/>
  <c r="CH532" i="6"/>
  <c r="CJ532" i="6" s="1"/>
  <c r="BI532" i="6"/>
  <c r="BN532" i="6" s="1"/>
  <c r="BK532" i="6"/>
  <c r="AU532" i="6"/>
  <c r="AQ532" i="6"/>
  <c r="AS532" i="6" s="1"/>
  <c r="AV532" i="6"/>
  <c r="AY532" i="6" s="1"/>
  <c r="BK90" i="6"/>
  <c r="CH90" i="6"/>
  <c r="CJ90" i="6" s="1"/>
  <c r="BI90" i="6"/>
  <c r="BN90" i="6" s="1"/>
  <c r="AU90" i="6"/>
  <c r="AR90" i="6"/>
  <c r="AT90" i="6" s="1"/>
  <c r="AQ90" i="6"/>
  <c r="AS90" i="6" s="1"/>
  <c r="AP90" i="6"/>
  <c r="BP90" i="6" s="1"/>
  <c r="AR96" i="6"/>
  <c r="AT96" i="6" s="1"/>
  <c r="AR124" i="6"/>
  <c r="AT124" i="6" s="1"/>
  <c r="BR124" i="6" s="1"/>
  <c r="AP297" i="6"/>
  <c r="BP297" i="6" s="1"/>
  <c r="CH377" i="6"/>
  <c r="CJ377" i="6" s="1"/>
  <c r="BI377" i="6"/>
  <c r="BN377" i="6" s="1"/>
  <c r="BK377" i="6"/>
  <c r="AV377" i="6"/>
  <c r="AY377" i="6" s="1"/>
  <c r="AU377" i="6"/>
  <c r="AR377" i="6"/>
  <c r="AT377" i="6" s="1"/>
  <c r="AQ377" i="6"/>
  <c r="AS377" i="6" s="1"/>
  <c r="AP377" i="6"/>
  <c r="BP377" i="6" s="1"/>
  <c r="BK490" i="6"/>
  <c r="CH490" i="6"/>
  <c r="CJ490" i="6" s="1"/>
  <c r="BI490" i="6"/>
  <c r="BN490" i="6" s="1"/>
  <c r="AV490" i="6"/>
  <c r="AY490" i="6" s="1"/>
  <c r="AU490" i="6"/>
  <c r="AP532" i="6"/>
  <c r="BP532" i="6" s="1"/>
  <c r="AV578" i="6"/>
  <c r="AY578" i="6" s="1"/>
  <c r="AR590" i="6"/>
  <c r="AT590" i="6" s="1"/>
  <c r="BR590" i="6" s="1"/>
  <c r="CH643" i="6"/>
  <c r="CJ643" i="6" s="1"/>
  <c r="BI643" i="6"/>
  <c r="BN643" i="6" s="1"/>
  <c r="BK643" i="6"/>
  <c r="AP643" i="6"/>
  <c r="BP643" i="6" s="1"/>
  <c r="CH426" i="6"/>
  <c r="CJ426" i="6" s="1"/>
  <c r="AV90" i="6"/>
  <c r="AY90" i="6" s="1"/>
  <c r="AP180" i="6"/>
  <c r="BP180" i="6" s="1"/>
  <c r="AQ297" i="6"/>
  <c r="AS297" i="6" s="1"/>
  <c r="BZ297" i="6" s="1"/>
  <c r="BI360" i="6"/>
  <c r="BN360" i="6" s="1"/>
  <c r="BK360" i="6"/>
  <c r="CH360" i="6"/>
  <c r="CJ360" i="6" s="1"/>
  <c r="AU360" i="6"/>
  <c r="AV360" i="6"/>
  <c r="AY360" i="6" s="1"/>
  <c r="BI402" i="6"/>
  <c r="BN402" i="6" s="1"/>
  <c r="BK402" i="6"/>
  <c r="CH402" i="6"/>
  <c r="CJ402" i="6" s="1"/>
  <c r="AU402" i="6"/>
  <c r="AQ402" i="6"/>
  <c r="AS402" i="6" s="1"/>
  <c r="BZ402" i="6" s="1"/>
  <c r="AV402" i="6"/>
  <c r="AY402" i="6" s="1"/>
  <c r="AP490" i="6"/>
  <c r="BP490" i="6" s="1"/>
  <c r="AR532" i="6"/>
  <c r="AT532" i="6" s="1"/>
  <c r="BR532" i="6" s="1"/>
  <c r="BK539" i="6"/>
  <c r="CH539" i="6"/>
  <c r="CJ539" i="6" s="1"/>
  <c r="BI539" i="6"/>
  <c r="BN539" i="6" s="1"/>
  <c r="AV539" i="6"/>
  <c r="AY539" i="6" s="1"/>
  <c r="AU539" i="6"/>
  <c r="AR539" i="6"/>
  <c r="AT539" i="6" s="1"/>
  <c r="AQ643" i="6"/>
  <c r="AS643" i="6" s="1"/>
  <c r="AY25" i="6"/>
  <c r="AY84" i="6"/>
  <c r="AY138" i="6"/>
  <c r="AV211" i="6"/>
  <c r="AY211" i="6" s="1"/>
  <c r="AU211" i="6"/>
  <c r="BK211" i="6"/>
  <c r="BI211" i="6"/>
  <c r="BN211" i="6" s="1"/>
  <c r="AP360" i="6"/>
  <c r="BP360" i="6" s="1"/>
  <c r="AP402" i="6"/>
  <c r="BP402" i="6" s="1"/>
  <c r="BI467" i="6"/>
  <c r="BN467" i="6" s="1"/>
  <c r="BK467" i="6"/>
  <c r="CH467" i="6"/>
  <c r="CJ467" i="6" s="1"/>
  <c r="AR467" i="6"/>
  <c r="AT467" i="6" s="1"/>
  <c r="BR467" i="6" s="1"/>
  <c r="AQ467" i="6"/>
  <c r="AS467" i="6" s="1"/>
  <c r="AP467" i="6"/>
  <c r="BP467" i="6" s="1"/>
  <c r="AV467" i="6"/>
  <c r="AY467" i="6" s="1"/>
  <c r="AQ490" i="6"/>
  <c r="AS490" i="6" s="1"/>
  <c r="AY520" i="6"/>
  <c r="AP539" i="6"/>
  <c r="BP539" i="6" s="1"/>
  <c r="AR643" i="6"/>
  <c r="AT643" i="6" s="1"/>
  <c r="BI27" i="6"/>
  <c r="BN27" i="6" s="1"/>
  <c r="AP58" i="6"/>
  <c r="BP58" i="6" s="1"/>
  <c r="AV58" i="6"/>
  <c r="AY58" i="6" s="1"/>
  <c r="BI58" i="6"/>
  <c r="BN58" i="6" s="1"/>
  <c r="CH58" i="6"/>
  <c r="CJ58" i="6" s="1"/>
  <c r="AU58" i="6"/>
  <c r="BK58" i="6"/>
  <c r="AR58" i="6"/>
  <c r="AT58" i="6" s="1"/>
  <c r="BR58" i="6" s="1"/>
  <c r="AQ360" i="6"/>
  <c r="AS360" i="6" s="1"/>
  <c r="BZ360" i="6" s="1"/>
  <c r="CH368" i="6"/>
  <c r="CJ368" i="6" s="1"/>
  <c r="BK368" i="6"/>
  <c r="BI368" i="6"/>
  <c r="BN368" i="6" s="1"/>
  <c r="AQ368" i="6"/>
  <c r="AS368" i="6" s="1"/>
  <c r="AP368" i="6"/>
  <c r="BP368" i="6" s="1"/>
  <c r="AV368" i="6"/>
  <c r="AY368" i="6" s="1"/>
  <c r="AU368" i="6"/>
  <c r="AR368" i="6"/>
  <c r="AT368" i="6" s="1"/>
  <c r="BR368" i="6" s="1"/>
  <c r="AR402" i="6"/>
  <c r="AT402" i="6" s="1"/>
  <c r="BR402" i="6" s="1"/>
  <c r="AR490" i="6"/>
  <c r="AT490" i="6" s="1"/>
  <c r="AQ539" i="6"/>
  <c r="AS539" i="6" s="1"/>
  <c r="BR103" i="6"/>
  <c r="BI127" i="6"/>
  <c r="BN127" i="6" s="1"/>
  <c r="BK127" i="6"/>
  <c r="AP127" i="6"/>
  <c r="BP127" i="6" s="1"/>
  <c r="CH127" i="6"/>
  <c r="CJ127" i="6" s="1"/>
  <c r="AV127" i="6"/>
  <c r="AY127" i="6" s="1"/>
  <c r="AR127" i="6"/>
  <c r="AT127" i="6" s="1"/>
  <c r="BR127" i="6" s="1"/>
  <c r="AU127" i="6"/>
  <c r="AQ127" i="6"/>
  <c r="AS127" i="6" s="1"/>
  <c r="BZ127" i="6" s="1"/>
  <c r="CH456" i="6"/>
  <c r="CJ456" i="6" s="1"/>
  <c r="BI456" i="6"/>
  <c r="BN456" i="6" s="1"/>
  <c r="BK456" i="6"/>
  <c r="AU456" i="6"/>
  <c r="AP456" i="6"/>
  <c r="BP456" i="6" s="1"/>
  <c r="AV456" i="6"/>
  <c r="AY456" i="6" s="1"/>
  <c r="BK523" i="6"/>
  <c r="CH523" i="6"/>
  <c r="CJ523" i="6" s="1"/>
  <c r="BI523" i="6"/>
  <c r="BN523" i="6" s="1"/>
  <c r="AV523" i="6"/>
  <c r="AY523" i="6" s="1"/>
  <c r="AU523" i="6"/>
  <c r="AR523" i="6"/>
  <c r="AT523" i="6" s="1"/>
  <c r="AQ523" i="6"/>
  <c r="AS523" i="6" s="1"/>
  <c r="BZ523" i="6" s="1"/>
  <c r="AP523" i="6"/>
  <c r="BP523" i="6" s="1"/>
  <c r="AU643" i="6"/>
  <c r="BK27" i="6"/>
  <c r="BR61" i="6"/>
  <c r="CH552" i="6"/>
  <c r="CJ552" i="6" s="1"/>
  <c r="BI552" i="6"/>
  <c r="BN552" i="6" s="1"/>
  <c r="AU552" i="6"/>
  <c r="AQ552" i="6"/>
  <c r="AS552" i="6" s="1"/>
  <c r="BZ552" i="6" s="1"/>
  <c r="AV552" i="6"/>
  <c r="AY552" i="6" s="1"/>
  <c r="AR552" i="6"/>
  <c r="AT552" i="6" s="1"/>
  <c r="BR552" i="6" s="1"/>
  <c r="BK552" i="6"/>
  <c r="AP163" i="6"/>
  <c r="BP163" i="6" s="1"/>
  <c r="CH264" i="6"/>
  <c r="CJ264" i="6" s="1"/>
  <c r="BK264" i="6"/>
  <c r="BI264" i="6"/>
  <c r="BN264" i="6" s="1"/>
  <c r="AQ264" i="6"/>
  <c r="AS264" i="6" s="1"/>
  <c r="AV264" i="6"/>
  <c r="AY264" i="6" s="1"/>
  <c r="AP271" i="6"/>
  <c r="BP271" i="6" s="1"/>
  <c r="AP37" i="6"/>
  <c r="BP37" i="6" s="1"/>
  <c r="CH231" i="6"/>
  <c r="CJ231" i="6" s="1"/>
  <c r="BK231" i="6"/>
  <c r="BI231" i="6"/>
  <c r="BN231" i="6" s="1"/>
  <c r="AV231" i="6"/>
  <c r="AY231" i="6" s="1"/>
  <c r="AU231" i="6"/>
  <c r="AR231" i="6"/>
  <c r="AT231" i="6" s="1"/>
  <c r="BR231" i="6" s="1"/>
  <c r="AQ231" i="6"/>
  <c r="AS231" i="6" s="1"/>
  <c r="AP231" i="6"/>
  <c r="BP231" i="6" s="1"/>
  <c r="AQ271" i="6"/>
  <c r="AS271" i="6" s="1"/>
  <c r="BZ271" i="6" s="1"/>
  <c r="AR373" i="6"/>
  <c r="AT373" i="6" s="1"/>
  <c r="BR373" i="6" s="1"/>
  <c r="AV503" i="6"/>
  <c r="AY503" i="6" s="1"/>
  <c r="AP592" i="6"/>
  <c r="BP592" i="6" s="1"/>
  <c r="AQ96" i="6"/>
  <c r="AS96" i="6" s="1"/>
  <c r="CH247" i="6"/>
  <c r="CJ247" i="6" s="1"/>
  <c r="BI247" i="6"/>
  <c r="BN247" i="6" s="1"/>
  <c r="BK247" i="6"/>
  <c r="AU247" i="6"/>
  <c r="AR247" i="6"/>
  <c r="AT247" i="6" s="1"/>
  <c r="BR247" i="6" s="1"/>
  <c r="AQ247" i="6"/>
  <c r="AS247" i="6" s="1"/>
  <c r="AP247" i="6"/>
  <c r="BP247" i="6" s="1"/>
  <c r="CH297" i="6"/>
  <c r="CJ297" i="6" s="1"/>
  <c r="BI297" i="6"/>
  <c r="BN297" i="6" s="1"/>
  <c r="BK297" i="6"/>
  <c r="AV297" i="6"/>
  <c r="AY297" i="6" s="1"/>
  <c r="AU297" i="6"/>
  <c r="BI31" i="6"/>
  <c r="BN31" i="6" s="1"/>
  <c r="CH31" i="6"/>
  <c r="CJ31" i="6" s="1"/>
  <c r="BK31" i="6"/>
  <c r="AU31" i="6"/>
  <c r="AV31" i="6"/>
  <c r="AY31" i="6" s="1"/>
  <c r="AR31" i="6"/>
  <c r="AT31" i="6" s="1"/>
  <c r="BR31" i="6" s="1"/>
  <c r="AQ31" i="6"/>
  <c r="AS31" i="6" s="1"/>
  <c r="BZ31" i="6" s="1"/>
  <c r="BI180" i="6"/>
  <c r="BN180" i="6" s="1"/>
  <c r="BK180" i="6"/>
  <c r="CH180" i="6"/>
  <c r="CJ180" i="6" s="1"/>
  <c r="AV180" i="6"/>
  <c r="AY180" i="6" s="1"/>
  <c r="AU180" i="6"/>
  <c r="AV247" i="6"/>
  <c r="AY247" i="6" s="1"/>
  <c r="CH207" i="6"/>
  <c r="CJ207" i="6" s="1"/>
  <c r="BI207" i="6"/>
  <c r="BN207" i="6" s="1"/>
  <c r="BQ207" i="6" s="1"/>
  <c r="AU207" i="6"/>
  <c r="AV207" i="6"/>
  <c r="AY207" i="6" s="1"/>
  <c r="AQ207" i="6"/>
  <c r="AS207" i="6" s="1"/>
  <c r="AR207" i="6"/>
  <c r="AT207" i="6" s="1"/>
  <c r="BR207" i="6" s="1"/>
  <c r="AP49" i="6"/>
  <c r="BP49" i="6" s="1"/>
  <c r="AQ58" i="6"/>
  <c r="AS58" i="6" s="1"/>
  <c r="BK174" i="6"/>
  <c r="BI174" i="6"/>
  <c r="BN174" i="6" s="1"/>
  <c r="CH174" i="6"/>
  <c r="CJ174" i="6" s="1"/>
  <c r="AR174" i="6"/>
  <c r="AT174" i="6" s="1"/>
  <c r="BR174" i="6" s="1"/>
  <c r="AU174" i="6"/>
  <c r="AV174" i="6"/>
  <c r="AY174" i="6" s="1"/>
  <c r="AQ174" i="6"/>
  <c r="AS174" i="6" s="1"/>
  <c r="AP207" i="6"/>
  <c r="BP207" i="6" s="1"/>
  <c r="CH323" i="6"/>
  <c r="CJ323" i="6" s="1"/>
  <c r="BK323" i="6"/>
  <c r="BI323" i="6"/>
  <c r="BN323" i="6" s="1"/>
  <c r="AV323" i="6"/>
  <c r="AY323" i="6" s="1"/>
  <c r="AR360" i="6"/>
  <c r="AT360" i="6" s="1"/>
  <c r="BR360" i="6" s="1"/>
  <c r="BK384" i="6"/>
  <c r="BI384" i="6"/>
  <c r="BN384" i="6" s="1"/>
  <c r="AV384" i="6"/>
  <c r="AY384" i="6" s="1"/>
  <c r="CH384" i="6"/>
  <c r="CJ384" i="6" s="1"/>
  <c r="AQ384" i="6"/>
  <c r="AS384" i="6" s="1"/>
  <c r="AU384" i="6"/>
  <c r="AP384" i="6"/>
  <c r="BP384" i="6" s="1"/>
  <c r="AR384" i="6"/>
  <c r="AT384" i="6" s="1"/>
  <c r="AP174" i="6"/>
  <c r="BP174" i="6" s="1"/>
  <c r="AR211" i="6"/>
  <c r="AT211" i="6" s="1"/>
  <c r="CH279" i="6"/>
  <c r="CJ279" i="6" s="1"/>
  <c r="BK279" i="6"/>
  <c r="AV279" i="6"/>
  <c r="AY279" i="6" s="1"/>
  <c r="BI279" i="6"/>
  <c r="BN279" i="6" s="1"/>
  <c r="AU279" i="6"/>
  <c r="AR279" i="6"/>
  <c r="AT279" i="6" s="1"/>
  <c r="BR279" i="6" s="1"/>
  <c r="AP323" i="6"/>
  <c r="BP323" i="6" s="1"/>
  <c r="CH429" i="6"/>
  <c r="CJ429" i="6" s="1"/>
  <c r="BI429" i="6"/>
  <c r="BN429" i="6" s="1"/>
  <c r="AV429" i="6"/>
  <c r="AY429" i="6" s="1"/>
  <c r="AU429" i="6"/>
  <c r="BK429" i="6"/>
  <c r="AR429" i="6"/>
  <c r="AT429" i="6" s="1"/>
  <c r="AQ429" i="6"/>
  <c r="AS429" i="6" s="1"/>
  <c r="AP429" i="6"/>
  <c r="BP429" i="6" s="1"/>
  <c r="AQ456" i="6"/>
  <c r="AS456" i="6" s="1"/>
  <c r="BZ456" i="6" s="1"/>
  <c r="AU467" i="6"/>
  <c r="BK508" i="6"/>
  <c r="BI508" i="6"/>
  <c r="BN508" i="6" s="1"/>
  <c r="CH508" i="6"/>
  <c r="CJ508" i="6" s="1"/>
  <c r="AQ508" i="6"/>
  <c r="AS508" i="6" s="1"/>
  <c r="AP508" i="6"/>
  <c r="BP508" i="6" s="1"/>
  <c r="AV508" i="6"/>
  <c r="AY508" i="6" s="1"/>
  <c r="AR508" i="6"/>
  <c r="AT508" i="6" s="1"/>
  <c r="BR508" i="6" s="1"/>
  <c r="AU508" i="6"/>
  <c r="AV643" i="6"/>
  <c r="AY643" i="6" s="1"/>
  <c r="BR366" i="6"/>
  <c r="BI288" i="6"/>
  <c r="BN288" i="6" s="1"/>
  <c r="CH288" i="6"/>
  <c r="CJ288" i="6" s="1"/>
  <c r="AQ288" i="6"/>
  <c r="AS288" i="6" s="1"/>
  <c r="AP288" i="6"/>
  <c r="BP288" i="6" s="1"/>
  <c r="BK288" i="6"/>
  <c r="AV288" i="6"/>
  <c r="AY288" i="6" s="1"/>
  <c r="AU288" i="6"/>
  <c r="AY147" i="6"/>
  <c r="BK578" i="6"/>
  <c r="CH578" i="6"/>
  <c r="CJ578" i="6" s="1"/>
  <c r="BI578" i="6"/>
  <c r="BN578" i="6" s="1"/>
  <c r="AQ578" i="6"/>
  <c r="AS578" i="6" s="1"/>
  <c r="BZ578" i="6" s="1"/>
  <c r="AP578" i="6"/>
  <c r="BP578" i="6" s="1"/>
  <c r="AP154" i="6"/>
  <c r="BP154" i="6" s="1"/>
  <c r="AP237" i="6"/>
  <c r="BP237" i="6" s="1"/>
  <c r="CH214" i="6"/>
  <c r="CJ214" i="6" s="1"/>
  <c r="BI214" i="6"/>
  <c r="BN214" i="6" s="1"/>
  <c r="AQ214" i="6"/>
  <c r="AS214" i="6" s="1"/>
  <c r="BK214" i="6"/>
  <c r="AV214" i="6"/>
  <c r="AY214" i="6" s="1"/>
  <c r="AP214" i="6"/>
  <c r="BP214" i="6" s="1"/>
  <c r="AU214" i="6"/>
  <c r="AR214" i="6"/>
  <c r="AT214" i="6" s="1"/>
  <c r="BR214" i="6" s="1"/>
  <c r="BI235" i="6"/>
  <c r="BN235" i="6" s="1"/>
  <c r="CH235" i="6"/>
  <c r="CJ235" i="6" s="1"/>
  <c r="AR235" i="6"/>
  <c r="AT235" i="6" s="1"/>
  <c r="BR235" i="6" s="1"/>
  <c r="BK235" i="6"/>
  <c r="AV235" i="6"/>
  <c r="AY235" i="6" s="1"/>
  <c r="AU235" i="6"/>
  <c r="AR264" i="6"/>
  <c r="AT264" i="6" s="1"/>
  <c r="BR264" i="6" s="1"/>
  <c r="BI590" i="6"/>
  <c r="BN590" i="6" s="1"/>
  <c r="BK590" i="6"/>
  <c r="CH590" i="6"/>
  <c r="CJ590" i="6" s="1"/>
  <c r="AQ590" i="6"/>
  <c r="AS590" i="6" s="1"/>
  <c r="AV590" i="6"/>
  <c r="AY590" i="6" s="1"/>
  <c r="AU590" i="6"/>
  <c r="AQ124" i="6"/>
  <c r="AS124" i="6" s="1"/>
  <c r="AR154" i="6"/>
  <c r="AT154" i="6" s="1"/>
  <c r="AP235" i="6"/>
  <c r="BP235" i="6" s="1"/>
  <c r="AV49" i="6"/>
  <c r="AY49" i="6" s="1"/>
  <c r="BI49" i="6"/>
  <c r="BN49" i="6" s="1"/>
  <c r="AQ49" i="6"/>
  <c r="AS49" i="6" s="1"/>
  <c r="CH49" i="6"/>
  <c r="CJ49" i="6" s="1"/>
  <c r="BK49" i="6"/>
  <c r="CH145" i="6"/>
  <c r="CJ145" i="6" s="1"/>
  <c r="BK145" i="6"/>
  <c r="AR145" i="6"/>
  <c r="AT145" i="6" s="1"/>
  <c r="BI145" i="6"/>
  <c r="BN145" i="6" s="1"/>
  <c r="AV145" i="6"/>
  <c r="AY145" i="6" s="1"/>
  <c r="AU145" i="6"/>
  <c r="AQ145" i="6"/>
  <c r="AS145" i="6" s="1"/>
  <c r="AP145" i="6"/>
  <c r="BP145" i="6" s="1"/>
  <c r="AR180" i="6"/>
  <c r="AT180" i="6" s="1"/>
  <c r="AY35" i="6"/>
  <c r="AQ323" i="6"/>
  <c r="AS323" i="6" s="1"/>
  <c r="BK337" i="6"/>
  <c r="CH337" i="6"/>
  <c r="CJ337" i="6" s="1"/>
  <c r="AU337" i="6"/>
  <c r="AV337" i="6"/>
  <c r="AY337" i="6" s="1"/>
  <c r="AR337" i="6"/>
  <c r="AT337" i="6" s="1"/>
  <c r="AQ337" i="6"/>
  <c r="AS337" i="6" s="1"/>
  <c r="BZ337" i="6" s="1"/>
  <c r="BI337" i="6"/>
  <c r="BN337" i="6" s="1"/>
  <c r="AR456" i="6"/>
  <c r="AT456" i="6" s="1"/>
  <c r="BR456" i="6" s="1"/>
  <c r="AY514" i="6"/>
  <c r="AY615" i="6"/>
  <c r="AY631" i="6"/>
  <c r="BR27" i="6"/>
  <c r="BI510" i="6"/>
  <c r="BN510" i="6" s="1"/>
  <c r="CH510" i="6"/>
  <c r="CJ510" i="6" s="1"/>
  <c r="BK510" i="6"/>
  <c r="AU510" i="6"/>
  <c r="AV510" i="6"/>
  <c r="AY510" i="6" s="1"/>
  <c r="BI588" i="6"/>
  <c r="BN588" i="6" s="1"/>
  <c r="CH588" i="6"/>
  <c r="CJ588" i="6" s="1"/>
  <c r="BK588" i="6"/>
  <c r="AQ588" i="6"/>
  <c r="AS588" i="6" s="1"/>
  <c r="AP588" i="6"/>
  <c r="BP588" i="6" s="1"/>
  <c r="AV588" i="6"/>
  <c r="AY588" i="6" s="1"/>
  <c r="AU588" i="6"/>
  <c r="BR62" i="6"/>
  <c r="BR73" i="6"/>
  <c r="BR205" i="6"/>
  <c r="CH222" i="6"/>
  <c r="CJ222" i="6" s="1"/>
  <c r="BI222" i="6"/>
  <c r="BN222" i="6" s="1"/>
  <c r="BK222" i="6"/>
  <c r="AU222" i="6"/>
  <c r="AV222" i="6"/>
  <c r="AY222" i="6" s="1"/>
  <c r="BI458" i="6"/>
  <c r="BN458" i="6" s="1"/>
  <c r="CH458" i="6"/>
  <c r="CJ458" i="6" s="1"/>
  <c r="BK458" i="6"/>
  <c r="AQ458" i="6"/>
  <c r="AS458" i="6" s="1"/>
  <c r="BZ458" i="6" s="1"/>
  <c r="AP458" i="6"/>
  <c r="BP458" i="6" s="1"/>
  <c r="AR458" i="6"/>
  <c r="AT458" i="6" s="1"/>
  <c r="BI474" i="6"/>
  <c r="BN474" i="6" s="1"/>
  <c r="BK474" i="6"/>
  <c r="CH474" i="6"/>
  <c r="CJ474" i="6" s="1"/>
  <c r="AV474" i="6"/>
  <c r="AY474" i="6" s="1"/>
  <c r="AR474" i="6"/>
  <c r="AT474" i="6" s="1"/>
  <c r="BR474" i="6" s="1"/>
  <c r="AU474" i="6"/>
  <c r="AP510" i="6"/>
  <c r="BP510" i="6" s="1"/>
  <c r="AR588" i="6"/>
  <c r="AT588" i="6" s="1"/>
  <c r="AY611" i="6"/>
  <c r="CG66" i="6"/>
  <c r="BR121" i="6"/>
  <c r="BI417" i="6"/>
  <c r="BN417" i="6" s="1"/>
  <c r="BK417" i="6"/>
  <c r="CH417" i="6"/>
  <c r="CJ417" i="6" s="1"/>
  <c r="AR417" i="6"/>
  <c r="AT417" i="6" s="1"/>
  <c r="BR417" i="6" s="1"/>
  <c r="AQ417" i="6"/>
  <c r="AS417" i="6" s="1"/>
  <c r="CH438" i="6"/>
  <c r="CJ438" i="6" s="1"/>
  <c r="BI438" i="6"/>
  <c r="BN438" i="6" s="1"/>
  <c r="BK438" i="6"/>
  <c r="AQ438" i="6"/>
  <c r="AS438" i="6" s="1"/>
  <c r="BZ438" i="6" s="1"/>
  <c r="AP438" i="6"/>
  <c r="BP438" i="6" s="1"/>
  <c r="AR438" i="6"/>
  <c r="AT438" i="6" s="1"/>
  <c r="AU438" i="6"/>
  <c r="AV438" i="6"/>
  <c r="AY438" i="6" s="1"/>
  <c r="AQ510" i="6"/>
  <c r="AS510" i="6" s="1"/>
  <c r="BR116" i="6"/>
  <c r="BR291" i="6"/>
  <c r="BK82" i="6"/>
  <c r="BI82" i="6"/>
  <c r="BN82" i="6" s="1"/>
  <c r="CH82" i="6"/>
  <c r="CJ82" i="6" s="1"/>
  <c r="AQ82" i="6"/>
  <c r="AS82" i="6" s="1"/>
  <c r="AV82" i="6"/>
  <c r="AY82" i="6" s="1"/>
  <c r="AU82" i="6"/>
  <c r="CH109" i="6"/>
  <c r="CJ109" i="6" s="1"/>
  <c r="AV109" i="6"/>
  <c r="AY109" i="6" s="1"/>
  <c r="BK109" i="6"/>
  <c r="BI109" i="6"/>
  <c r="BN109" i="6" s="1"/>
  <c r="AQ109" i="6"/>
  <c r="AS109" i="6" s="1"/>
  <c r="BZ109" i="6" s="1"/>
  <c r="AU109" i="6"/>
  <c r="AP82" i="6"/>
  <c r="BP82" i="6" s="1"/>
  <c r="AP109" i="6"/>
  <c r="BP109" i="6" s="1"/>
  <c r="BK167" i="6"/>
  <c r="AQ167" i="6"/>
  <c r="AS167" i="6" s="1"/>
  <c r="CH167" i="6"/>
  <c r="CJ167" i="6" s="1"/>
  <c r="BI167" i="6"/>
  <c r="BN167" i="6" s="1"/>
  <c r="AY175" i="6"/>
  <c r="BI213" i="6"/>
  <c r="BN213" i="6" s="1"/>
  <c r="BK213" i="6"/>
  <c r="CH213" i="6"/>
  <c r="CJ213" i="6" s="1"/>
  <c r="AU213" i="6"/>
  <c r="AV213" i="6"/>
  <c r="AY213" i="6" s="1"/>
  <c r="AR213" i="6"/>
  <c r="AT213" i="6" s="1"/>
  <c r="BR213" i="6" s="1"/>
  <c r="AQ213" i="6"/>
  <c r="AS213" i="6" s="1"/>
  <c r="BZ213" i="6" s="1"/>
  <c r="AP213" i="6"/>
  <c r="BP213" i="6" s="1"/>
  <c r="AQ222" i="6"/>
  <c r="AS222" i="6" s="1"/>
  <c r="BZ222" i="6" s="1"/>
  <c r="BI255" i="6"/>
  <c r="BN255" i="6" s="1"/>
  <c r="CH255" i="6"/>
  <c r="CJ255" i="6" s="1"/>
  <c r="BK255" i="6"/>
  <c r="AR255" i="6"/>
  <c r="AT255" i="6" s="1"/>
  <c r="BR255" i="6" s="1"/>
  <c r="AU255" i="6"/>
  <c r="AQ255" i="6"/>
  <c r="AS255" i="6" s="1"/>
  <c r="BZ255" i="6" s="1"/>
  <c r="AV255" i="6"/>
  <c r="AY255" i="6" s="1"/>
  <c r="CH307" i="6"/>
  <c r="CJ307" i="6" s="1"/>
  <c r="BI307" i="6"/>
  <c r="BN307" i="6" s="1"/>
  <c r="AU307" i="6"/>
  <c r="AR307" i="6"/>
  <c r="AT307" i="6" s="1"/>
  <c r="BR307" i="6" s="1"/>
  <c r="AQ307" i="6"/>
  <c r="AS307" i="6" s="1"/>
  <c r="BK307" i="6"/>
  <c r="CH319" i="6"/>
  <c r="CJ319" i="6" s="1"/>
  <c r="BK319" i="6"/>
  <c r="AV319" i="6"/>
  <c r="AY319" i="6" s="1"/>
  <c r="AU319" i="6"/>
  <c r="AR319" i="6"/>
  <c r="AT319" i="6" s="1"/>
  <c r="BR319" i="6" s="1"/>
  <c r="BI319" i="6"/>
  <c r="BN319" i="6" s="1"/>
  <c r="AY398" i="6"/>
  <c r="AP417" i="6"/>
  <c r="BP417" i="6" s="1"/>
  <c r="BI449" i="6"/>
  <c r="BN449" i="6" s="1"/>
  <c r="CH449" i="6"/>
  <c r="CJ449" i="6" s="1"/>
  <c r="AV449" i="6"/>
  <c r="AY449" i="6" s="1"/>
  <c r="BK449" i="6"/>
  <c r="AU449" i="6"/>
  <c r="AQ449" i="6"/>
  <c r="AS449" i="6" s="1"/>
  <c r="BZ449" i="6" s="1"/>
  <c r="AP449" i="6"/>
  <c r="BP449" i="6" s="1"/>
  <c r="AY451" i="6"/>
  <c r="AQ474" i="6"/>
  <c r="AS474" i="6" s="1"/>
  <c r="BZ474" i="6" s="1"/>
  <c r="AR510" i="6"/>
  <c r="AT510" i="6" s="1"/>
  <c r="AR82" i="6"/>
  <c r="AT82" i="6" s="1"/>
  <c r="BK120" i="6"/>
  <c r="BI120" i="6"/>
  <c r="BN120" i="6" s="1"/>
  <c r="CH120" i="6"/>
  <c r="CJ120" i="6" s="1"/>
  <c r="BI253" i="6"/>
  <c r="BN253" i="6" s="1"/>
  <c r="CH253" i="6"/>
  <c r="CJ253" i="6" s="1"/>
  <c r="BK253" i="6"/>
  <c r="AP253" i="6"/>
  <c r="BP253" i="6" s="1"/>
  <c r="AV253" i="6"/>
  <c r="AY253" i="6" s="1"/>
  <c r="AV339" i="6"/>
  <c r="AY339" i="6" s="1"/>
  <c r="AU339" i="6"/>
  <c r="AR339" i="6"/>
  <c r="AT339" i="6" s="1"/>
  <c r="CH339" i="6"/>
  <c r="CJ339" i="6" s="1"/>
  <c r="AQ339" i="6"/>
  <c r="AS339" i="6" s="1"/>
  <c r="AP339" i="6"/>
  <c r="BP339" i="6" s="1"/>
  <c r="BI339" i="6"/>
  <c r="BN339" i="6" s="1"/>
  <c r="BK339" i="6"/>
  <c r="BI478" i="6"/>
  <c r="BN478" i="6" s="1"/>
  <c r="CH478" i="6"/>
  <c r="CJ478" i="6" s="1"/>
  <c r="BK478" i="6"/>
  <c r="AQ478" i="6"/>
  <c r="AS478" i="6" s="1"/>
  <c r="AP478" i="6"/>
  <c r="BP478" i="6" s="1"/>
  <c r="AV478" i="6"/>
  <c r="AY478" i="6" s="1"/>
  <c r="AR478" i="6"/>
  <c r="AT478" i="6" s="1"/>
  <c r="AU478" i="6"/>
  <c r="AY498" i="6"/>
  <c r="BI536" i="6"/>
  <c r="BN536" i="6" s="1"/>
  <c r="CH536" i="6"/>
  <c r="CJ536" i="6" s="1"/>
  <c r="BK536" i="6"/>
  <c r="AU536" i="6"/>
  <c r="AV536" i="6"/>
  <c r="AY536" i="6" s="1"/>
  <c r="AQ536" i="6"/>
  <c r="AS536" i="6" s="1"/>
  <c r="AP536" i="6"/>
  <c r="BP536" i="6" s="1"/>
  <c r="AR536" i="6"/>
  <c r="AT536" i="6" s="1"/>
  <c r="CH560" i="6"/>
  <c r="CJ560" i="6" s="1"/>
  <c r="BK560" i="6"/>
  <c r="BI560" i="6"/>
  <c r="BN560" i="6" s="1"/>
  <c r="AU560" i="6"/>
  <c r="AR560" i="6"/>
  <c r="AT560" i="6" s="1"/>
  <c r="BR560" i="6" s="1"/>
  <c r="AP560" i="6"/>
  <c r="BP560" i="6" s="1"/>
  <c r="AV560" i="6"/>
  <c r="AY560" i="6" s="1"/>
  <c r="BK68" i="6"/>
  <c r="CH68" i="6"/>
  <c r="CJ68" i="6" s="1"/>
  <c r="BI68" i="6"/>
  <c r="BN68" i="6" s="1"/>
  <c r="AP68" i="6"/>
  <c r="BP68" i="6" s="1"/>
  <c r="AV68" i="6"/>
  <c r="AY68" i="6" s="1"/>
  <c r="AU68" i="6"/>
  <c r="BI266" i="6"/>
  <c r="BN266" i="6" s="1"/>
  <c r="BK266" i="6"/>
  <c r="CH266" i="6"/>
  <c r="CJ266" i="6" s="1"/>
  <c r="AY458" i="6"/>
  <c r="AY554" i="6"/>
  <c r="BK62" i="6"/>
  <c r="CH62" i="6"/>
  <c r="CJ62" i="6" s="1"/>
  <c r="AQ62" i="6"/>
  <c r="AS62" i="6" s="1"/>
  <c r="AV62" i="6"/>
  <c r="AY62" i="6" s="1"/>
  <c r="AU62" i="6"/>
  <c r="AR62" i="6"/>
  <c r="AT62" i="6" s="1"/>
  <c r="AR109" i="6"/>
  <c r="AT109" i="6" s="1"/>
  <c r="BR109" i="6" s="1"/>
  <c r="BI137" i="6"/>
  <c r="BN137" i="6" s="1"/>
  <c r="CH137" i="6"/>
  <c r="CJ137" i="6" s="1"/>
  <c r="AV137" i="6"/>
  <c r="AY137" i="6" s="1"/>
  <c r="BK137" i="6"/>
  <c r="AU137" i="6"/>
  <c r="AR137" i="6"/>
  <c r="AT137" i="6" s="1"/>
  <c r="BR137" i="6" s="1"/>
  <c r="AQ137" i="6"/>
  <c r="AS137" i="6" s="1"/>
  <c r="BZ137" i="6" s="1"/>
  <c r="AP137" i="6"/>
  <c r="BP137" i="6" s="1"/>
  <c r="BK141" i="6"/>
  <c r="BI141" i="6"/>
  <c r="BN141" i="6" s="1"/>
  <c r="CH141" i="6"/>
  <c r="CJ141" i="6" s="1"/>
  <c r="BK143" i="6"/>
  <c r="AV143" i="6"/>
  <c r="AY143" i="6" s="1"/>
  <c r="CH143" i="6"/>
  <c r="CJ143" i="6" s="1"/>
  <c r="AU143" i="6"/>
  <c r="BI310" i="6"/>
  <c r="BN310" i="6" s="1"/>
  <c r="CH310" i="6"/>
  <c r="CJ310" i="6" s="1"/>
  <c r="AU310" i="6"/>
  <c r="BK310" i="6"/>
  <c r="AQ310" i="6"/>
  <c r="AS310" i="6" s="1"/>
  <c r="AR310" i="6"/>
  <c r="AT310" i="6" s="1"/>
  <c r="BR310" i="6" s="1"/>
  <c r="AV310" i="6"/>
  <c r="AY310" i="6" s="1"/>
  <c r="BK357" i="6"/>
  <c r="BI357" i="6"/>
  <c r="BN357" i="6" s="1"/>
  <c r="AV357" i="6"/>
  <c r="AY357" i="6" s="1"/>
  <c r="AU357" i="6"/>
  <c r="AR357" i="6"/>
  <c r="AT357" i="6" s="1"/>
  <c r="AQ357" i="6"/>
  <c r="AS357" i="6" s="1"/>
  <c r="BZ357" i="6" s="1"/>
  <c r="CH357" i="6"/>
  <c r="CJ357" i="6" s="1"/>
  <c r="AP357" i="6"/>
  <c r="BP357" i="6" s="1"/>
  <c r="AP62" i="6"/>
  <c r="BP62" i="6" s="1"/>
  <c r="AP141" i="6"/>
  <c r="BP141" i="6" s="1"/>
  <c r="AQ253" i="6"/>
  <c r="AS253" i="6" s="1"/>
  <c r="BZ253" i="6" s="1"/>
  <c r="AP266" i="6"/>
  <c r="BP266" i="6" s="1"/>
  <c r="BI316" i="6"/>
  <c r="BN316" i="6" s="1"/>
  <c r="CH316" i="6"/>
  <c r="CJ316" i="6" s="1"/>
  <c r="AU316" i="6"/>
  <c r="BK316" i="6"/>
  <c r="AV316" i="6"/>
  <c r="AY316" i="6" s="1"/>
  <c r="CH369" i="6"/>
  <c r="CJ369" i="6" s="1"/>
  <c r="BI369" i="6"/>
  <c r="BN369" i="6" s="1"/>
  <c r="BK369" i="6"/>
  <c r="AV369" i="6"/>
  <c r="AY369" i="6" s="1"/>
  <c r="AU369" i="6"/>
  <c r="AR369" i="6"/>
  <c r="AT369" i="6" s="1"/>
  <c r="BR369" i="6" s="1"/>
  <c r="AP369" i="6"/>
  <c r="BP369" i="6" s="1"/>
  <c r="AQ369" i="6"/>
  <c r="AS369" i="6" s="1"/>
  <c r="BZ369" i="6" s="1"/>
  <c r="AY38" i="6"/>
  <c r="AR68" i="6"/>
  <c r="AT68" i="6" s="1"/>
  <c r="BR68" i="6" s="1"/>
  <c r="AY97" i="6"/>
  <c r="AQ120" i="6"/>
  <c r="AS120" i="6" s="1"/>
  <c r="BZ120" i="6" s="1"/>
  <c r="AQ141" i="6"/>
  <c r="AS141" i="6" s="1"/>
  <c r="BZ141" i="6" s="1"/>
  <c r="AQ143" i="6"/>
  <c r="AS143" i="6" s="1"/>
  <c r="AY170" i="6"/>
  <c r="CH184" i="6"/>
  <c r="CJ184" i="6" s="1"/>
  <c r="BK184" i="6"/>
  <c r="BI184" i="6"/>
  <c r="BN184" i="6" s="1"/>
  <c r="AV184" i="6"/>
  <c r="AY184" i="6" s="1"/>
  <c r="AU184" i="6"/>
  <c r="AR184" i="6"/>
  <c r="AT184" i="6" s="1"/>
  <c r="BR184" i="6" s="1"/>
  <c r="AQ184" i="6"/>
  <c r="AS184" i="6" s="1"/>
  <c r="BI190" i="6"/>
  <c r="BN190" i="6" s="1"/>
  <c r="CH190" i="6"/>
  <c r="CJ190" i="6" s="1"/>
  <c r="AV190" i="6"/>
  <c r="AY190" i="6" s="1"/>
  <c r="AU190" i="6"/>
  <c r="BK190" i="6"/>
  <c r="AR253" i="6"/>
  <c r="AT253" i="6" s="1"/>
  <c r="BR253" i="6" s="1"/>
  <c r="AQ266" i="6"/>
  <c r="AS266" i="6" s="1"/>
  <c r="AP316" i="6"/>
  <c r="BP316" i="6" s="1"/>
  <c r="AV417" i="6"/>
  <c r="AY417" i="6" s="1"/>
  <c r="BI534" i="6"/>
  <c r="BN534" i="6" s="1"/>
  <c r="BK534" i="6"/>
  <c r="AV534" i="6"/>
  <c r="AY534" i="6" s="1"/>
  <c r="AU534" i="6"/>
  <c r="CH534" i="6"/>
  <c r="CJ534" i="6" s="1"/>
  <c r="BI546" i="6"/>
  <c r="BN546" i="6" s="1"/>
  <c r="BK546" i="6"/>
  <c r="CH546" i="6"/>
  <c r="CJ546" i="6" s="1"/>
  <c r="AU546" i="6"/>
  <c r="AQ546" i="6"/>
  <c r="AS546" i="6" s="1"/>
  <c r="AP546" i="6"/>
  <c r="BP546" i="6" s="1"/>
  <c r="AV546" i="6"/>
  <c r="AY546" i="6" s="1"/>
  <c r="BK597" i="6"/>
  <c r="CH597" i="6"/>
  <c r="CJ597" i="6" s="1"/>
  <c r="BI597" i="6"/>
  <c r="BN597" i="6" s="1"/>
  <c r="AV597" i="6"/>
  <c r="AY597" i="6" s="1"/>
  <c r="AR597" i="6"/>
  <c r="AT597" i="6" s="1"/>
  <c r="BK600" i="6"/>
  <c r="BI600" i="6"/>
  <c r="BN600" i="6" s="1"/>
  <c r="CH600" i="6"/>
  <c r="CJ600" i="6" s="1"/>
  <c r="AQ600" i="6"/>
  <c r="AS600" i="6" s="1"/>
  <c r="BZ600" i="6" s="1"/>
  <c r="AV600" i="6"/>
  <c r="AY600" i="6" s="1"/>
  <c r="AU600" i="6"/>
  <c r="AR600" i="6"/>
  <c r="AT600" i="6" s="1"/>
  <c r="AP600" i="6"/>
  <c r="BP600" i="6" s="1"/>
  <c r="BR154" i="6"/>
  <c r="AQ68" i="6"/>
  <c r="AS68" i="6" s="1"/>
  <c r="BZ68" i="6" s="1"/>
  <c r="AP120" i="6"/>
  <c r="BP120" i="6" s="1"/>
  <c r="BK133" i="6"/>
  <c r="AP133" i="6"/>
  <c r="BP133" i="6" s="1"/>
  <c r="BI133" i="6"/>
  <c r="BN133" i="6" s="1"/>
  <c r="CH133" i="6"/>
  <c r="CJ133" i="6" s="1"/>
  <c r="AU133" i="6"/>
  <c r="AP310" i="6"/>
  <c r="BP310" i="6" s="1"/>
  <c r="AY325" i="6"/>
  <c r="AU417" i="6"/>
  <c r="BI80" i="6"/>
  <c r="BN80" i="6" s="1"/>
  <c r="CH80" i="6"/>
  <c r="CJ80" i="6" s="1"/>
  <c r="AR80" i="6"/>
  <c r="AT80" i="6" s="1"/>
  <c r="BK80" i="6"/>
  <c r="AU80" i="6"/>
  <c r="AV80" i="6"/>
  <c r="AY80" i="6" s="1"/>
  <c r="AR120" i="6"/>
  <c r="AT120" i="6" s="1"/>
  <c r="BR120" i="6" s="1"/>
  <c r="AR133" i="6"/>
  <c r="AT133" i="6" s="1"/>
  <c r="AR141" i="6"/>
  <c r="AT141" i="6" s="1"/>
  <c r="AR143" i="6"/>
  <c r="AT143" i="6" s="1"/>
  <c r="BR143" i="6" s="1"/>
  <c r="AY150" i="6"/>
  <c r="BK158" i="6"/>
  <c r="BI158" i="6"/>
  <c r="BN158" i="6" s="1"/>
  <c r="AP158" i="6"/>
  <c r="BP158" i="6" s="1"/>
  <c r="AU158" i="6"/>
  <c r="AR158" i="6"/>
  <c r="AT158" i="6" s="1"/>
  <c r="BR158" i="6" s="1"/>
  <c r="AV158" i="6"/>
  <c r="AY158" i="6" s="1"/>
  <c r="CH158" i="6"/>
  <c r="CJ158" i="6" s="1"/>
  <c r="AU167" i="6"/>
  <c r="CH199" i="6"/>
  <c r="CJ199" i="6" s="1"/>
  <c r="AV199" i="6"/>
  <c r="AY199" i="6" s="1"/>
  <c r="BK199" i="6"/>
  <c r="BI199" i="6"/>
  <c r="BN199" i="6" s="1"/>
  <c r="AR199" i="6"/>
  <c r="AT199" i="6" s="1"/>
  <c r="BR199" i="6" s="1"/>
  <c r="AQ199" i="6"/>
  <c r="AS199" i="6" s="1"/>
  <c r="AU199" i="6"/>
  <c r="AR266" i="6"/>
  <c r="AT266" i="6" s="1"/>
  <c r="AY275" i="6"/>
  <c r="AV307" i="6"/>
  <c r="AY307" i="6" s="1"/>
  <c r="CH314" i="6"/>
  <c r="CJ314" i="6" s="1"/>
  <c r="BK314" i="6"/>
  <c r="BI314" i="6"/>
  <c r="BN314" i="6" s="1"/>
  <c r="AR314" i="6"/>
  <c r="AT314" i="6" s="1"/>
  <c r="BR314" i="6" s="1"/>
  <c r="AQ316" i="6"/>
  <c r="AS316" i="6" s="1"/>
  <c r="BK520" i="6"/>
  <c r="BI520" i="6"/>
  <c r="BN520" i="6" s="1"/>
  <c r="CH520" i="6"/>
  <c r="CJ520" i="6" s="1"/>
  <c r="AU520" i="6"/>
  <c r="AQ520" i="6"/>
  <c r="AS520" i="6" s="1"/>
  <c r="AP520" i="6"/>
  <c r="BP520" i="6" s="1"/>
  <c r="AY522" i="6"/>
  <c r="AY525" i="6"/>
  <c r="AY531" i="6"/>
  <c r="AP534" i="6"/>
  <c r="BP534" i="6" s="1"/>
  <c r="BK537" i="6"/>
  <c r="BI537" i="6"/>
  <c r="BN537" i="6" s="1"/>
  <c r="CH537" i="6"/>
  <c r="CJ537" i="6" s="1"/>
  <c r="AV537" i="6"/>
  <c r="AY537" i="6" s="1"/>
  <c r="AR537" i="6"/>
  <c r="AT537" i="6" s="1"/>
  <c r="BR537" i="6" s="1"/>
  <c r="AU537" i="6"/>
  <c r="AR546" i="6"/>
  <c r="AT546" i="6" s="1"/>
  <c r="BR546" i="6" s="1"/>
  <c r="AP597" i="6"/>
  <c r="BP597" i="6" s="1"/>
  <c r="BR122" i="6"/>
  <c r="BR268" i="6"/>
  <c r="BR30" i="6"/>
  <c r="BR245" i="6"/>
  <c r="AR148" i="6"/>
  <c r="AT148" i="6" s="1"/>
  <c r="BR148" i="6" s="1"/>
  <c r="AQ216" i="6"/>
  <c r="AS216" i="6" s="1"/>
  <c r="CH324" i="6"/>
  <c r="CJ324" i="6" s="1"/>
  <c r="BI324" i="6"/>
  <c r="BN324" i="6" s="1"/>
  <c r="AU324" i="6"/>
  <c r="AR324" i="6"/>
  <c r="AT324" i="6" s="1"/>
  <c r="BR324" i="6" s="1"/>
  <c r="AQ324" i="6"/>
  <c r="AS324" i="6" s="1"/>
  <c r="BZ324" i="6" s="1"/>
  <c r="AP324" i="6"/>
  <c r="BP324" i="6" s="1"/>
  <c r="BR178" i="6"/>
  <c r="AV125" i="6"/>
  <c r="AY125" i="6" s="1"/>
  <c r="BK40" i="6"/>
  <c r="BI40" i="6"/>
  <c r="BN40" i="6" s="1"/>
  <c r="AV40" i="6"/>
  <c r="AY40" i="6" s="1"/>
  <c r="AU40" i="6"/>
  <c r="AR105" i="6"/>
  <c r="AT105" i="6" s="1"/>
  <c r="BK105" i="6"/>
  <c r="BI105" i="6"/>
  <c r="BN105" i="6" s="1"/>
  <c r="AV105" i="6"/>
  <c r="AY105" i="6" s="1"/>
  <c r="AY118" i="6"/>
  <c r="CH176" i="6"/>
  <c r="CJ176" i="6" s="1"/>
  <c r="BK176" i="6"/>
  <c r="BI176" i="6"/>
  <c r="BN176" i="6" s="1"/>
  <c r="AP176" i="6"/>
  <c r="BP176" i="6" s="1"/>
  <c r="AV176" i="6"/>
  <c r="AY176" i="6" s="1"/>
  <c r="AU176" i="6"/>
  <c r="BI243" i="6"/>
  <c r="BN243" i="6" s="1"/>
  <c r="BK243" i="6"/>
  <c r="AV243" i="6"/>
  <c r="AY243" i="6" s="1"/>
  <c r="CH243" i="6"/>
  <c r="CJ243" i="6" s="1"/>
  <c r="AQ243" i="6"/>
  <c r="AS243" i="6" s="1"/>
  <c r="BZ243" i="6" s="1"/>
  <c r="BI258" i="6"/>
  <c r="BN258" i="6" s="1"/>
  <c r="AP258" i="6"/>
  <c r="BP258" i="6" s="1"/>
  <c r="CH258" i="6"/>
  <c r="CJ258" i="6" s="1"/>
  <c r="AU258" i="6"/>
  <c r="BK258" i="6"/>
  <c r="AR258" i="6"/>
  <c r="AT258" i="6" s="1"/>
  <c r="BR258" i="6" s="1"/>
  <c r="AY420" i="6"/>
  <c r="CH544" i="6"/>
  <c r="CJ544" i="6" s="1"/>
  <c r="BI544" i="6"/>
  <c r="BN544" i="6" s="1"/>
  <c r="AV544" i="6"/>
  <c r="AY544" i="6" s="1"/>
  <c r="BK544" i="6"/>
  <c r="AR544" i="6"/>
  <c r="AT544" i="6" s="1"/>
  <c r="BR544" i="6" s="1"/>
  <c r="BR403" i="6"/>
  <c r="AP243" i="6"/>
  <c r="BP243" i="6" s="1"/>
  <c r="BR146" i="6"/>
  <c r="AQ191" i="6"/>
  <c r="AS191" i="6" s="1"/>
  <c r="AQ227" i="6"/>
  <c r="AS227" i="6" s="1"/>
  <c r="CH452" i="6"/>
  <c r="CJ452" i="6" s="1"/>
  <c r="BI452" i="6"/>
  <c r="BN452" i="6" s="1"/>
  <c r="AU452" i="6"/>
  <c r="BK452" i="6"/>
  <c r="AQ452" i="6"/>
  <c r="AS452" i="6" s="1"/>
  <c r="AV452" i="6"/>
  <c r="AY452" i="6" s="1"/>
  <c r="AU488" i="6"/>
  <c r="CH99" i="6"/>
  <c r="CJ99" i="6" s="1"/>
  <c r="AV99" i="6"/>
  <c r="AY99" i="6" s="1"/>
  <c r="BK99" i="6"/>
  <c r="AP99" i="6"/>
  <c r="BP99" i="6" s="1"/>
  <c r="AP159" i="6"/>
  <c r="BP159" i="6" s="1"/>
  <c r="AR191" i="6"/>
  <c r="AT191" i="6" s="1"/>
  <c r="AR216" i="6"/>
  <c r="AT216" i="6" s="1"/>
  <c r="BR216" i="6" s="1"/>
  <c r="AR227" i="6"/>
  <c r="AT227" i="6" s="1"/>
  <c r="BR227" i="6" s="1"/>
  <c r="BI250" i="6"/>
  <c r="BN250" i="6" s="1"/>
  <c r="BK250" i="6"/>
  <c r="AV250" i="6"/>
  <c r="AY250" i="6" s="1"/>
  <c r="AU250" i="6"/>
  <c r="BK367" i="6"/>
  <c r="CH367" i="6"/>
  <c r="CJ367" i="6" s="1"/>
  <c r="BI367" i="6"/>
  <c r="BN367" i="6" s="1"/>
  <c r="AR367" i="6"/>
  <c r="AT367" i="6" s="1"/>
  <c r="AQ367" i="6"/>
  <c r="AS367" i="6" s="1"/>
  <c r="AV367" i="6"/>
  <c r="AY367" i="6" s="1"/>
  <c r="CH506" i="6"/>
  <c r="CJ506" i="6" s="1"/>
  <c r="BI506" i="6"/>
  <c r="BN506" i="6" s="1"/>
  <c r="BK506" i="6"/>
  <c r="AU506" i="6"/>
  <c r="AV506" i="6"/>
  <c r="AY506" i="6" s="1"/>
  <c r="CH519" i="6"/>
  <c r="CJ519" i="6" s="1"/>
  <c r="BK519" i="6"/>
  <c r="BI519" i="6"/>
  <c r="BN519" i="6" s="1"/>
  <c r="AV519" i="6"/>
  <c r="AY519" i="6" s="1"/>
  <c r="AU519" i="6"/>
  <c r="BI54" i="6"/>
  <c r="BN54" i="6" s="1"/>
  <c r="AV52" i="6"/>
  <c r="AY52" i="6" s="1"/>
  <c r="AQ101" i="6"/>
  <c r="AS101" i="6" s="1"/>
  <c r="BZ101" i="6" s="1"/>
  <c r="AU125" i="6"/>
  <c r="AU295" i="6"/>
  <c r="AY470" i="6"/>
  <c r="AP513" i="6"/>
  <c r="BP513" i="6" s="1"/>
  <c r="AU544" i="6"/>
  <c r="AP577" i="6"/>
  <c r="BP577" i="6" s="1"/>
  <c r="BK598" i="6"/>
  <c r="BI598" i="6"/>
  <c r="BN598" i="6" s="1"/>
  <c r="CH598" i="6"/>
  <c r="CJ598" i="6" s="1"/>
  <c r="AQ598" i="6"/>
  <c r="AS598" i="6" s="1"/>
  <c r="AP598" i="6"/>
  <c r="BP598" i="6" s="1"/>
  <c r="AV598" i="6"/>
  <c r="AY598" i="6" s="1"/>
  <c r="AU598" i="6"/>
  <c r="BR281" i="6"/>
  <c r="AP34" i="6"/>
  <c r="BP34" i="6" s="1"/>
  <c r="AU112" i="6"/>
  <c r="BK168" i="6"/>
  <c r="CH168" i="6"/>
  <c r="CJ168" i="6" s="1"/>
  <c r="AP168" i="6"/>
  <c r="BP168" i="6" s="1"/>
  <c r="BI168" i="6"/>
  <c r="BN168" i="6" s="1"/>
  <c r="AU168" i="6"/>
  <c r="AV168" i="6"/>
  <c r="AY168" i="6" s="1"/>
  <c r="AR168" i="6"/>
  <c r="AT168" i="6" s="1"/>
  <c r="BR168" i="6" s="1"/>
  <c r="AY197" i="6"/>
  <c r="AU227" i="6"/>
  <c r="AQ238" i="6"/>
  <c r="AS238" i="6" s="1"/>
  <c r="BZ238" i="6" s="1"/>
  <c r="AR256" i="6"/>
  <c r="AT256" i="6" s="1"/>
  <c r="BR256" i="6" s="1"/>
  <c r="CH327" i="6"/>
  <c r="CJ327" i="6" s="1"/>
  <c r="BI327" i="6"/>
  <c r="BN327" i="6" s="1"/>
  <c r="BK327" i="6"/>
  <c r="AQ327" i="6"/>
  <c r="AS327" i="6" s="1"/>
  <c r="BK517" i="6"/>
  <c r="BI517" i="6"/>
  <c r="BN517" i="6" s="1"/>
  <c r="CH517" i="6"/>
  <c r="CJ517" i="6" s="1"/>
  <c r="AR517" i="6"/>
  <c r="AT517" i="6" s="1"/>
  <c r="AQ517" i="6"/>
  <c r="AS517" i="6" s="1"/>
  <c r="AP24" i="6"/>
  <c r="BP24" i="6" s="1"/>
  <c r="AP69" i="6"/>
  <c r="BP69" i="6" s="1"/>
  <c r="BI132" i="6"/>
  <c r="BN132" i="6" s="1"/>
  <c r="BQ132" i="6" s="1"/>
  <c r="AV132" i="6"/>
  <c r="AY132" i="6" s="1"/>
  <c r="AU132" i="6"/>
  <c r="AQ138" i="6"/>
  <c r="AS138" i="6" s="1"/>
  <c r="CH234" i="6"/>
  <c r="CJ234" i="6" s="1"/>
  <c r="BK234" i="6"/>
  <c r="BI234" i="6"/>
  <c r="BN234" i="6" s="1"/>
  <c r="AV234" i="6"/>
  <c r="AY234" i="6" s="1"/>
  <c r="AU234" i="6"/>
  <c r="AR234" i="6"/>
  <c r="AT234" i="6" s="1"/>
  <c r="BR234" i="6" s="1"/>
  <c r="BI263" i="6"/>
  <c r="BN263" i="6" s="1"/>
  <c r="CH263" i="6"/>
  <c r="CJ263" i="6" s="1"/>
  <c r="BK263" i="6"/>
  <c r="AP263" i="6"/>
  <c r="BP263" i="6" s="1"/>
  <c r="CH302" i="6"/>
  <c r="CJ302" i="6" s="1"/>
  <c r="BI302" i="6"/>
  <c r="BN302" i="6" s="1"/>
  <c r="AU302" i="6"/>
  <c r="AV302" i="6"/>
  <c r="AY302" i="6" s="1"/>
  <c r="BK302" i="6"/>
  <c r="AR302" i="6"/>
  <c r="AT302" i="6" s="1"/>
  <c r="BR302" i="6" s="1"/>
  <c r="CH432" i="6"/>
  <c r="CJ432" i="6" s="1"/>
  <c r="BI432" i="6"/>
  <c r="BN432" i="6" s="1"/>
  <c r="BK432" i="6"/>
  <c r="AU432" i="6"/>
  <c r="AQ432" i="6"/>
  <c r="AS432" i="6" s="1"/>
  <c r="BZ432" i="6" s="1"/>
  <c r="AR513" i="6"/>
  <c r="AT513" i="6" s="1"/>
  <c r="AR519" i="6"/>
  <c r="AT519" i="6" s="1"/>
  <c r="BK524" i="6"/>
  <c r="BI524" i="6"/>
  <c r="BN524" i="6" s="1"/>
  <c r="CH524" i="6"/>
  <c r="CJ524" i="6" s="1"/>
  <c r="AU627" i="6"/>
  <c r="BR391" i="6"/>
  <c r="BR306" i="6"/>
  <c r="CH114" i="6"/>
  <c r="CJ114" i="6" s="1"/>
  <c r="BK114" i="6"/>
  <c r="AV114" i="6"/>
  <c r="AY114" i="6" s="1"/>
  <c r="AU114" i="6"/>
  <c r="CH358" i="6"/>
  <c r="CJ358" i="6" s="1"/>
  <c r="BK358" i="6"/>
  <c r="AQ358" i="6"/>
  <c r="AS358" i="6" s="1"/>
  <c r="BZ358" i="6" s="1"/>
  <c r="AP358" i="6"/>
  <c r="BP358" i="6" s="1"/>
  <c r="BI358" i="6"/>
  <c r="BN358" i="6" s="1"/>
  <c r="AV358" i="6"/>
  <c r="AY358" i="6" s="1"/>
  <c r="BK488" i="6"/>
  <c r="BI488" i="6"/>
  <c r="BN488" i="6" s="1"/>
  <c r="CH488" i="6"/>
  <c r="CJ488" i="6" s="1"/>
  <c r="AQ488" i="6"/>
  <c r="AS488" i="6" s="1"/>
  <c r="AP488" i="6"/>
  <c r="BP488" i="6" s="1"/>
  <c r="AR488" i="6"/>
  <c r="AT488" i="6" s="1"/>
  <c r="BR488" i="6" s="1"/>
  <c r="BI567" i="6"/>
  <c r="BN567" i="6" s="1"/>
  <c r="CH567" i="6"/>
  <c r="CJ567" i="6" s="1"/>
  <c r="BK567" i="6"/>
  <c r="BK619" i="6"/>
  <c r="CH619" i="6"/>
  <c r="CJ619" i="6" s="1"/>
  <c r="BI619" i="6"/>
  <c r="BN619" i="6" s="1"/>
  <c r="AV619" i="6"/>
  <c r="AY619" i="6" s="1"/>
  <c r="AQ619" i="6"/>
  <c r="AS619" i="6" s="1"/>
  <c r="AP619" i="6"/>
  <c r="BP619" i="6" s="1"/>
  <c r="AP40" i="6"/>
  <c r="BP40" i="6" s="1"/>
  <c r="AY70" i="6"/>
  <c r="AP105" i="6"/>
  <c r="BP105" i="6" s="1"/>
  <c r="AP229" i="6"/>
  <c r="BP229" i="6" s="1"/>
  <c r="AQ258" i="6"/>
  <c r="AS258" i="6" s="1"/>
  <c r="BZ258" i="6" s="1"/>
  <c r="AP295" i="6"/>
  <c r="BP295" i="6" s="1"/>
  <c r="AR358" i="6"/>
  <c r="AT358" i="6" s="1"/>
  <c r="BR358" i="6" s="1"/>
  <c r="CH378" i="6"/>
  <c r="CJ378" i="6" s="1"/>
  <c r="BI378" i="6"/>
  <c r="BN378" i="6" s="1"/>
  <c r="AQ378" i="6"/>
  <c r="AS378" i="6" s="1"/>
  <c r="BZ378" i="6" s="1"/>
  <c r="AP378" i="6"/>
  <c r="BP378" i="6" s="1"/>
  <c r="AV378" i="6"/>
  <c r="AY378" i="6" s="1"/>
  <c r="AR378" i="6"/>
  <c r="AT378" i="6" s="1"/>
  <c r="BR378" i="6" s="1"/>
  <c r="BK378" i="6"/>
  <c r="BK427" i="6"/>
  <c r="BI427" i="6"/>
  <c r="BN427" i="6" s="1"/>
  <c r="CH427" i="6"/>
  <c r="CJ427" i="6" s="1"/>
  <c r="AV427" i="6"/>
  <c r="AY427" i="6" s="1"/>
  <c r="AU427" i="6"/>
  <c r="AR619" i="6"/>
  <c r="AT619" i="6" s="1"/>
  <c r="BR619" i="6" s="1"/>
  <c r="AQ40" i="6"/>
  <c r="AS40" i="6" s="1"/>
  <c r="BK54" i="6"/>
  <c r="AV54" i="6"/>
  <c r="AY54" i="6" s="1"/>
  <c r="CH54" i="6"/>
  <c r="CJ54" i="6" s="1"/>
  <c r="AU54" i="6"/>
  <c r="AR176" i="6"/>
  <c r="AT176" i="6" s="1"/>
  <c r="BR176" i="6" s="1"/>
  <c r="BI497" i="6"/>
  <c r="BN497" i="6" s="1"/>
  <c r="CH497" i="6"/>
  <c r="CJ497" i="6" s="1"/>
  <c r="BK497" i="6"/>
  <c r="AV497" i="6"/>
  <c r="AY497" i="6" s="1"/>
  <c r="AU497" i="6"/>
  <c r="AQ544" i="6"/>
  <c r="AS544" i="6" s="1"/>
  <c r="BZ544" i="6" s="1"/>
  <c r="AQ567" i="6"/>
  <c r="AS567" i="6" s="1"/>
  <c r="BZ567" i="6" s="1"/>
  <c r="CH603" i="6"/>
  <c r="CJ603" i="6" s="1"/>
  <c r="BI603" i="6"/>
  <c r="BN603" i="6" s="1"/>
  <c r="BK603" i="6"/>
  <c r="AU603" i="6"/>
  <c r="AV603" i="6"/>
  <c r="AY603" i="6" s="1"/>
  <c r="BR64" i="6"/>
  <c r="AQ38" i="6"/>
  <c r="AS38" i="6" s="1"/>
  <c r="AR40" i="6"/>
  <c r="AT40" i="6" s="1"/>
  <c r="BR40" i="6" s="1"/>
  <c r="AP54" i="6"/>
  <c r="BP54" i="6" s="1"/>
  <c r="AP112" i="6"/>
  <c r="BP112" i="6" s="1"/>
  <c r="AQ125" i="6"/>
  <c r="AS125" i="6" s="1"/>
  <c r="BK342" i="6"/>
  <c r="BI342" i="6"/>
  <c r="BN342" i="6" s="1"/>
  <c r="AU342" i="6"/>
  <c r="CH342" i="6"/>
  <c r="CJ342" i="6" s="1"/>
  <c r="AQ342" i="6"/>
  <c r="AS342" i="6" s="1"/>
  <c r="BZ342" i="6" s="1"/>
  <c r="AY391" i="6"/>
  <c r="CH577" i="6"/>
  <c r="CJ577" i="6" s="1"/>
  <c r="BK577" i="6"/>
  <c r="BI577" i="6"/>
  <c r="BN577" i="6" s="1"/>
  <c r="AU577" i="6"/>
  <c r="AP603" i="6"/>
  <c r="BP603" i="6" s="1"/>
  <c r="CH607" i="6"/>
  <c r="CJ607" i="6" s="1"/>
  <c r="BK607" i="6"/>
  <c r="BI607" i="6"/>
  <c r="BN607" i="6" s="1"/>
  <c r="AR607" i="6"/>
  <c r="AT607" i="6" s="1"/>
  <c r="BR607" i="6" s="1"/>
  <c r="AV607" i="6"/>
  <c r="AY607" i="6" s="1"/>
  <c r="AQ607" i="6"/>
  <c r="AS607" i="6" s="1"/>
  <c r="BZ607" i="6" s="1"/>
  <c r="AP607" i="6"/>
  <c r="BP607" i="6" s="1"/>
  <c r="AQ32" i="6"/>
  <c r="AS32" i="6" s="1"/>
  <c r="BK32" i="6"/>
  <c r="BI32" i="6"/>
  <c r="BN32" i="6" s="1"/>
  <c r="AR32" i="6"/>
  <c r="AT32" i="6" s="1"/>
  <c r="BK34" i="6"/>
  <c r="CH34" i="6"/>
  <c r="CJ34" i="6" s="1"/>
  <c r="AU34" i="6"/>
  <c r="AV34" i="6"/>
  <c r="AY34" i="6" s="1"/>
  <c r="AR34" i="6"/>
  <c r="AT34" i="6" s="1"/>
  <c r="BR34" i="6" s="1"/>
  <c r="AR38" i="6"/>
  <c r="AT38" i="6" s="1"/>
  <c r="AQ54" i="6"/>
  <c r="AS54" i="6" s="1"/>
  <c r="BZ54" i="6" s="1"/>
  <c r="CH89" i="6"/>
  <c r="CJ89" i="6" s="1"/>
  <c r="BK89" i="6"/>
  <c r="AV89" i="6"/>
  <c r="AY89" i="6" s="1"/>
  <c r="BI89" i="6"/>
  <c r="BN89" i="6" s="1"/>
  <c r="AP91" i="6"/>
  <c r="BP91" i="6" s="1"/>
  <c r="CH91" i="6"/>
  <c r="CJ91" i="6" s="1"/>
  <c r="AQ91" i="6"/>
  <c r="AS91" i="6" s="1"/>
  <c r="BK93" i="6"/>
  <c r="AU93" i="6"/>
  <c r="AV93" i="6"/>
  <c r="AY93" i="6" s="1"/>
  <c r="AR93" i="6"/>
  <c r="AT93" i="6" s="1"/>
  <c r="BR93" i="6" s="1"/>
  <c r="AQ99" i="6"/>
  <c r="AS99" i="6" s="1"/>
  <c r="BK144" i="6"/>
  <c r="CH144" i="6"/>
  <c r="CJ144" i="6" s="1"/>
  <c r="AU144" i="6"/>
  <c r="AP225" i="6"/>
  <c r="BP225" i="6" s="1"/>
  <c r="AU243" i="6"/>
  <c r="AP250" i="6"/>
  <c r="BP250" i="6" s="1"/>
  <c r="AQ256" i="6"/>
  <c r="AS256" i="6" s="1"/>
  <c r="BZ256" i="6" s="1"/>
  <c r="AR427" i="6"/>
  <c r="AT427" i="6" s="1"/>
  <c r="BI486" i="6"/>
  <c r="BN486" i="6" s="1"/>
  <c r="CH486" i="6"/>
  <c r="CJ486" i="6" s="1"/>
  <c r="BK486" i="6"/>
  <c r="AU486" i="6"/>
  <c r="AV486" i="6"/>
  <c r="AY486" i="6" s="1"/>
  <c r="AQ486" i="6"/>
  <c r="AS486" i="6" s="1"/>
  <c r="AP486" i="6"/>
  <c r="BP486" i="6" s="1"/>
  <c r="AQ497" i="6"/>
  <c r="AS497" i="6" s="1"/>
  <c r="AP506" i="6"/>
  <c r="BP506" i="6" s="1"/>
  <c r="BK617" i="6"/>
  <c r="BI617" i="6"/>
  <c r="BN617" i="6" s="1"/>
  <c r="CH617" i="6"/>
  <c r="CJ617" i="6" s="1"/>
  <c r="AV617" i="6"/>
  <c r="AY617" i="6" s="1"/>
  <c r="AU617" i="6"/>
  <c r="AR617" i="6"/>
  <c r="AT617" i="6" s="1"/>
  <c r="AQ617" i="6"/>
  <c r="AS617" i="6" s="1"/>
  <c r="AP617" i="6"/>
  <c r="BP617" i="6" s="1"/>
  <c r="AP637" i="6"/>
  <c r="BP637" i="6" s="1"/>
  <c r="CH256" i="6"/>
  <c r="CJ256" i="6" s="1"/>
  <c r="CH83" i="6"/>
  <c r="CJ83" i="6" s="1"/>
  <c r="BK83" i="6"/>
  <c r="BI83" i="6"/>
  <c r="BN83" i="6" s="1"/>
  <c r="AP89" i="6"/>
  <c r="BP89" i="6" s="1"/>
  <c r="AR99" i="6"/>
  <c r="AT99" i="6" s="1"/>
  <c r="BR99" i="6" s="1"/>
  <c r="BK110" i="6"/>
  <c r="CH110" i="6"/>
  <c r="CJ110" i="6" s="1"/>
  <c r="BI110" i="6"/>
  <c r="BN110" i="6" s="1"/>
  <c r="AU110" i="6"/>
  <c r="AV110" i="6"/>
  <c r="AY110" i="6" s="1"/>
  <c r="CH187" i="6"/>
  <c r="CJ187" i="6" s="1"/>
  <c r="BI187" i="6"/>
  <c r="BN187" i="6" s="1"/>
  <c r="BK187" i="6"/>
  <c r="AV187" i="6"/>
  <c r="AY187" i="6" s="1"/>
  <c r="AU187" i="6"/>
  <c r="BK278" i="6"/>
  <c r="AQ278" i="6"/>
  <c r="AS278" i="6" s="1"/>
  <c r="AP278" i="6"/>
  <c r="BP278" i="6" s="1"/>
  <c r="CH278" i="6"/>
  <c r="CJ278" i="6" s="1"/>
  <c r="AV278" i="6"/>
  <c r="AY278" i="6" s="1"/>
  <c r="AP300" i="6"/>
  <c r="BP300" i="6" s="1"/>
  <c r="AY317" i="6"/>
  <c r="BI376" i="6"/>
  <c r="BN376" i="6" s="1"/>
  <c r="CH376" i="6"/>
  <c r="CJ376" i="6" s="1"/>
  <c r="BK376" i="6"/>
  <c r="AU376" i="6"/>
  <c r="AV376" i="6"/>
  <c r="AY376" i="6" s="1"/>
  <c r="BI482" i="6"/>
  <c r="BN482" i="6" s="1"/>
  <c r="CH482" i="6"/>
  <c r="CJ482" i="6" s="1"/>
  <c r="BK482" i="6"/>
  <c r="AU482" i="6"/>
  <c r="AQ482" i="6"/>
  <c r="AS482" i="6" s="1"/>
  <c r="AP482" i="6"/>
  <c r="BP482" i="6" s="1"/>
  <c r="AR497" i="6"/>
  <c r="AT497" i="6" s="1"/>
  <c r="AQ513" i="6"/>
  <c r="AS513" i="6" s="1"/>
  <c r="BZ513" i="6" s="1"/>
  <c r="AU558" i="6"/>
  <c r="AV567" i="6"/>
  <c r="AY567" i="6" s="1"/>
  <c r="BR576" i="6"/>
  <c r="AU38" i="6"/>
  <c r="AP63" i="6"/>
  <c r="BP63" i="6" s="1"/>
  <c r="AQ93" i="6"/>
  <c r="AS93" i="6" s="1"/>
  <c r="BZ93" i="6" s="1"/>
  <c r="BI117" i="6"/>
  <c r="BN117" i="6" s="1"/>
  <c r="CH117" i="6"/>
  <c r="CJ117" i="6" s="1"/>
  <c r="BK117" i="6"/>
  <c r="AP117" i="6"/>
  <c r="BP117" i="6" s="1"/>
  <c r="CH119" i="6"/>
  <c r="CJ119" i="6" s="1"/>
  <c r="AV119" i="6"/>
  <c r="AY119" i="6" s="1"/>
  <c r="BI119" i="6"/>
  <c r="BN119" i="6" s="1"/>
  <c r="BK119" i="6"/>
  <c r="AU119" i="6"/>
  <c r="AR119" i="6"/>
  <c r="AT119" i="6" s="1"/>
  <c r="BR119" i="6" s="1"/>
  <c r="BK130" i="6"/>
  <c r="CH130" i="6"/>
  <c r="CJ130" i="6" s="1"/>
  <c r="BI130" i="6"/>
  <c r="BN130" i="6" s="1"/>
  <c r="AP130" i="6"/>
  <c r="BP130" i="6" s="1"/>
  <c r="AR130" i="6"/>
  <c r="AT130" i="6" s="1"/>
  <c r="BR130" i="6" s="1"/>
  <c r="BK140" i="6"/>
  <c r="BI140" i="6"/>
  <c r="BN140" i="6" s="1"/>
  <c r="AV140" i="6"/>
  <c r="AY140" i="6" s="1"/>
  <c r="CH140" i="6"/>
  <c r="CJ140" i="6" s="1"/>
  <c r="AU140" i="6"/>
  <c r="AR140" i="6"/>
  <c r="AT140" i="6" s="1"/>
  <c r="BR140" i="6" s="1"/>
  <c r="CH181" i="6"/>
  <c r="CJ181" i="6" s="1"/>
  <c r="BK181" i="6"/>
  <c r="BI181" i="6"/>
  <c r="BN181" i="6" s="1"/>
  <c r="AU181" i="6"/>
  <c r="AR181" i="6"/>
  <c r="AT181" i="6" s="1"/>
  <c r="BR181" i="6" s="1"/>
  <c r="AQ181" i="6"/>
  <c r="AS181" i="6" s="1"/>
  <c r="BZ181" i="6" s="1"/>
  <c r="AP181" i="6"/>
  <c r="BP181" i="6" s="1"/>
  <c r="AP187" i="6"/>
  <c r="BP187" i="6" s="1"/>
  <c r="CH232" i="6"/>
  <c r="CJ232" i="6" s="1"/>
  <c r="BI232" i="6"/>
  <c r="BN232" i="6" s="1"/>
  <c r="BK232" i="6"/>
  <c r="AP232" i="6"/>
  <c r="BP232" i="6" s="1"/>
  <c r="AR250" i="6"/>
  <c r="AT250" i="6" s="1"/>
  <c r="BR250" i="6" s="1"/>
  <c r="BI261" i="6"/>
  <c r="BN261" i="6" s="1"/>
  <c r="CH261" i="6"/>
  <c r="CJ261" i="6" s="1"/>
  <c r="AU261" i="6"/>
  <c r="AR261" i="6"/>
  <c r="AT261" i="6" s="1"/>
  <c r="BR261" i="6" s="1"/>
  <c r="BI265" i="6"/>
  <c r="BN265" i="6" s="1"/>
  <c r="BK265" i="6"/>
  <c r="CH265" i="6"/>
  <c r="CJ265" i="6" s="1"/>
  <c r="AR265" i="6"/>
  <c r="AT265" i="6" s="1"/>
  <c r="BR265" i="6" s="1"/>
  <c r="AU265" i="6"/>
  <c r="AV265" i="6"/>
  <c r="AY265" i="6" s="1"/>
  <c r="AQ265" i="6"/>
  <c r="AS265" i="6" s="1"/>
  <c r="CH274" i="6"/>
  <c r="CJ274" i="6" s="1"/>
  <c r="BK274" i="6"/>
  <c r="BI274" i="6"/>
  <c r="BN274" i="6" s="1"/>
  <c r="AV274" i="6"/>
  <c r="AY274" i="6" s="1"/>
  <c r="AR278" i="6"/>
  <c r="AT278" i="6" s="1"/>
  <c r="BR278" i="6" s="1"/>
  <c r="AU293" i="6"/>
  <c r="AU340" i="6"/>
  <c r="BI356" i="6"/>
  <c r="BN356" i="6" s="1"/>
  <c r="CH356" i="6"/>
  <c r="CJ356" i="6" s="1"/>
  <c r="BK356" i="6"/>
  <c r="AU356" i="6"/>
  <c r="CH430" i="6"/>
  <c r="CJ430" i="6" s="1"/>
  <c r="BI430" i="6"/>
  <c r="BN430" i="6" s="1"/>
  <c r="BK430" i="6"/>
  <c r="AQ430" i="6"/>
  <c r="AS430" i="6" s="1"/>
  <c r="AP430" i="6"/>
  <c r="BP430" i="6" s="1"/>
  <c r="AU430" i="6"/>
  <c r="AP434" i="6"/>
  <c r="BP434" i="6" s="1"/>
  <c r="CH477" i="6"/>
  <c r="CJ477" i="6" s="1"/>
  <c r="BK477" i="6"/>
  <c r="BI477" i="6"/>
  <c r="BN477" i="6" s="1"/>
  <c r="AV477" i="6"/>
  <c r="AY477" i="6" s="1"/>
  <c r="AU477" i="6"/>
  <c r="AR477" i="6"/>
  <c r="AT477" i="6" s="1"/>
  <c r="BR477" i="6" s="1"/>
  <c r="AQ477" i="6"/>
  <c r="AS477" i="6" s="1"/>
  <c r="AR482" i="6"/>
  <c r="AT482" i="6" s="1"/>
  <c r="CH489" i="6"/>
  <c r="CJ489" i="6" s="1"/>
  <c r="BK489" i="6"/>
  <c r="BI489" i="6"/>
  <c r="BN489" i="6" s="1"/>
  <c r="AV489" i="6"/>
  <c r="AY489" i="6" s="1"/>
  <c r="AU489" i="6"/>
  <c r="AR506" i="6"/>
  <c r="AT506" i="6" s="1"/>
  <c r="BR506" i="6" s="1"/>
  <c r="AP517" i="6"/>
  <c r="BP517" i="6" s="1"/>
  <c r="BR29" i="6"/>
  <c r="BK38" i="6"/>
  <c r="CH40" i="6"/>
  <c r="CJ40" i="6" s="1"/>
  <c r="CH52" i="6"/>
  <c r="CJ52" i="6" s="1"/>
  <c r="BR54" i="6"/>
  <c r="BR66" i="6"/>
  <c r="BR185" i="6"/>
  <c r="AQ24" i="6"/>
  <c r="AS24" i="6" s="1"/>
  <c r="BI26" i="6"/>
  <c r="BN26" i="6" s="1"/>
  <c r="BK26" i="6"/>
  <c r="AU26" i="6"/>
  <c r="AV26" i="6"/>
  <c r="AY26" i="6" s="1"/>
  <c r="AU32" i="6"/>
  <c r="AQ83" i="6"/>
  <c r="AS83" i="6" s="1"/>
  <c r="AR89" i="6"/>
  <c r="AT89" i="6" s="1"/>
  <c r="BR89" i="6" s="1"/>
  <c r="AU91" i="6"/>
  <c r="AQ110" i="6"/>
  <c r="AS110" i="6" s="1"/>
  <c r="AQ117" i="6"/>
  <c r="AS117" i="6" s="1"/>
  <c r="BZ117" i="6" s="1"/>
  <c r="AP119" i="6"/>
  <c r="BP119" i="6" s="1"/>
  <c r="AQ130" i="6"/>
  <c r="AS130" i="6" s="1"/>
  <c r="AP132" i="6"/>
  <c r="BP132" i="6" s="1"/>
  <c r="AP140" i="6"/>
  <c r="BP140" i="6" s="1"/>
  <c r="AR144" i="6"/>
  <c r="AT144" i="6" s="1"/>
  <c r="BK153" i="6"/>
  <c r="CH153" i="6"/>
  <c r="CJ153" i="6" s="1"/>
  <c r="AV153" i="6"/>
  <c r="AY153" i="6" s="1"/>
  <c r="AU153" i="6"/>
  <c r="CH177" i="6"/>
  <c r="CJ177" i="6" s="1"/>
  <c r="BI177" i="6"/>
  <c r="BN177" i="6" s="1"/>
  <c r="BK177" i="6"/>
  <c r="CH179" i="6"/>
  <c r="CJ179" i="6" s="1"/>
  <c r="AV179" i="6"/>
  <c r="AY179" i="6" s="1"/>
  <c r="BK179" i="6"/>
  <c r="BI179" i="6"/>
  <c r="BN179" i="6" s="1"/>
  <c r="AP179" i="6"/>
  <c r="BP179" i="6" s="1"/>
  <c r="AV181" i="6"/>
  <c r="AY181" i="6" s="1"/>
  <c r="AQ187" i="6"/>
  <c r="AS187" i="6" s="1"/>
  <c r="AQ232" i="6"/>
  <c r="AS232" i="6" s="1"/>
  <c r="BZ232" i="6" s="1"/>
  <c r="AP234" i="6"/>
  <c r="BP234" i="6" s="1"/>
  <c r="AP261" i="6"/>
  <c r="BP261" i="6" s="1"/>
  <c r="AQ263" i="6"/>
  <c r="AS263" i="6" s="1"/>
  <c r="BZ263" i="6" s="1"/>
  <c r="AP265" i="6"/>
  <c r="BP265" i="6" s="1"/>
  <c r="AP274" i="6"/>
  <c r="BP274" i="6" s="1"/>
  <c r="AP302" i="6"/>
  <c r="BP302" i="6" s="1"/>
  <c r="AR327" i="6"/>
  <c r="AT327" i="6" s="1"/>
  <c r="BR327" i="6" s="1"/>
  <c r="AV340" i="6"/>
  <c r="AY340" i="6" s="1"/>
  <c r="AV342" i="6"/>
  <c r="AY342" i="6" s="1"/>
  <c r="BK347" i="6"/>
  <c r="CH347" i="6"/>
  <c r="CJ347" i="6" s="1"/>
  <c r="BI347" i="6"/>
  <c r="BN347" i="6" s="1"/>
  <c r="AV347" i="6"/>
  <c r="AY347" i="6" s="1"/>
  <c r="AU347" i="6"/>
  <c r="AP356" i="6"/>
  <c r="BP356" i="6" s="1"/>
  <c r="AU367" i="6"/>
  <c r="AQ376" i="6"/>
  <c r="AS376" i="6" s="1"/>
  <c r="CH410" i="6"/>
  <c r="CJ410" i="6" s="1"/>
  <c r="BK410" i="6"/>
  <c r="BI410" i="6"/>
  <c r="BN410" i="6" s="1"/>
  <c r="AU410" i="6"/>
  <c r="AQ410" i="6"/>
  <c r="AS410" i="6" s="1"/>
  <c r="BZ410" i="6" s="1"/>
  <c r="AR430" i="6"/>
  <c r="AT430" i="6" s="1"/>
  <c r="AP432" i="6"/>
  <c r="BP432" i="6" s="1"/>
  <c r="AR434" i="6"/>
  <c r="AT434" i="6" s="1"/>
  <c r="AY450" i="6"/>
  <c r="AP477" i="6"/>
  <c r="BP477" i="6" s="1"/>
  <c r="BK480" i="6"/>
  <c r="CH480" i="6"/>
  <c r="CJ480" i="6" s="1"/>
  <c r="BI480" i="6"/>
  <c r="BN480" i="6" s="1"/>
  <c r="AQ480" i="6"/>
  <c r="AS480" i="6" s="1"/>
  <c r="AP480" i="6"/>
  <c r="BP480" i="6" s="1"/>
  <c r="AP489" i="6"/>
  <c r="BP489" i="6" s="1"/>
  <c r="BI500" i="6"/>
  <c r="BN500" i="6" s="1"/>
  <c r="CH500" i="6"/>
  <c r="CJ500" i="6" s="1"/>
  <c r="AV500" i="6"/>
  <c r="AY500" i="6" s="1"/>
  <c r="AP524" i="6"/>
  <c r="BP524" i="6" s="1"/>
  <c r="BK547" i="6"/>
  <c r="BI547" i="6"/>
  <c r="BN547" i="6" s="1"/>
  <c r="CH547" i="6"/>
  <c r="CJ547" i="6" s="1"/>
  <c r="AV547" i="6"/>
  <c r="AY547" i="6" s="1"/>
  <c r="AU547" i="6"/>
  <c r="AR547" i="6"/>
  <c r="AT547" i="6" s="1"/>
  <c r="BR547" i="6" s="1"/>
  <c r="CH570" i="6"/>
  <c r="CJ570" i="6" s="1"/>
  <c r="BK570" i="6"/>
  <c r="BI570" i="6"/>
  <c r="BN570" i="6" s="1"/>
  <c r="AQ570" i="6"/>
  <c r="AS570" i="6" s="1"/>
  <c r="AP570" i="6"/>
  <c r="BP570" i="6" s="1"/>
  <c r="AV570" i="6"/>
  <c r="AY570" i="6" s="1"/>
  <c r="AU570" i="6"/>
  <c r="CH584" i="6"/>
  <c r="CJ584" i="6" s="1"/>
  <c r="BK584" i="6"/>
  <c r="BI584" i="6"/>
  <c r="BN584" i="6" s="1"/>
  <c r="AU584" i="6"/>
  <c r="AQ584" i="6"/>
  <c r="AS584" i="6" s="1"/>
  <c r="AP584" i="6"/>
  <c r="BP584" i="6" s="1"/>
  <c r="AV584" i="6"/>
  <c r="AY584" i="6" s="1"/>
  <c r="BK596" i="6"/>
  <c r="BI596" i="6"/>
  <c r="BN596" i="6" s="1"/>
  <c r="CH596" i="6"/>
  <c r="CJ596" i="6" s="1"/>
  <c r="AU596" i="6"/>
  <c r="AV596" i="6"/>
  <c r="AY596" i="6" s="1"/>
  <c r="BI633" i="6"/>
  <c r="BN633" i="6" s="1"/>
  <c r="BK633" i="6"/>
  <c r="CH633" i="6"/>
  <c r="CJ633" i="6" s="1"/>
  <c r="AP633" i="6"/>
  <c r="BP633" i="6" s="1"/>
  <c r="AU633" i="6"/>
  <c r="BR38" i="6"/>
  <c r="BR47" i="6"/>
  <c r="CE98" i="6"/>
  <c r="CG98" i="6" s="1"/>
  <c r="CG327" i="6"/>
  <c r="BI112" i="6"/>
  <c r="BN112" i="6" s="1"/>
  <c r="BK112" i="6"/>
  <c r="CH112" i="6"/>
  <c r="CJ112" i="6" s="1"/>
  <c r="AQ112" i="6"/>
  <c r="AS112" i="6" s="1"/>
  <c r="AR112" i="6"/>
  <c r="AT112" i="6" s="1"/>
  <c r="BR112" i="6" s="1"/>
  <c r="BI300" i="6"/>
  <c r="BN300" i="6" s="1"/>
  <c r="CH300" i="6"/>
  <c r="CJ300" i="6" s="1"/>
  <c r="BK300" i="6"/>
  <c r="AQ300" i="6"/>
  <c r="AS300" i="6" s="1"/>
  <c r="BZ300" i="6" s="1"/>
  <c r="AQ302" i="6"/>
  <c r="AS302" i="6" s="1"/>
  <c r="BZ302" i="6" s="1"/>
  <c r="AR376" i="6"/>
  <c r="AT376" i="6" s="1"/>
  <c r="AR432" i="6"/>
  <c r="AT432" i="6" s="1"/>
  <c r="AV482" i="6"/>
  <c r="AY482" i="6" s="1"/>
  <c r="AQ489" i="6"/>
  <c r="AS489" i="6" s="1"/>
  <c r="AQ524" i="6"/>
  <c r="AS524" i="6" s="1"/>
  <c r="BZ524" i="6" s="1"/>
  <c r="BK538" i="6"/>
  <c r="BI538" i="6"/>
  <c r="BN538" i="6" s="1"/>
  <c r="CH538" i="6"/>
  <c r="CJ538" i="6" s="1"/>
  <c r="AQ538" i="6"/>
  <c r="AS538" i="6" s="1"/>
  <c r="AP538" i="6"/>
  <c r="BP538" i="6" s="1"/>
  <c r="AR538" i="6"/>
  <c r="AT538" i="6" s="1"/>
  <c r="BR538" i="6" s="1"/>
  <c r="AV538" i="6"/>
  <c r="AY538" i="6" s="1"/>
  <c r="AU538" i="6"/>
  <c r="AV577" i="6"/>
  <c r="AY577" i="6" s="1"/>
  <c r="BI582" i="6"/>
  <c r="BN582" i="6" s="1"/>
  <c r="CH582" i="6"/>
  <c r="CJ582" i="6" s="1"/>
  <c r="BK582" i="6"/>
  <c r="AU582" i="6"/>
  <c r="AQ582" i="6"/>
  <c r="AS582" i="6" s="1"/>
  <c r="BZ582" i="6" s="1"/>
  <c r="AV582" i="6"/>
  <c r="AY582" i="6" s="1"/>
  <c r="BK630" i="6"/>
  <c r="CH630" i="6"/>
  <c r="CJ630" i="6" s="1"/>
  <c r="BI630" i="6"/>
  <c r="BN630" i="6" s="1"/>
  <c r="AQ630" i="6"/>
  <c r="AS630" i="6" s="1"/>
  <c r="AV630" i="6"/>
  <c r="AY630" i="6" s="1"/>
  <c r="AU630" i="6"/>
  <c r="AR630" i="6"/>
  <c r="AT630" i="6" s="1"/>
  <c r="BR630" i="6" s="1"/>
  <c r="AP630" i="6"/>
  <c r="BP630" i="6" s="1"/>
  <c r="BR25" i="6"/>
  <c r="BR35" i="6"/>
  <c r="BR70" i="6"/>
  <c r="BR147" i="6"/>
  <c r="BK500" i="6"/>
  <c r="AU517" i="6"/>
  <c r="AR524" i="6"/>
  <c r="AT524" i="6" s="1"/>
  <c r="BR524" i="6" s="1"/>
  <c r="BK573" i="6"/>
  <c r="CH573" i="6"/>
  <c r="CJ573" i="6" s="1"/>
  <c r="BI573" i="6"/>
  <c r="BN573" i="6" s="1"/>
  <c r="AV573" i="6"/>
  <c r="AY573" i="6" s="1"/>
  <c r="AP582" i="6"/>
  <c r="BP582" i="6" s="1"/>
  <c r="BK613" i="6"/>
  <c r="BI613" i="6"/>
  <c r="BN613" i="6" s="1"/>
  <c r="CH613" i="6"/>
  <c r="CJ613" i="6" s="1"/>
  <c r="AR613" i="6"/>
  <c r="AT613" i="6" s="1"/>
  <c r="BR57" i="6"/>
  <c r="BR90" i="6"/>
  <c r="CH132" i="6"/>
  <c r="CJ132" i="6" s="1"/>
  <c r="BR153" i="6"/>
  <c r="CH129" i="6"/>
  <c r="CJ129" i="6" s="1"/>
  <c r="BI129" i="6"/>
  <c r="BN129" i="6" s="1"/>
  <c r="AV129" i="6"/>
  <c r="AY129" i="6" s="1"/>
  <c r="AU129" i="6"/>
  <c r="AR129" i="6"/>
  <c r="AT129" i="6" s="1"/>
  <c r="BR129" i="6" s="1"/>
  <c r="AQ129" i="6"/>
  <c r="AS129" i="6" s="1"/>
  <c r="BZ129" i="6" s="1"/>
  <c r="AP129" i="6"/>
  <c r="BP129" i="6" s="1"/>
  <c r="CH216" i="6"/>
  <c r="CJ216" i="6" s="1"/>
  <c r="AV216" i="6"/>
  <c r="AY216" i="6" s="1"/>
  <c r="AU216" i="6"/>
  <c r="CH229" i="6"/>
  <c r="CJ229" i="6" s="1"/>
  <c r="AV229" i="6"/>
  <c r="AY229" i="6" s="1"/>
  <c r="BI229" i="6"/>
  <c r="BN229" i="6" s="1"/>
  <c r="AU229" i="6"/>
  <c r="AY301" i="6"/>
  <c r="BI366" i="6"/>
  <c r="BN366" i="6" s="1"/>
  <c r="BK366" i="6"/>
  <c r="CH366" i="6"/>
  <c r="CJ366" i="6" s="1"/>
  <c r="AU366" i="6"/>
  <c r="AV366" i="6"/>
  <c r="AY366" i="6" s="1"/>
  <c r="AR366" i="6"/>
  <c r="AT366" i="6" s="1"/>
  <c r="AQ366" i="6"/>
  <c r="AS366" i="6" s="1"/>
  <c r="AP366" i="6"/>
  <c r="BP366" i="6" s="1"/>
  <c r="BI476" i="6"/>
  <c r="BN476" i="6" s="1"/>
  <c r="CH476" i="6"/>
  <c r="CJ476" i="6" s="1"/>
  <c r="AU476" i="6"/>
  <c r="BK476" i="6"/>
  <c r="AV476" i="6"/>
  <c r="AY476" i="6" s="1"/>
  <c r="AQ476" i="6"/>
  <c r="AS476" i="6" s="1"/>
  <c r="BZ476" i="6" s="1"/>
  <c r="BR36" i="6"/>
  <c r="BR98" i="6"/>
  <c r="AP52" i="6"/>
  <c r="BP52" i="6" s="1"/>
  <c r="AQ176" i="6"/>
  <c r="AS176" i="6" s="1"/>
  <c r="BZ176" i="6" s="1"/>
  <c r="CH212" i="6"/>
  <c r="CJ212" i="6" s="1"/>
  <c r="BI212" i="6"/>
  <c r="BN212" i="6" s="1"/>
  <c r="BK212" i="6"/>
  <c r="AQ212" i="6"/>
  <c r="AS212" i="6" s="1"/>
  <c r="CH227" i="6"/>
  <c r="CJ227" i="6" s="1"/>
  <c r="BI227" i="6"/>
  <c r="BN227" i="6" s="1"/>
  <c r="BK227" i="6"/>
  <c r="AP227" i="6"/>
  <c r="BP227" i="6" s="1"/>
  <c r="AY262" i="6"/>
  <c r="AP476" i="6"/>
  <c r="BP476" i="6" s="1"/>
  <c r="CH38" i="6"/>
  <c r="CJ38" i="6" s="1"/>
  <c r="BI38" i="6"/>
  <c r="BN38" i="6" s="1"/>
  <c r="AP38" i="6"/>
  <c r="BP38" i="6" s="1"/>
  <c r="AV101" i="6"/>
  <c r="AY101" i="6" s="1"/>
  <c r="BK101" i="6"/>
  <c r="AU101" i="6"/>
  <c r="CH101" i="6"/>
  <c r="CJ101" i="6" s="1"/>
  <c r="AR101" i="6"/>
  <c r="AT101" i="6" s="1"/>
  <c r="AQ105" i="6"/>
  <c r="AS105" i="6" s="1"/>
  <c r="BZ105" i="6" s="1"/>
  <c r="AU146" i="6"/>
  <c r="CH146" i="6"/>
  <c r="CJ146" i="6" s="1"/>
  <c r="AR146" i="6"/>
  <c r="AT146" i="6" s="1"/>
  <c r="BI146" i="6"/>
  <c r="BN146" i="6" s="1"/>
  <c r="AP146" i="6"/>
  <c r="BP146" i="6" s="1"/>
  <c r="BK159" i="6"/>
  <c r="CH159" i="6"/>
  <c r="CJ159" i="6" s="1"/>
  <c r="AV159" i="6"/>
  <c r="AY159" i="6" s="1"/>
  <c r="BI159" i="6"/>
  <c r="BN159" i="6" s="1"/>
  <c r="BK256" i="6"/>
  <c r="BI256" i="6"/>
  <c r="BN256" i="6" s="1"/>
  <c r="AQ295" i="6"/>
  <c r="AS295" i="6" s="1"/>
  <c r="AP340" i="6"/>
  <c r="BP340" i="6" s="1"/>
  <c r="BI558" i="6"/>
  <c r="BN558" i="6" s="1"/>
  <c r="BK558" i="6"/>
  <c r="CH558" i="6"/>
  <c r="CJ558" i="6" s="1"/>
  <c r="AQ558" i="6"/>
  <c r="AS558" i="6" s="1"/>
  <c r="AP558" i="6"/>
  <c r="BP558" i="6" s="1"/>
  <c r="AR558" i="6"/>
  <c r="AT558" i="6" s="1"/>
  <c r="BR558" i="6" s="1"/>
  <c r="BR367" i="6"/>
  <c r="AQ146" i="6"/>
  <c r="AS146" i="6" s="1"/>
  <c r="BZ146" i="6" s="1"/>
  <c r="AR212" i="6"/>
  <c r="AT212" i="6" s="1"/>
  <c r="BR212" i="6" s="1"/>
  <c r="BI225" i="6"/>
  <c r="BN225" i="6" s="1"/>
  <c r="BK225" i="6"/>
  <c r="CH225" i="6"/>
  <c r="CJ225" i="6" s="1"/>
  <c r="AR225" i="6"/>
  <c r="AT225" i="6" s="1"/>
  <c r="BR225" i="6" s="1"/>
  <c r="AP256" i="6"/>
  <c r="BP256" i="6" s="1"/>
  <c r="AV324" i="6"/>
  <c r="AY324" i="6" s="1"/>
  <c r="BK344" i="6"/>
  <c r="BI344" i="6"/>
  <c r="BN344" i="6" s="1"/>
  <c r="AV344" i="6"/>
  <c r="AY344" i="6" s="1"/>
  <c r="CH344" i="6"/>
  <c r="CJ344" i="6" s="1"/>
  <c r="AU344" i="6"/>
  <c r="AR344" i="6"/>
  <c r="AT344" i="6" s="1"/>
  <c r="BR344" i="6" s="1"/>
  <c r="CH349" i="6"/>
  <c r="CJ349" i="6" s="1"/>
  <c r="BI349" i="6"/>
  <c r="BN349" i="6" s="1"/>
  <c r="BK349" i="6"/>
  <c r="AV349" i="6"/>
  <c r="AY349" i="6" s="1"/>
  <c r="AU349" i="6"/>
  <c r="AQ349" i="6"/>
  <c r="AS349" i="6" s="1"/>
  <c r="AP349" i="6"/>
  <c r="BP349" i="6" s="1"/>
  <c r="AU378" i="6"/>
  <c r="CH403" i="6"/>
  <c r="CJ403" i="6" s="1"/>
  <c r="BK403" i="6"/>
  <c r="BI403" i="6"/>
  <c r="BN403" i="6" s="1"/>
  <c r="AV403" i="6"/>
  <c r="AY403" i="6" s="1"/>
  <c r="AU403" i="6"/>
  <c r="AQ427" i="6"/>
  <c r="AS427" i="6" s="1"/>
  <c r="AP452" i="6"/>
  <c r="BP452" i="6" s="1"/>
  <c r="BI513" i="6"/>
  <c r="BN513" i="6" s="1"/>
  <c r="CH513" i="6"/>
  <c r="CJ513" i="6" s="1"/>
  <c r="BK513" i="6"/>
  <c r="AU513" i="6"/>
  <c r="AY542" i="6"/>
  <c r="AR567" i="6"/>
  <c r="AT567" i="6" s="1"/>
  <c r="AY581" i="6"/>
  <c r="BK627" i="6"/>
  <c r="BI627" i="6"/>
  <c r="BN627" i="6" s="1"/>
  <c r="CH627" i="6"/>
  <c r="CJ627" i="6" s="1"/>
  <c r="AV627" i="6"/>
  <c r="AY627" i="6" s="1"/>
  <c r="AR627" i="6"/>
  <c r="AT627" i="6" s="1"/>
  <c r="AQ627" i="6"/>
  <c r="AS627" i="6" s="1"/>
  <c r="BZ627" i="6" s="1"/>
  <c r="BI637" i="6"/>
  <c r="BN637" i="6" s="1"/>
  <c r="CH637" i="6"/>
  <c r="CJ637" i="6" s="1"/>
  <c r="BK637" i="6"/>
  <c r="AV637" i="6"/>
  <c r="AY637" i="6" s="1"/>
  <c r="AR637" i="6"/>
  <c r="AT637" i="6" s="1"/>
  <c r="BR637" i="6" s="1"/>
  <c r="AQ637" i="6"/>
  <c r="AS637" i="6" s="1"/>
  <c r="AP48" i="6"/>
  <c r="BP48" i="6" s="1"/>
  <c r="AU48" i="6"/>
  <c r="AV48" i="6"/>
  <c r="AY48" i="6" s="1"/>
  <c r="AR48" i="6"/>
  <c r="AT48" i="6" s="1"/>
  <c r="BR48" i="6" s="1"/>
  <c r="AQ159" i="6"/>
  <c r="AS159" i="6" s="1"/>
  <c r="BI238" i="6"/>
  <c r="BN238" i="6" s="1"/>
  <c r="BK238" i="6"/>
  <c r="AP238" i="6"/>
  <c r="BP238" i="6" s="1"/>
  <c r="CH238" i="6"/>
  <c r="CJ238" i="6" s="1"/>
  <c r="AV238" i="6"/>
  <c r="AY238" i="6" s="1"/>
  <c r="BI248" i="6"/>
  <c r="BN248" i="6" s="1"/>
  <c r="CH248" i="6"/>
  <c r="CJ248" i="6" s="1"/>
  <c r="AP248" i="6"/>
  <c r="BP248" i="6" s="1"/>
  <c r="BK248" i="6"/>
  <c r="AR248" i="6"/>
  <c r="AT248" i="6" s="1"/>
  <c r="AP342" i="6"/>
  <c r="BP342" i="6" s="1"/>
  <c r="AP344" i="6"/>
  <c r="BP344" i="6" s="1"/>
  <c r="AR349" i="6"/>
  <c r="AT349" i="6" s="1"/>
  <c r="BR349" i="6" s="1"/>
  <c r="AU358" i="6"/>
  <c r="AP519" i="6"/>
  <c r="BP519" i="6" s="1"/>
  <c r="AU567" i="6"/>
  <c r="BR136" i="6"/>
  <c r="AP32" i="6"/>
  <c r="BP32" i="6" s="1"/>
  <c r="AQ48" i="6"/>
  <c r="AS48" i="6" s="1"/>
  <c r="BZ48" i="6" s="1"/>
  <c r="CH63" i="6"/>
  <c r="CJ63" i="6" s="1"/>
  <c r="BK63" i="6"/>
  <c r="BI63" i="6"/>
  <c r="BN63" i="6" s="1"/>
  <c r="AR63" i="6"/>
  <c r="AT63" i="6" s="1"/>
  <c r="BR63" i="6" s="1"/>
  <c r="BK69" i="6"/>
  <c r="AV69" i="6"/>
  <c r="AY69" i="6" s="1"/>
  <c r="CH69" i="6"/>
  <c r="CJ69" i="6" s="1"/>
  <c r="AP93" i="6"/>
  <c r="BP93" i="6" s="1"/>
  <c r="AQ248" i="6"/>
  <c r="AS248" i="6" s="1"/>
  <c r="BZ248" i="6" s="1"/>
  <c r="BI280" i="6"/>
  <c r="BN280" i="6" s="1"/>
  <c r="CH280" i="6"/>
  <c r="CJ280" i="6" s="1"/>
  <c r="BK280" i="6"/>
  <c r="AV280" i="6"/>
  <c r="AY280" i="6" s="1"/>
  <c r="AU280" i="6"/>
  <c r="AR280" i="6"/>
  <c r="AT280" i="6" s="1"/>
  <c r="BR280" i="6" s="1"/>
  <c r="AQ280" i="6"/>
  <c r="AS280" i="6" s="1"/>
  <c r="BZ280" i="6" s="1"/>
  <c r="CH338" i="6"/>
  <c r="CJ338" i="6" s="1"/>
  <c r="BK338" i="6"/>
  <c r="BI338" i="6"/>
  <c r="BN338" i="6" s="1"/>
  <c r="AQ338" i="6"/>
  <c r="AS338" i="6" s="1"/>
  <c r="AP338" i="6"/>
  <c r="BP338" i="6" s="1"/>
  <c r="AR338" i="6"/>
  <c r="AT338" i="6" s="1"/>
  <c r="BR338" i="6" s="1"/>
  <c r="BK436" i="6"/>
  <c r="BI436" i="6"/>
  <c r="BN436" i="6" s="1"/>
  <c r="CH436" i="6"/>
  <c r="CJ436" i="6" s="1"/>
  <c r="AU436" i="6"/>
  <c r="AV436" i="6"/>
  <c r="AY436" i="6" s="1"/>
  <c r="AQ436" i="6"/>
  <c r="AS436" i="6" s="1"/>
  <c r="AP436" i="6"/>
  <c r="BP436" i="6" s="1"/>
  <c r="AQ519" i="6"/>
  <c r="AS519" i="6" s="1"/>
  <c r="BZ519" i="6" s="1"/>
  <c r="BI549" i="6"/>
  <c r="BN549" i="6" s="1"/>
  <c r="BK549" i="6"/>
  <c r="CH549" i="6"/>
  <c r="CJ549" i="6" s="1"/>
  <c r="AV549" i="6"/>
  <c r="AY549" i="6" s="1"/>
  <c r="AQ549" i="6"/>
  <c r="AS549" i="6" s="1"/>
  <c r="AR549" i="6"/>
  <c r="AT549" i="6" s="1"/>
  <c r="BR549" i="6" s="1"/>
  <c r="AP549" i="6"/>
  <c r="BP549" i="6" s="1"/>
  <c r="AU549" i="6"/>
  <c r="BK572" i="6"/>
  <c r="BI572" i="6"/>
  <c r="BN572" i="6" s="1"/>
  <c r="AU572" i="6"/>
  <c r="AQ572" i="6"/>
  <c r="AS572" i="6" s="1"/>
  <c r="CH572" i="6"/>
  <c r="CJ572" i="6" s="1"/>
  <c r="AV572" i="6"/>
  <c r="AY572" i="6" s="1"/>
  <c r="AR572" i="6"/>
  <c r="AT572" i="6" s="1"/>
  <c r="AP572" i="6"/>
  <c r="BP572" i="6" s="1"/>
  <c r="AQ577" i="6"/>
  <c r="AS577" i="6" s="1"/>
  <c r="AR598" i="6"/>
  <c r="AT598" i="6" s="1"/>
  <c r="AQ168" i="6"/>
  <c r="AS168" i="6" s="1"/>
  <c r="BZ168" i="6" s="1"/>
  <c r="BI313" i="6"/>
  <c r="BN313" i="6" s="1"/>
  <c r="BK313" i="6"/>
  <c r="AV313" i="6"/>
  <c r="AY313" i="6" s="1"/>
  <c r="AU313" i="6"/>
  <c r="CH313" i="6"/>
  <c r="CJ313" i="6" s="1"/>
  <c r="AR313" i="6"/>
  <c r="AT313" i="6" s="1"/>
  <c r="BR313" i="6" s="1"/>
  <c r="AQ313" i="6"/>
  <c r="AS313" i="6" s="1"/>
  <c r="CH41" i="6"/>
  <c r="CJ41" i="6" s="1"/>
  <c r="BK41" i="6"/>
  <c r="BI41" i="6"/>
  <c r="BN41" i="6" s="1"/>
  <c r="AV41" i="6"/>
  <c r="AY41" i="6" s="1"/>
  <c r="BK77" i="6"/>
  <c r="CH77" i="6"/>
  <c r="CJ77" i="6" s="1"/>
  <c r="BI77" i="6"/>
  <c r="BN77" i="6" s="1"/>
  <c r="AP77" i="6"/>
  <c r="BP77" i="6" s="1"/>
  <c r="AR83" i="6"/>
  <c r="AT83" i="6" s="1"/>
  <c r="AR115" i="6"/>
  <c r="AT115" i="6" s="1"/>
  <c r="BR115" i="6" s="1"/>
  <c r="BK115" i="6"/>
  <c r="CH115" i="6"/>
  <c r="CJ115" i="6" s="1"/>
  <c r="AP115" i="6"/>
  <c r="BP115" i="6" s="1"/>
  <c r="AV115" i="6"/>
  <c r="AY115" i="6" s="1"/>
  <c r="AQ140" i="6"/>
  <c r="AS140" i="6" s="1"/>
  <c r="BZ140" i="6" s="1"/>
  <c r="BI164" i="6"/>
  <c r="BN164" i="6" s="1"/>
  <c r="BK164" i="6"/>
  <c r="AQ164" i="6"/>
  <c r="AS164" i="6" s="1"/>
  <c r="AR187" i="6"/>
  <c r="AT187" i="6" s="1"/>
  <c r="BR187" i="6" s="1"/>
  <c r="CH217" i="6"/>
  <c r="CJ217" i="6" s="1"/>
  <c r="BI217" i="6"/>
  <c r="BN217" i="6" s="1"/>
  <c r="AV225" i="6"/>
  <c r="AY225" i="6" s="1"/>
  <c r="BI230" i="6"/>
  <c r="BN230" i="6" s="1"/>
  <c r="CH230" i="6"/>
  <c r="CJ230" i="6" s="1"/>
  <c r="AP230" i="6"/>
  <c r="BP230" i="6" s="1"/>
  <c r="BK230" i="6"/>
  <c r="AV230" i="6"/>
  <c r="AY230" i="6" s="1"/>
  <c r="AR232" i="6"/>
  <c r="AT232" i="6" s="1"/>
  <c r="BR232" i="6" s="1"/>
  <c r="AQ234" i="6"/>
  <c r="AS234" i="6" s="1"/>
  <c r="CH246" i="6"/>
  <c r="CJ246" i="6" s="1"/>
  <c r="BK246" i="6"/>
  <c r="BI246" i="6"/>
  <c r="BN246" i="6" s="1"/>
  <c r="AU246" i="6"/>
  <c r="AR246" i="6"/>
  <c r="AT246" i="6" s="1"/>
  <c r="BR246" i="6" s="1"/>
  <c r="AV246" i="6"/>
  <c r="AY246" i="6" s="1"/>
  <c r="AQ261" i="6"/>
  <c r="AS261" i="6" s="1"/>
  <c r="AR263" i="6"/>
  <c r="AT263" i="6" s="1"/>
  <c r="BR263" i="6" s="1"/>
  <c r="AQ274" i="6"/>
  <c r="AS274" i="6" s="1"/>
  <c r="BZ274" i="6" s="1"/>
  <c r="CH296" i="6"/>
  <c r="CJ296" i="6" s="1"/>
  <c r="BI296" i="6"/>
  <c r="BN296" i="6" s="1"/>
  <c r="BK296" i="6"/>
  <c r="AU296" i="6"/>
  <c r="AR296" i="6"/>
  <c r="AT296" i="6" s="1"/>
  <c r="BR296" i="6" s="1"/>
  <c r="AQ296" i="6"/>
  <c r="AS296" i="6" s="1"/>
  <c r="BZ296" i="6" s="1"/>
  <c r="BK334" i="6"/>
  <c r="CH334" i="6"/>
  <c r="CJ334" i="6" s="1"/>
  <c r="AV334" i="6"/>
  <c r="AY334" i="6" s="1"/>
  <c r="AV338" i="6"/>
  <c r="AY338" i="6" s="1"/>
  <c r="AQ356" i="6"/>
  <c r="AS356" i="6" s="1"/>
  <c r="BZ356" i="6" s="1"/>
  <c r="CH390" i="6"/>
  <c r="CJ390" i="6" s="1"/>
  <c r="BI390" i="6"/>
  <c r="BN390" i="6" s="1"/>
  <c r="BK390" i="6"/>
  <c r="AP390" i="6"/>
  <c r="BP390" i="6" s="1"/>
  <c r="AQ77" i="6"/>
  <c r="AS77" i="6" s="1"/>
  <c r="AU138" i="6"/>
  <c r="BK149" i="6"/>
  <c r="AV149" i="6"/>
  <c r="AY149" i="6" s="1"/>
  <c r="AU149" i="6"/>
  <c r="CH149" i="6"/>
  <c r="CJ149" i="6" s="1"/>
  <c r="AR149" i="6"/>
  <c r="AT149" i="6" s="1"/>
  <c r="AP164" i="6"/>
  <c r="BP164" i="6" s="1"/>
  <c r="AP217" i="6"/>
  <c r="BP217" i="6" s="1"/>
  <c r="AV248" i="6"/>
  <c r="AY248" i="6" s="1"/>
  <c r="AR274" i="6"/>
  <c r="AT274" i="6" s="1"/>
  <c r="BR274" i="6" s="1"/>
  <c r="AU278" i="6"/>
  <c r="AP296" i="6"/>
  <c r="BP296" i="6" s="1"/>
  <c r="AP334" i="6"/>
  <c r="BP334" i="6" s="1"/>
  <c r="AR356" i="6"/>
  <c r="AT356" i="6" s="1"/>
  <c r="BR356" i="6" s="1"/>
  <c r="CH408" i="6"/>
  <c r="CJ408" i="6" s="1"/>
  <c r="BI408" i="6"/>
  <c r="BN408" i="6" s="1"/>
  <c r="AQ408" i="6"/>
  <c r="AS408" i="6" s="1"/>
  <c r="BZ408" i="6" s="1"/>
  <c r="AP408" i="6"/>
  <c r="BP408" i="6" s="1"/>
  <c r="BK408" i="6"/>
  <c r="BK453" i="6"/>
  <c r="CH453" i="6"/>
  <c r="CJ453" i="6" s="1"/>
  <c r="BI453" i="6"/>
  <c r="BN453" i="6" s="1"/>
  <c r="AU453" i="6"/>
  <c r="AV453" i="6"/>
  <c r="AY453" i="6" s="1"/>
  <c r="AR453" i="6"/>
  <c r="AT453" i="6" s="1"/>
  <c r="BR453" i="6" s="1"/>
  <c r="CH473" i="6"/>
  <c r="CJ473" i="6" s="1"/>
  <c r="BI473" i="6"/>
  <c r="BN473" i="6" s="1"/>
  <c r="BK473" i="6"/>
  <c r="AV473" i="6"/>
  <c r="AY473" i="6" s="1"/>
  <c r="AR489" i="6"/>
  <c r="AT489" i="6" s="1"/>
  <c r="BR489" i="6" s="1"/>
  <c r="AR26" i="6"/>
  <c r="AT26" i="6" s="1"/>
  <c r="BR26" i="6" s="1"/>
  <c r="AR77" i="6"/>
  <c r="AT77" i="6" s="1"/>
  <c r="BR77" i="6" s="1"/>
  <c r="AU83" i="6"/>
  <c r="AU89" i="6"/>
  <c r="BI102" i="6"/>
  <c r="BN102" i="6" s="1"/>
  <c r="CH102" i="6"/>
  <c r="CJ102" i="6" s="1"/>
  <c r="BK102" i="6"/>
  <c r="AV144" i="6"/>
  <c r="AY144" i="6" s="1"/>
  <c r="AP149" i="6"/>
  <c r="BP149" i="6" s="1"/>
  <c r="BK173" i="6"/>
  <c r="CH173" i="6"/>
  <c r="CJ173" i="6" s="1"/>
  <c r="BI173" i="6"/>
  <c r="BN173" i="6" s="1"/>
  <c r="AQ173" i="6"/>
  <c r="AS173" i="6" s="1"/>
  <c r="AV173" i="6"/>
  <c r="AY173" i="6" s="1"/>
  <c r="AU173" i="6"/>
  <c r="AR173" i="6"/>
  <c r="AT173" i="6" s="1"/>
  <c r="BR173" i="6" s="1"/>
  <c r="CH196" i="6"/>
  <c r="CJ196" i="6" s="1"/>
  <c r="BI196" i="6"/>
  <c r="BN196" i="6" s="1"/>
  <c r="BK196" i="6"/>
  <c r="AQ196" i="6"/>
  <c r="AS196" i="6" s="1"/>
  <c r="AQ217" i="6"/>
  <c r="AS217" i="6" s="1"/>
  <c r="BZ217" i="6" s="1"/>
  <c r="AR230" i="6"/>
  <c r="AT230" i="6" s="1"/>
  <c r="BR230" i="6" s="1"/>
  <c r="AU232" i="6"/>
  <c r="AQ246" i="6"/>
  <c r="AS246" i="6" s="1"/>
  <c r="AV261" i="6"/>
  <c r="AY261" i="6" s="1"/>
  <c r="BI268" i="6"/>
  <c r="BN268" i="6" s="1"/>
  <c r="BK268" i="6"/>
  <c r="AP268" i="6"/>
  <c r="BP268" i="6" s="1"/>
  <c r="CH268" i="6"/>
  <c r="CJ268" i="6" s="1"/>
  <c r="AV268" i="6"/>
  <c r="AY268" i="6" s="1"/>
  <c r="BI270" i="6"/>
  <c r="BN270" i="6" s="1"/>
  <c r="CH270" i="6"/>
  <c r="CJ270" i="6" s="1"/>
  <c r="AQ270" i="6"/>
  <c r="AS270" i="6" s="1"/>
  <c r="BZ270" i="6" s="1"/>
  <c r="AV270" i="6"/>
  <c r="AY270" i="6" s="1"/>
  <c r="AU270" i="6"/>
  <c r="AR270" i="6"/>
  <c r="AT270" i="6" s="1"/>
  <c r="BR270" i="6" s="1"/>
  <c r="AV300" i="6"/>
  <c r="AY300" i="6" s="1"/>
  <c r="CH309" i="6"/>
  <c r="CJ309" i="6" s="1"/>
  <c r="BK309" i="6"/>
  <c r="BI309" i="6"/>
  <c r="BN309" i="6" s="1"/>
  <c r="AV309" i="6"/>
  <c r="AY309" i="6" s="1"/>
  <c r="AP309" i="6"/>
  <c r="BP309" i="6" s="1"/>
  <c r="BI318" i="6"/>
  <c r="BN318" i="6" s="1"/>
  <c r="AQ318" i="6"/>
  <c r="AS318" i="6" s="1"/>
  <c r="AP318" i="6"/>
  <c r="BP318" i="6" s="1"/>
  <c r="CH318" i="6"/>
  <c r="CJ318" i="6" s="1"/>
  <c r="AV318" i="6"/>
  <c r="AY318" i="6" s="1"/>
  <c r="BK318" i="6"/>
  <c r="AU318" i="6"/>
  <c r="AU327" i="6"/>
  <c r="AQ334" i="6"/>
  <c r="AS334" i="6" s="1"/>
  <c r="AR347" i="6"/>
  <c r="AT347" i="6" s="1"/>
  <c r="BR347" i="6" s="1"/>
  <c r="AY354" i="6"/>
  <c r="BI359" i="6"/>
  <c r="BN359" i="6" s="1"/>
  <c r="CH359" i="6"/>
  <c r="CJ359" i="6" s="1"/>
  <c r="AV359" i="6"/>
  <c r="AY359" i="6" s="1"/>
  <c r="BK359" i="6"/>
  <c r="AQ359" i="6"/>
  <c r="AS359" i="6" s="1"/>
  <c r="BZ359" i="6" s="1"/>
  <c r="AP359" i="6"/>
  <c r="BP359" i="6" s="1"/>
  <c r="AU359" i="6"/>
  <c r="AR359" i="6"/>
  <c r="AT359" i="6" s="1"/>
  <c r="BR359" i="6" s="1"/>
  <c r="CH379" i="6"/>
  <c r="CJ379" i="6" s="1"/>
  <c r="BI379" i="6"/>
  <c r="BN379" i="6" s="1"/>
  <c r="BK379" i="6"/>
  <c r="AV379" i="6"/>
  <c r="AY379" i="6" s="1"/>
  <c r="AU379" i="6"/>
  <c r="AR390" i="6"/>
  <c r="AT390" i="6" s="1"/>
  <c r="BR390" i="6" s="1"/>
  <c r="AR408" i="6"/>
  <c r="AT408" i="6" s="1"/>
  <c r="BR408" i="6" s="1"/>
  <c r="BK419" i="6"/>
  <c r="CH419" i="6"/>
  <c r="CJ419" i="6" s="1"/>
  <c r="AV419" i="6"/>
  <c r="AY419" i="6" s="1"/>
  <c r="BI419" i="6"/>
  <c r="BN419" i="6" s="1"/>
  <c r="AQ419" i="6"/>
  <c r="AS419" i="6" s="1"/>
  <c r="BK428" i="6"/>
  <c r="BI428" i="6"/>
  <c r="BN428" i="6" s="1"/>
  <c r="CH428" i="6"/>
  <c r="CJ428" i="6" s="1"/>
  <c r="AQ428" i="6"/>
  <c r="AS428" i="6" s="1"/>
  <c r="AP428" i="6"/>
  <c r="BP428" i="6" s="1"/>
  <c r="AV428" i="6"/>
  <c r="AY428" i="6" s="1"/>
  <c r="AR428" i="6"/>
  <c r="AT428" i="6" s="1"/>
  <c r="AV430" i="6"/>
  <c r="AY430" i="6" s="1"/>
  <c r="AP453" i="6"/>
  <c r="BP453" i="6" s="1"/>
  <c r="AP473" i="6"/>
  <c r="BP473" i="6" s="1"/>
  <c r="AU480" i="6"/>
  <c r="AR500" i="6"/>
  <c r="AT500" i="6" s="1"/>
  <c r="BR500" i="6" s="1"/>
  <c r="BI502" i="6"/>
  <c r="BN502" i="6" s="1"/>
  <c r="BK502" i="6"/>
  <c r="AU502" i="6"/>
  <c r="AQ502" i="6"/>
  <c r="AS502" i="6" s="1"/>
  <c r="BZ502" i="6" s="1"/>
  <c r="CH502" i="6"/>
  <c r="CJ502" i="6" s="1"/>
  <c r="AV502" i="6"/>
  <c r="AY502" i="6" s="1"/>
  <c r="AR502" i="6"/>
  <c r="AT502" i="6" s="1"/>
  <c r="BR502" i="6" s="1"/>
  <c r="AV517" i="6"/>
  <c r="AY517" i="6" s="1"/>
  <c r="AP573" i="6"/>
  <c r="BP573" i="6" s="1"/>
  <c r="AR582" i="6"/>
  <c r="AT582" i="6" s="1"/>
  <c r="BR582" i="6" s="1"/>
  <c r="BK594" i="6"/>
  <c r="BI594" i="6"/>
  <c r="BN594" i="6" s="1"/>
  <c r="AR594" i="6"/>
  <c r="AT594" i="6" s="1"/>
  <c r="BR594" i="6" s="1"/>
  <c r="AQ594" i="6"/>
  <c r="AS594" i="6" s="1"/>
  <c r="BZ594" i="6" s="1"/>
  <c r="AV594" i="6"/>
  <c r="AY594" i="6" s="1"/>
  <c r="AR596" i="6"/>
  <c r="AT596" i="6" s="1"/>
  <c r="BR596" i="6" s="1"/>
  <c r="AP613" i="6"/>
  <c r="BP613" i="6" s="1"/>
  <c r="BK52" i="6"/>
  <c r="BI52" i="6"/>
  <c r="BN52" i="6" s="1"/>
  <c r="AQ52" i="6"/>
  <c r="AS52" i="6" s="1"/>
  <c r="BZ52" i="6" s="1"/>
  <c r="AU52" i="6"/>
  <c r="BK148" i="6"/>
  <c r="CH148" i="6"/>
  <c r="CJ148" i="6" s="1"/>
  <c r="AP148" i="6"/>
  <c r="BP148" i="6" s="1"/>
  <c r="AV148" i="6"/>
  <c r="AY148" i="6" s="1"/>
  <c r="AU148" i="6"/>
  <c r="AU150" i="6"/>
  <c r="AR150" i="6"/>
  <c r="AT150" i="6" s="1"/>
  <c r="CH150" i="6"/>
  <c r="CJ150" i="6" s="1"/>
  <c r="AQ150" i="6"/>
  <c r="AS150" i="6" s="1"/>
  <c r="BQ150" i="6" s="1"/>
  <c r="AP150" i="6"/>
  <c r="BP150" i="6" s="1"/>
  <c r="AY233" i="6"/>
  <c r="BI295" i="6"/>
  <c r="BN295" i="6" s="1"/>
  <c r="BK295" i="6"/>
  <c r="AR295" i="6"/>
  <c r="AT295" i="6" s="1"/>
  <c r="BR295" i="6" s="1"/>
  <c r="CH295" i="6"/>
  <c r="CJ295" i="6" s="1"/>
  <c r="AR125" i="6"/>
  <c r="AT125" i="6" s="1"/>
  <c r="BR125" i="6" s="1"/>
  <c r="BK125" i="6"/>
  <c r="CH125" i="6"/>
  <c r="CJ125" i="6" s="1"/>
  <c r="BI125" i="6"/>
  <c r="BN125" i="6" s="1"/>
  <c r="CH191" i="6"/>
  <c r="CJ191" i="6" s="1"/>
  <c r="BK191" i="6"/>
  <c r="BI191" i="6"/>
  <c r="BN191" i="6" s="1"/>
  <c r="AP191" i="6"/>
  <c r="BP191" i="6" s="1"/>
  <c r="AV191" i="6"/>
  <c r="AY191" i="6" s="1"/>
  <c r="AP216" i="6"/>
  <c r="BP216" i="6" s="1"/>
  <c r="BK340" i="6"/>
  <c r="CH340" i="6"/>
  <c r="CJ340" i="6" s="1"/>
  <c r="BI340" i="6"/>
  <c r="BN340" i="6" s="1"/>
  <c r="BI499" i="6"/>
  <c r="BN499" i="6" s="1"/>
  <c r="BK499" i="6"/>
  <c r="CH499" i="6"/>
  <c r="CJ499" i="6" s="1"/>
  <c r="AV499" i="6"/>
  <c r="AY499" i="6" s="1"/>
  <c r="AU499" i="6"/>
  <c r="AQ499" i="6"/>
  <c r="AS499" i="6" s="1"/>
  <c r="BZ499" i="6" s="1"/>
  <c r="AP499" i="6"/>
  <c r="BP499" i="6" s="1"/>
  <c r="AP544" i="6"/>
  <c r="BP544" i="6" s="1"/>
  <c r="AP567" i="6"/>
  <c r="BP567" i="6" s="1"/>
  <c r="AQ114" i="6"/>
  <c r="AS114" i="6" s="1"/>
  <c r="BZ114" i="6" s="1"/>
  <c r="AP212" i="6"/>
  <c r="BP212" i="6" s="1"/>
  <c r="AQ229" i="6"/>
  <c r="AS229" i="6" s="1"/>
  <c r="AR243" i="6"/>
  <c r="AT243" i="6" s="1"/>
  <c r="BR243" i="6" s="1"/>
  <c r="AR114" i="6"/>
  <c r="AT114" i="6" s="1"/>
  <c r="BR114" i="6" s="1"/>
  <c r="AV258" i="6"/>
  <c r="AY258" i="6" s="1"/>
  <c r="BI293" i="6"/>
  <c r="BN293" i="6" s="1"/>
  <c r="CH293" i="6"/>
  <c r="CJ293" i="6" s="1"/>
  <c r="BK293" i="6"/>
  <c r="AQ293" i="6"/>
  <c r="AS293" i="6" s="1"/>
  <c r="BZ293" i="6" s="1"/>
  <c r="AP293" i="6"/>
  <c r="BP293" i="6" s="1"/>
  <c r="AR293" i="6"/>
  <c r="AT293" i="6" s="1"/>
  <c r="BR293" i="6" s="1"/>
  <c r="AR340" i="6"/>
  <c r="AT340" i="6" s="1"/>
  <c r="AP367" i="6"/>
  <c r="BP367" i="6" s="1"/>
  <c r="AP403" i="6"/>
  <c r="BP403" i="6" s="1"/>
  <c r="AR452" i="6"/>
  <c r="AT452" i="6" s="1"/>
  <c r="BK540" i="6"/>
  <c r="CH540" i="6"/>
  <c r="CJ540" i="6" s="1"/>
  <c r="BI540" i="6"/>
  <c r="BN540" i="6" s="1"/>
  <c r="AV540" i="6"/>
  <c r="AY540" i="6" s="1"/>
  <c r="AU540" i="6"/>
  <c r="AR540" i="6"/>
  <c r="AT540" i="6" s="1"/>
  <c r="BR540" i="6" s="1"/>
  <c r="AQ540" i="6"/>
  <c r="AS540" i="6" s="1"/>
  <c r="BZ540" i="6" s="1"/>
  <c r="AQ603" i="6"/>
  <c r="AS603" i="6" s="1"/>
  <c r="BZ603" i="6" s="1"/>
  <c r="CH105" i="6"/>
  <c r="CJ105" i="6" s="1"/>
  <c r="BR113" i="6"/>
  <c r="AU105" i="6"/>
  <c r="BK138" i="6"/>
  <c r="CH138" i="6"/>
  <c r="CJ138" i="6" s="1"/>
  <c r="AP138" i="6"/>
  <c r="BP138" i="6" s="1"/>
  <c r="BI138" i="6"/>
  <c r="BN138" i="6" s="1"/>
  <c r="AR138" i="6"/>
  <c r="AT138" i="6" s="1"/>
  <c r="BR138" i="6" s="1"/>
  <c r="AP144" i="6"/>
  <c r="BP144" i="6" s="1"/>
  <c r="AR159" i="6"/>
  <c r="AT159" i="6" s="1"/>
  <c r="BR159" i="6" s="1"/>
  <c r="AU212" i="6"/>
  <c r="AQ225" i="6"/>
  <c r="AS225" i="6" s="1"/>
  <c r="AQ250" i="6"/>
  <c r="AS250" i="6" s="1"/>
  <c r="AR342" i="6"/>
  <c r="AT342" i="6" s="1"/>
  <c r="BR342" i="6" s="1"/>
  <c r="AQ403" i="6"/>
  <c r="AS403" i="6" s="1"/>
  <c r="BZ403" i="6" s="1"/>
  <c r="BI434" i="6"/>
  <c r="BN434" i="6" s="1"/>
  <c r="BK434" i="6"/>
  <c r="CH434" i="6"/>
  <c r="CJ434" i="6" s="1"/>
  <c r="AV434" i="6"/>
  <c r="AY434" i="6" s="1"/>
  <c r="AQ434" i="6"/>
  <c r="AS434" i="6" s="1"/>
  <c r="BZ434" i="6" s="1"/>
  <c r="AQ506" i="6"/>
  <c r="AS506" i="6" s="1"/>
  <c r="AR603" i="6"/>
  <c r="AT603" i="6" s="1"/>
  <c r="AU607" i="6"/>
  <c r="AP110" i="6"/>
  <c r="BP110" i="6" s="1"/>
  <c r="AP327" i="6"/>
  <c r="BP327" i="6" s="1"/>
  <c r="AR24" i="6"/>
  <c r="AT24" i="6" s="1"/>
  <c r="BR24" i="6" s="1"/>
  <c r="AV32" i="6"/>
  <c r="AY32" i="6" s="1"/>
  <c r="BK43" i="6"/>
  <c r="AP43" i="6"/>
  <c r="BP43" i="6" s="1"/>
  <c r="AR69" i="6"/>
  <c r="AT69" i="6" s="1"/>
  <c r="BR69" i="6" s="1"/>
  <c r="AV91" i="6"/>
  <c r="AY91" i="6" s="1"/>
  <c r="AU99" i="6"/>
  <c r="AR110" i="6"/>
  <c r="AT110" i="6" s="1"/>
  <c r="BR110" i="6" s="1"/>
  <c r="AR117" i="6"/>
  <c r="AT117" i="6" s="1"/>
  <c r="BR117" i="6" s="1"/>
  <c r="AQ119" i="6"/>
  <c r="AS119" i="6" s="1"/>
  <c r="BI128" i="6"/>
  <c r="BN128" i="6" s="1"/>
  <c r="BK128" i="6"/>
  <c r="AP128" i="6"/>
  <c r="BP128" i="6" s="1"/>
  <c r="CH128" i="6"/>
  <c r="CJ128" i="6" s="1"/>
  <c r="AQ132" i="6"/>
  <c r="AS132" i="6" s="1"/>
  <c r="BZ132" i="6" s="1"/>
  <c r="CH221" i="6"/>
  <c r="CJ221" i="6" s="1"/>
  <c r="BI221" i="6"/>
  <c r="BN221" i="6" s="1"/>
  <c r="BK221" i="6"/>
  <c r="AQ221" i="6"/>
  <c r="AS221" i="6" s="1"/>
  <c r="AV221" i="6"/>
  <c r="AY221" i="6" s="1"/>
  <c r="AU221" i="6"/>
  <c r="AV256" i="6"/>
  <c r="AY256" i="6" s="1"/>
  <c r="AP41" i="6"/>
  <c r="BP41" i="6" s="1"/>
  <c r="AQ43" i="6"/>
  <c r="AS43" i="6" s="1"/>
  <c r="BZ43" i="6" s="1"/>
  <c r="BK57" i="6"/>
  <c r="AV57" i="6"/>
  <c r="AY57" i="6" s="1"/>
  <c r="AU57" i="6"/>
  <c r="AU69" i="6"/>
  <c r="BI73" i="6"/>
  <c r="BN73" i="6" s="1"/>
  <c r="BK73" i="6"/>
  <c r="CH73" i="6"/>
  <c r="CJ73" i="6" s="1"/>
  <c r="AU73" i="6"/>
  <c r="AR73" i="6"/>
  <c r="AT73" i="6" s="1"/>
  <c r="AQ73" i="6"/>
  <c r="AS73" i="6" s="1"/>
  <c r="BZ73" i="6" s="1"/>
  <c r="AP73" i="6"/>
  <c r="BP73" i="6" s="1"/>
  <c r="BK79" i="6"/>
  <c r="AV79" i="6"/>
  <c r="AY79" i="6" s="1"/>
  <c r="AU79" i="6"/>
  <c r="AR79" i="6"/>
  <c r="AT79" i="6" s="1"/>
  <c r="AQ79" i="6"/>
  <c r="AS79" i="6" s="1"/>
  <c r="AQ115" i="6"/>
  <c r="AS115" i="6" s="1"/>
  <c r="AQ128" i="6"/>
  <c r="AS128" i="6" s="1"/>
  <c r="AR132" i="6"/>
  <c r="AT132" i="6" s="1"/>
  <c r="BR132" i="6" s="1"/>
  <c r="AY185" i="6"/>
  <c r="BK208" i="6"/>
  <c r="CH208" i="6"/>
  <c r="CJ208" i="6" s="1"/>
  <c r="AP208" i="6"/>
  <c r="BP208" i="6" s="1"/>
  <c r="BI208" i="6"/>
  <c r="BN208" i="6" s="1"/>
  <c r="AV208" i="6"/>
  <c r="AY208" i="6" s="1"/>
  <c r="AU208" i="6"/>
  <c r="AR208" i="6"/>
  <c r="AT208" i="6" s="1"/>
  <c r="BR208" i="6" s="1"/>
  <c r="AQ208" i="6"/>
  <c r="AS208" i="6" s="1"/>
  <c r="AP221" i="6"/>
  <c r="BP221" i="6" s="1"/>
  <c r="AQ230" i="6"/>
  <c r="AS230" i="6" s="1"/>
  <c r="BZ230" i="6" s="1"/>
  <c r="AU238" i="6"/>
  <c r="AP246" i="6"/>
  <c r="BP246" i="6" s="1"/>
  <c r="AU300" i="6"/>
  <c r="BI320" i="6"/>
  <c r="BN320" i="6" s="1"/>
  <c r="CH320" i="6"/>
  <c r="CJ320" i="6" s="1"/>
  <c r="BK320" i="6"/>
  <c r="AU320" i="6"/>
  <c r="AQ320" i="6"/>
  <c r="AS320" i="6" s="1"/>
  <c r="BZ320" i="6" s="1"/>
  <c r="AP320" i="6"/>
  <c r="BP320" i="6" s="1"/>
  <c r="AV320" i="6"/>
  <c r="AY320" i="6" s="1"/>
  <c r="AY387" i="6"/>
  <c r="AQ390" i="6"/>
  <c r="AS390" i="6" s="1"/>
  <c r="CH392" i="6"/>
  <c r="CJ392" i="6" s="1"/>
  <c r="BI392" i="6"/>
  <c r="BN392" i="6" s="1"/>
  <c r="AU392" i="6"/>
  <c r="AQ392" i="6"/>
  <c r="AS392" i="6" s="1"/>
  <c r="BK392" i="6"/>
  <c r="AV392" i="6"/>
  <c r="AY392" i="6" s="1"/>
  <c r="AV432" i="6"/>
  <c r="AY432" i="6" s="1"/>
  <c r="AU24" i="6"/>
  <c r="AY30" i="6"/>
  <c r="AQ41" i="6"/>
  <c r="AS41" i="6" s="1"/>
  <c r="BZ41" i="6" s="1"/>
  <c r="AR43" i="6"/>
  <c r="AT43" i="6" s="1"/>
  <c r="BR43" i="6" s="1"/>
  <c r="AP57" i="6"/>
  <c r="BP57" i="6" s="1"/>
  <c r="AU63" i="6"/>
  <c r="AP79" i="6"/>
  <c r="BP79" i="6" s="1"/>
  <c r="AU130" i="6"/>
  <c r="AR164" i="6"/>
  <c r="AT164" i="6" s="1"/>
  <c r="BR164" i="6" s="1"/>
  <c r="BK206" i="6"/>
  <c r="BI206" i="6"/>
  <c r="BN206" i="6" s="1"/>
  <c r="AQ206" i="6"/>
  <c r="AS206" i="6" s="1"/>
  <c r="CH206" i="6"/>
  <c r="CJ206" i="6" s="1"/>
  <c r="AV206" i="6"/>
  <c r="AY206" i="6" s="1"/>
  <c r="AU206" i="6"/>
  <c r="AR41" i="6"/>
  <c r="AT41" i="6" s="1"/>
  <c r="BR41" i="6" s="1"/>
  <c r="CH51" i="6"/>
  <c r="CJ51" i="6" s="1"/>
  <c r="BI51" i="6"/>
  <c r="BN51" i="6" s="1"/>
  <c r="AV51" i="6"/>
  <c r="AY51" i="6" s="1"/>
  <c r="AU51" i="6"/>
  <c r="AQ57" i="6"/>
  <c r="AS57" i="6" s="1"/>
  <c r="AV63" i="6"/>
  <c r="AY63" i="6" s="1"/>
  <c r="AV83" i="6"/>
  <c r="AY83" i="6" s="1"/>
  <c r="AP102" i="6"/>
  <c r="BP102" i="6" s="1"/>
  <c r="BK106" i="6"/>
  <c r="CH106" i="6"/>
  <c r="CJ106" i="6" s="1"/>
  <c r="AQ106" i="6"/>
  <c r="AS106" i="6" s="1"/>
  <c r="AV106" i="6"/>
  <c r="AY106" i="6" s="1"/>
  <c r="AU106" i="6"/>
  <c r="AR106" i="6"/>
  <c r="AT106" i="6" s="1"/>
  <c r="AP106" i="6"/>
  <c r="BP106" i="6" s="1"/>
  <c r="AU117" i="6"/>
  <c r="AV130" i="6"/>
  <c r="AY130" i="6" s="1"/>
  <c r="AQ149" i="6"/>
  <c r="AS149" i="6" s="1"/>
  <c r="BZ149" i="6" s="1"/>
  <c r="AU164" i="6"/>
  <c r="BI169" i="6"/>
  <c r="BN169" i="6" s="1"/>
  <c r="BQ169" i="6" s="1"/>
  <c r="AV169" i="6"/>
  <c r="AY169" i="6" s="1"/>
  <c r="CH169" i="6"/>
  <c r="CJ169" i="6" s="1"/>
  <c r="AP173" i="6"/>
  <c r="BP173" i="6" s="1"/>
  <c r="AU179" i="6"/>
  <c r="AP196" i="6"/>
  <c r="BP196" i="6" s="1"/>
  <c r="BI198" i="6"/>
  <c r="BN198" i="6" s="1"/>
  <c r="CH198" i="6"/>
  <c r="CJ198" i="6" s="1"/>
  <c r="BK198" i="6"/>
  <c r="AP198" i="6"/>
  <c r="BP198" i="6" s="1"/>
  <c r="AV198" i="6"/>
  <c r="AY198" i="6" s="1"/>
  <c r="AU198" i="6"/>
  <c r="CH204" i="6"/>
  <c r="CJ204" i="6" s="1"/>
  <c r="AU204" i="6"/>
  <c r="BK204" i="6"/>
  <c r="AQ204" i="6"/>
  <c r="AS204" i="6" s="1"/>
  <c r="AP206" i="6"/>
  <c r="BP206" i="6" s="1"/>
  <c r="AR217" i="6"/>
  <c r="AT217" i="6" s="1"/>
  <c r="BR217" i="6" s="1"/>
  <c r="AV232" i="6"/>
  <c r="AY232" i="6" s="1"/>
  <c r="AU263" i="6"/>
  <c r="AQ268" i="6"/>
  <c r="AS268" i="6" s="1"/>
  <c r="BZ268" i="6" s="1"/>
  <c r="AP270" i="6"/>
  <c r="BP270" i="6" s="1"/>
  <c r="BI285" i="6"/>
  <c r="BN285" i="6" s="1"/>
  <c r="BK285" i="6"/>
  <c r="AR285" i="6"/>
  <c r="AT285" i="6" s="1"/>
  <c r="BR285" i="6" s="1"/>
  <c r="CH285" i="6"/>
  <c r="CJ285" i="6" s="1"/>
  <c r="AU285" i="6"/>
  <c r="AV285" i="6"/>
  <c r="AY285" i="6" s="1"/>
  <c r="AQ285" i="6"/>
  <c r="AS285" i="6" s="1"/>
  <c r="BZ285" i="6" s="1"/>
  <c r="AQ309" i="6"/>
  <c r="AS309" i="6" s="1"/>
  <c r="BZ309" i="6" s="1"/>
  <c r="AR318" i="6"/>
  <c r="AT318" i="6" s="1"/>
  <c r="BR318" i="6" s="1"/>
  <c r="AV327" i="6"/>
  <c r="AY327" i="6" s="1"/>
  <c r="AR334" i="6"/>
  <c r="AT334" i="6" s="1"/>
  <c r="BR334" i="6" s="1"/>
  <c r="BK336" i="6"/>
  <c r="BI336" i="6"/>
  <c r="BN336" i="6" s="1"/>
  <c r="AU336" i="6"/>
  <c r="AV336" i="6"/>
  <c r="AY336" i="6" s="1"/>
  <c r="AQ336" i="6"/>
  <c r="AS336" i="6" s="1"/>
  <c r="BZ336" i="6" s="1"/>
  <c r="AP336" i="6"/>
  <c r="BP336" i="6" s="1"/>
  <c r="AV356" i="6"/>
  <c r="AY356" i="6" s="1"/>
  <c r="AP379" i="6"/>
  <c r="BP379" i="6" s="1"/>
  <c r="AR392" i="6"/>
  <c r="AT392" i="6" s="1"/>
  <c r="BR392" i="6" s="1"/>
  <c r="BI397" i="6"/>
  <c r="BN397" i="6" s="1"/>
  <c r="CH397" i="6"/>
  <c r="CJ397" i="6" s="1"/>
  <c r="AV397" i="6"/>
  <c r="AY397" i="6" s="1"/>
  <c r="AU397" i="6"/>
  <c r="AQ397" i="6"/>
  <c r="AS397" i="6" s="1"/>
  <c r="AV410" i="6"/>
  <c r="AY410" i="6" s="1"/>
  <c r="AP419" i="6"/>
  <c r="BP419" i="6" s="1"/>
  <c r="AQ453" i="6"/>
  <c r="AS453" i="6" s="1"/>
  <c r="BZ453" i="6" s="1"/>
  <c r="AQ473" i="6"/>
  <c r="AS473" i="6" s="1"/>
  <c r="AV480" i="6"/>
  <c r="AY480" i="6" s="1"/>
  <c r="AP502" i="6"/>
  <c r="BP502" i="6" s="1"/>
  <c r="AU524" i="6"/>
  <c r="BK550" i="6"/>
  <c r="BI550" i="6"/>
  <c r="BN550" i="6" s="1"/>
  <c r="CH550" i="6"/>
  <c r="CJ550" i="6" s="1"/>
  <c r="AU550" i="6"/>
  <c r="CH568" i="6"/>
  <c r="CJ568" i="6" s="1"/>
  <c r="BI568" i="6"/>
  <c r="BN568" i="6" s="1"/>
  <c r="BK568" i="6"/>
  <c r="AQ568" i="6"/>
  <c r="AS568" i="6" s="1"/>
  <c r="AP568" i="6"/>
  <c r="BP568" i="6" s="1"/>
  <c r="AV568" i="6"/>
  <c r="AY568" i="6" s="1"/>
  <c r="AU568" i="6"/>
  <c r="AQ573" i="6"/>
  <c r="AS573" i="6" s="1"/>
  <c r="BZ573" i="6" s="1"/>
  <c r="AP594" i="6"/>
  <c r="BP594" i="6" s="1"/>
  <c r="AQ613" i="6"/>
  <c r="AS613" i="6" s="1"/>
  <c r="BZ613" i="6" s="1"/>
  <c r="BK623" i="6"/>
  <c r="BI623" i="6"/>
  <c r="BN623" i="6" s="1"/>
  <c r="CH623" i="6"/>
  <c r="CJ623" i="6" s="1"/>
  <c r="AR623" i="6"/>
  <c r="AT623" i="6" s="1"/>
  <c r="AV633" i="6"/>
  <c r="AY633" i="6" s="1"/>
  <c r="CH26" i="6"/>
  <c r="CJ26" i="6" s="1"/>
  <c r="CJ55" i="6"/>
  <c r="BR65" i="6"/>
  <c r="BR87" i="6"/>
  <c r="CH93" i="6"/>
  <c r="CJ93" i="6" s="1"/>
  <c r="BI99" i="6"/>
  <c r="BN99" i="6" s="1"/>
  <c r="BR170" i="6"/>
  <c r="BK216" i="6"/>
  <c r="BK270" i="6"/>
  <c r="AU46" i="6"/>
  <c r="CH46" i="6"/>
  <c r="CJ46" i="6" s="1"/>
  <c r="BK71" i="6"/>
  <c r="CH71" i="6"/>
  <c r="CJ71" i="6" s="1"/>
  <c r="BI122" i="6"/>
  <c r="BN122" i="6" s="1"/>
  <c r="CH122" i="6"/>
  <c r="CJ122" i="6" s="1"/>
  <c r="BK122" i="6"/>
  <c r="AU122" i="6"/>
  <c r="AR135" i="6"/>
  <c r="AT135" i="6" s="1"/>
  <c r="BR135" i="6" s="1"/>
  <c r="CH135" i="6"/>
  <c r="CJ135" i="6" s="1"/>
  <c r="BK135" i="6"/>
  <c r="BK156" i="6"/>
  <c r="BI156" i="6"/>
  <c r="BN156" i="6" s="1"/>
  <c r="CH156" i="6"/>
  <c r="CJ156" i="6" s="1"/>
  <c r="BK161" i="6"/>
  <c r="BI161" i="6"/>
  <c r="BN161" i="6" s="1"/>
  <c r="CH161" i="6"/>
  <c r="CJ161" i="6" s="1"/>
  <c r="AU161" i="6"/>
  <c r="AR161" i="6"/>
  <c r="AT161" i="6" s="1"/>
  <c r="BI166" i="6"/>
  <c r="BN166" i="6" s="1"/>
  <c r="BK166" i="6"/>
  <c r="CH166" i="6"/>
  <c r="CJ166" i="6" s="1"/>
  <c r="CH182" i="6"/>
  <c r="CJ182" i="6" s="1"/>
  <c r="BI182" i="6"/>
  <c r="BN182" i="6" s="1"/>
  <c r="AP182" i="6"/>
  <c r="BP182" i="6" s="1"/>
  <c r="BK193" i="6"/>
  <c r="BI193" i="6"/>
  <c r="BN193" i="6" s="1"/>
  <c r="CH193" i="6"/>
  <c r="CJ193" i="6" s="1"/>
  <c r="CH201" i="6"/>
  <c r="CJ201" i="6" s="1"/>
  <c r="BK201" i="6"/>
  <c r="BI201" i="6"/>
  <c r="BN201" i="6" s="1"/>
  <c r="AV201" i="6"/>
  <c r="AY201" i="6" s="1"/>
  <c r="CH219" i="6"/>
  <c r="CJ219" i="6" s="1"/>
  <c r="BI219" i="6"/>
  <c r="BN219" i="6" s="1"/>
  <c r="BK219" i="6"/>
  <c r="AV219" i="6"/>
  <c r="AY219" i="6" s="1"/>
  <c r="CH224" i="6"/>
  <c r="CJ224" i="6" s="1"/>
  <c r="BI224" i="6"/>
  <c r="BN224" i="6" s="1"/>
  <c r="AP224" i="6"/>
  <c r="BP224" i="6" s="1"/>
  <c r="BI240" i="6"/>
  <c r="BN240" i="6" s="1"/>
  <c r="BK240" i="6"/>
  <c r="CH240" i="6"/>
  <c r="CJ240" i="6" s="1"/>
  <c r="AV240" i="6"/>
  <c r="AY240" i="6" s="1"/>
  <c r="CH276" i="6"/>
  <c r="CJ276" i="6" s="1"/>
  <c r="BI276" i="6"/>
  <c r="BN276" i="6" s="1"/>
  <c r="BK276" i="6"/>
  <c r="AP276" i="6"/>
  <c r="BP276" i="6" s="1"/>
  <c r="AY321" i="6"/>
  <c r="CH329" i="6"/>
  <c r="CJ329" i="6" s="1"/>
  <c r="BI329" i="6"/>
  <c r="BN329" i="6" s="1"/>
  <c r="AV329" i="6"/>
  <c r="AY329" i="6" s="1"/>
  <c r="BK329" i="6"/>
  <c r="CH353" i="6"/>
  <c r="CJ353" i="6" s="1"/>
  <c r="BI353" i="6"/>
  <c r="BN353" i="6" s="1"/>
  <c r="BK353" i="6"/>
  <c r="BI386" i="6"/>
  <c r="BN386" i="6" s="1"/>
  <c r="CH386" i="6"/>
  <c r="CJ386" i="6" s="1"/>
  <c r="AU386" i="6"/>
  <c r="AV386" i="6"/>
  <c r="AY386" i="6" s="1"/>
  <c r="BK386" i="6"/>
  <c r="AQ386" i="6"/>
  <c r="AS386" i="6" s="1"/>
  <c r="AP386" i="6"/>
  <c r="BP386" i="6" s="1"/>
  <c r="CH399" i="6"/>
  <c r="CJ399" i="6" s="1"/>
  <c r="BI399" i="6"/>
  <c r="BN399" i="6" s="1"/>
  <c r="BK399" i="6"/>
  <c r="AV399" i="6"/>
  <c r="AY399" i="6" s="1"/>
  <c r="AU399" i="6"/>
  <c r="AQ399" i="6"/>
  <c r="AS399" i="6" s="1"/>
  <c r="AP399" i="6"/>
  <c r="BP399" i="6" s="1"/>
  <c r="CH423" i="6"/>
  <c r="CJ423" i="6" s="1"/>
  <c r="BK423" i="6"/>
  <c r="BK447" i="6"/>
  <c r="CH447" i="6"/>
  <c r="CJ447" i="6" s="1"/>
  <c r="BI447" i="6"/>
  <c r="BN447" i="6" s="1"/>
  <c r="AV447" i="6"/>
  <c r="AY447" i="6" s="1"/>
  <c r="AU447" i="6"/>
  <c r="BI460" i="6"/>
  <c r="BN460" i="6" s="1"/>
  <c r="CH460" i="6"/>
  <c r="CJ460" i="6" s="1"/>
  <c r="BK460" i="6"/>
  <c r="AU460" i="6"/>
  <c r="CH469" i="6"/>
  <c r="CJ469" i="6" s="1"/>
  <c r="BK469" i="6"/>
  <c r="BI469" i="6"/>
  <c r="BN469" i="6" s="1"/>
  <c r="AV469" i="6"/>
  <c r="AY469" i="6" s="1"/>
  <c r="BK484" i="6"/>
  <c r="BI484" i="6"/>
  <c r="BN484" i="6" s="1"/>
  <c r="CH484" i="6"/>
  <c r="CJ484" i="6" s="1"/>
  <c r="AV484" i="6"/>
  <c r="AY484" i="6" s="1"/>
  <c r="CH526" i="6"/>
  <c r="CJ526" i="6" s="1"/>
  <c r="BI526" i="6"/>
  <c r="BN526" i="6" s="1"/>
  <c r="BK526" i="6"/>
  <c r="AU526" i="6"/>
  <c r="AV526" i="6"/>
  <c r="AY526" i="6" s="1"/>
  <c r="BK528" i="6"/>
  <c r="BI528" i="6"/>
  <c r="BN528" i="6" s="1"/>
  <c r="CH528" i="6"/>
  <c r="CJ528" i="6" s="1"/>
  <c r="AQ528" i="6"/>
  <c r="AS528" i="6" s="1"/>
  <c r="BZ528" i="6" s="1"/>
  <c r="AP528" i="6"/>
  <c r="BP528" i="6" s="1"/>
  <c r="AV528" i="6"/>
  <c r="AY528" i="6" s="1"/>
  <c r="AR528" i="6"/>
  <c r="AT528" i="6" s="1"/>
  <c r="BI530" i="6"/>
  <c r="BN530" i="6" s="1"/>
  <c r="BK530" i="6"/>
  <c r="CH530" i="6"/>
  <c r="CJ530" i="6" s="1"/>
  <c r="AQ530" i="6"/>
  <c r="AS530" i="6" s="1"/>
  <c r="AP530" i="6"/>
  <c r="BP530" i="6" s="1"/>
  <c r="AY571" i="6"/>
  <c r="AY575" i="6"/>
  <c r="CH580" i="6"/>
  <c r="CJ580" i="6" s="1"/>
  <c r="BI580" i="6"/>
  <c r="BN580" i="6" s="1"/>
  <c r="BK580" i="6"/>
  <c r="BK29" i="6"/>
  <c r="CG33" i="6"/>
  <c r="CG41" i="6"/>
  <c r="CE136" i="6"/>
  <c r="CG136" i="6" s="1"/>
  <c r="CE144" i="6"/>
  <c r="CG144" i="6" s="1"/>
  <c r="BR150" i="6"/>
  <c r="CG341" i="6"/>
  <c r="BR405" i="6"/>
  <c r="BR533" i="6"/>
  <c r="CH28" i="6"/>
  <c r="CJ28" i="6" s="1"/>
  <c r="AP28" i="6"/>
  <c r="BP28" i="6" s="1"/>
  <c r="BK42" i="6"/>
  <c r="BI42" i="6"/>
  <c r="BN42" i="6" s="1"/>
  <c r="AQ42" i="6"/>
  <c r="AS42" i="6" s="1"/>
  <c r="BZ42" i="6" s="1"/>
  <c r="AV71" i="6"/>
  <c r="AY71" i="6" s="1"/>
  <c r="AV74" i="6"/>
  <c r="AY74" i="6" s="1"/>
  <c r="AU76" i="6"/>
  <c r="BI76" i="6"/>
  <c r="BN76" i="6" s="1"/>
  <c r="BQ76" i="6" s="1"/>
  <c r="BK87" i="6"/>
  <c r="BI87" i="6"/>
  <c r="BN87" i="6" s="1"/>
  <c r="BI116" i="6"/>
  <c r="BN116" i="6" s="1"/>
  <c r="CH116" i="6"/>
  <c r="CJ116" i="6" s="1"/>
  <c r="BI121" i="6"/>
  <c r="BN121" i="6" s="1"/>
  <c r="AQ121" i="6"/>
  <c r="AS121" i="6" s="1"/>
  <c r="BZ121" i="6" s="1"/>
  <c r="AV156" i="6"/>
  <c r="AY156" i="6" s="1"/>
  <c r="BI160" i="6"/>
  <c r="BN160" i="6" s="1"/>
  <c r="BK160" i="6"/>
  <c r="CH160" i="6"/>
  <c r="CJ160" i="6" s="1"/>
  <c r="AV166" i="6"/>
  <c r="AY166" i="6" s="1"/>
  <c r="AV171" i="6"/>
  <c r="AY171" i="6" s="1"/>
  <c r="CH192" i="6"/>
  <c r="CJ192" i="6" s="1"/>
  <c r="BI192" i="6"/>
  <c r="BN192" i="6" s="1"/>
  <c r="BK192" i="6"/>
  <c r="AV193" i="6"/>
  <c r="AY193" i="6" s="1"/>
  <c r="BI195" i="6"/>
  <c r="BN195" i="6" s="1"/>
  <c r="BK195" i="6"/>
  <c r="CH195" i="6"/>
  <c r="CJ195" i="6" s="1"/>
  <c r="AR195" i="6"/>
  <c r="AT195" i="6" s="1"/>
  <c r="BR195" i="6" s="1"/>
  <c r="AV195" i="6"/>
  <c r="AY195" i="6" s="1"/>
  <c r="BI223" i="6"/>
  <c r="BN223" i="6" s="1"/>
  <c r="BK223" i="6"/>
  <c r="CH223" i="6"/>
  <c r="CJ223" i="6" s="1"/>
  <c r="CH257" i="6"/>
  <c r="CJ257" i="6" s="1"/>
  <c r="BI257" i="6"/>
  <c r="BN257" i="6" s="1"/>
  <c r="BK257" i="6"/>
  <c r="BI275" i="6"/>
  <c r="BN275" i="6" s="1"/>
  <c r="CH275" i="6"/>
  <c r="CJ275" i="6" s="1"/>
  <c r="BK275" i="6"/>
  <c r="AR275" i="6"/>
  <c r="AT275" i="6" s="1"/>
  <c r="BR275" i="6" s="1"/>
  <c r="AV283" i="6"/>
  <c r="AY283" i="6" s="1"/>
  <c r="CH292" i="6"/>
  <c r="CJ292" i="6" s="1"/>
  <c r="BI292" i="6"/>
  <c r="BN292" i="6" s="1"/>
  <c r="BK292" i="6"/>
  <c r="AU292" i="6"/>
  <c r="CH299" i="6"/>
  <c r="CJ299" i="6" s="1"/>
  <c r="BK299" i="6"/>
  <c r="BI299" i="6"/>
  <c r="BN299" i="6" s="1"/>
  <c r="AV299" i="6"/>
  <c r="AY299" i="6" s="1"/>
  <c r="BI346" i="6"/>
  <c r="BN346" i="6" s="1"/>
  <c r="BK346" i="6"/>
  <c r="AU346" i="6"/>
  <c r="CH346" i="6"/>
  <c r="CJ346" i="6" s="1"/>
  <c r="AQ346" i="6"/>
  <c r="AS346" i="6" s="1"/>
  <c r="AP346" i="6"/>
  <c r="BP346" i="6" s="1"/>
  <c r="BK350" i="6"/>
  <c r="BI350" i="6"/>
  <c r="BN350" i="6" s="1"/>
  <c r="CH350" i="6"/>
  <c r="CJ350" i="6" s="1"/>
  <c r="AV353" i="6"/>
  <c r="AY353" i="6" s="1"/>
  <c r="CH387" i="6"/>
  <c r="CJ387" i="6" s="1"/>
  <c r="BI387" i="6"/>
  <c r="BN387" i="6" s="1"/>
  <c r="BK387" i="6"/>
  <c r="CH394" i="6"/>
  <c r="CJ394" i="6" s="1"/>
  <c r="BK394" i="6"/>
  <c r="BI394" i="6"/>
  <c r="BN394" i="6" s="1"/>
  <c r="AV394" i="6"/>
  <c r="AY394" i="6" s="1"/>
  <c r="AR394" i="6"/>
  <c r="AT394" i="6" s="1"/>
  <c r="BR394" i="6" s="1"/>
  <c r="BI479" i="6"/>
  <c r="BN479" i="6" s="1"/>
  <c r="CH479" i="6"/>
  <c r="CJ479" i="6" s="1"/>
  <c r="AV479" i="6"/>
  <c r="AY479" i="6" s="1"/>
  <c r="BK479" i="6"/>
  <c r="BI527" i="6"/>
  <c r="BN527" i="6" s="1"/>
  <c r="CH527" i="6"/>
  <c r="CJ527" i="6" s="1"/>
  <c r="BK527" i="6"/>
  <c r="BK602" i="6"/>
  <c r="CH602" i="6"/>
  <c r="CJ602" i="6" s="1"/>
  <c r="BI602" i="6"/>
  <c r="BN602" i="6" s="1"/>
  <c r="AU602" i="6"/>
  <c r="AQ602" i="6"/>
  <c r="AS602" i="6" s="1"/>
  <c r="AV602" i="6"/>
  <c r="AY602" i="6" s="1"/>
  <c r="AR602" i="6"/>
  <c r="AT602" i="6" s="1"/>
  <c r="BR602" i="6" s="1"/>
  <c r="BK610" i="6"/>
  <c r="BI610" i="6"/>
  <c r="BN610" i="6" s="1"/>
  <c r="CH610" i="6"/>
  <c r="CJ610" i="6" s="1"/>
  <c r="AU610" i="6"/>
  <c r="AP610" i="6"/>
  <c r="BP610" i="6" s="1"/>
  <c r="BK620" i="6"/>
  <c r="BI620" i="6"/>
  <c r="BN620" i="6" s="1"/>
  <c r="CH620" i="6"/>
  <c r="CJ620" i="6" s="1"/>
  <c r="AQ620" i="6"/>
  <c r="AS620" i="6" s="1"/>
  <c r="AV620" i="6"/>
  <c r="AY620" i="6" s="1"/>
  <c r="AU620" i="6"/>
  <c r="BK624" i="6"/>
  <c r="BI624" i="6"/>
  <c r="BN624" i="6" s="1"/>
  <c r="CH624" i="6"/>
  <c r="CJ624" i="6" s="1"/>
  <c r="AR624" i="6"/>
  <c r="AT624" i="6" s="1"/>
  <c r="BR624" i="6" s="1"/>
  <c r="AQ624" i="6"/>
  <c r="AS624" i="6" s="1"/>
  <c r="BK131" i="6"/>
  <c r="BR365" i="6"/>
  <c r="AQ28" i="6"/>
  <c r="AS28" i="6" s="1"/>
  <c r="AP42" i="6"/>
  <c r="BP42" i="6" s="1"/>
  <c r="AP59" i="6"/>
  <c r="BP59" i="6" s="1"/>
  <c r="AP76" i="6"/>
  <c r="BP76" i="6" s="1"/>
  <c r="AP87" i="6"/>
  <c r="BP87" i="6" s="1"/>
  <c r="BK98" i="6"/>
  <c r="CH98" i="6"/>
  <c r="CJ98" i="6" s="1"/>
  <c r="BI98" i="6"/>
  <c r="BN98" i="6" s="1"/>
  <c r="AP98" i="6"/>
  <c r="BP98" i="6" s="1"/>
  <c r="AV98" i="6"/>
  <c r="AY98" i="6" s="1"/>
  <c r="AP116" i="6"/>
  <c r="BP116" i="6" s="1"/>
  <c r="AP121" i="6"/>
  <c r="BP121" i="6" s="1"/>
  <c r="CH134" i="6"/>
  <c r="CJ134" i="6" s="1"/>
  <c r="BK134" i="6"/>
  <c r="AV134" i="6"/>
  <c r="AY134" i="6" s="1"/>
  <c r="AP160" i="6"/>
  <c r="BP160" i="6" s="1"/>
  <c r="AP192" i="6"/>
  <c r="BP192" i="6" s="1"/>
  <c r="AP195" i="6"/>
  <c r="BP195" i="6" s="1"/>
  <c r="BI218" i="6"/>
  <c r="BN218" i="6" s="1"/>
  <c r="AP218" i="6"/>
  <c r="BP218" i="6" s="1"/>
  <c r="AQ218" i="6"/>
  <c r="AS218" i="6" s="1"/>
  <c r="AP223" i="6"/>
  <c r="BP223" i="6" s="1"/>
  <c r="CH252" i="6"/>
  <c r="CJ252" i="6" s="1"/>
  <c r="BI252" i="6"/>
  <c r="BN252" i="6" s="1"/>
  <c r="BK252" i="6"/>
  <c r="AV252" i="6"/>
  <c r="AY252" i="6" s="1"/>
  <c r="AR252" i="6"/>
  <c r="AT252" i="6" s="1"/>
  <c r="BR252" i="6" s="1"/>
  <c r="AP257" i="6"/>
  <c r="BP257" i="6" s="1"/>
  <c r="CH262" i="6"/>
  <c r="CJ262" i="6" s="1"/>
  <c r="BI262" i="6"/>
  <c r="BN262" i="6" s="1"/>
  <c r="BK262" i="6"/>
  <c r="CH272" i="6"/>
  <c r="CJ272" i="6" s="1"/>
  <c r="BI272" i="6"/>
  <c r="BN272" i="6" s="1"/>
  <c r="BK272" i="6"/>
  <c r="AP275" i="6"/>
  <c r="BP275" i="6" s="1"/>
  <c r="AP292" i="6"/>
  <c r="BP292" i="6" s="1"/>
  <c r="AP299" i="6"/>
  <c r="BP299" i="6" s="1"/>
  <c r="AR346" i="6"/>
  <c r="AT346" i="6" s="1"/>
  <c r="AP350" i="6"/>
  <c r="BP350" i="6" s="1"/>
  <c r="CH363" i="6"/>
  <c r="CJ363" i="6" s="1"/>
  <c r="BI363" i="6"/>
  <c r="BN363" i="6" s="1"/>
  <c r="BK363" i="6"/>
  <c r="BI370" i="6"/>
  <c r="BN370" i="6" s="1"/>
  <c r="BK370" i="6"/>
  <c r="CH370" i="6"/>
  <c r="CJ370" i="6" s="1"/>
  <c r="AU370" i="6"/>
  <c r="AQ370" i="6"/>
  <c r="AS370" i="6" s="1"/>
  <c r="BZ370" i="6" s="1"/>
  <c r="AP370" i="6"/>
  <c r="BP370" i="6" s="1"/>
  <c r="AP387" i="6"/>
  <c r="BP387" i="6" s="1"/>
  <c r="AP394" i="6"/>
  <c r="BP394" i="6" s="1"/>
  <c r="AQ398" i="6"/>
  <c r="AS398" i="6" s="1"/>
  <c r="BI398" i="6"/>
  <c r="BN398" i="6" s="1"/>
  <c r="AP398" i="6"/>
  <c r="BP398" i="6" s="1"/>
  <c r="BK398" i="6"/>
  <c r="CH398" i="6"/>
  <c r="CJ398" i="6" s="1"/>
  <c r="BI407" i="6"/>
  <c r="BN407" i="6" s="1"/>
  <c r="CH407" i="6"/>
  <c r="CJ407" i="6" s="1"/>
  <c r="BK407" i="6"/>
  <c r="AV407" i="6"/>
  <c r="AY407" i="6" s="1"/>
  <c r="AU407" i="6"/>
  <c r="AR407" i="6"/>
  <c r="AT407" i="6" s="1"/>
  <c r="BR407" i="6" s="1"/>
  <c r="AQ407" i="6"/>
  <c r="AS407" i="6" s="1"/>
  <c r="BZ407" i="6" s="1"/>
  <c r="CH409" i="6"/>
  <c r="CJ409" i="6" s="1"/>
  <c r="BK409" i="6"/>
  <c r="AV409" i="6"/>
  <c r="AY409" i="6" s="1"/>
  <c r="AQ409" i="6"/>
  <c r="AS409" i="6" s="1"/>
  <c r="BZ409" i="6" s="1"/>
  <c r="AP409" i="6"/>
  <c r="BP409" i="6" s="1"/>
  <c r="CH416" i="6"/>
  <c r="CJ416" i="6" s="1"/>
  <c r="BK416" i="6"/>
  <c r="AU416" i="6"/>
  <c r="BI418" i="6"/>
  <c r="BN418" i="6" s="1"/>
  <c r="BK418" i="6"/>
  <c r="AQ418" i="6"/>
  <c r="AS418" i="6" s="1"/>
  <c r="AP418" i="6"/>
  <c r="BP418" i="6" s="1"/>
  <c r="CH418" i="6"/>
  <c r="CJ418" i="6" s="1"/>
  <c r="AV418" i="6"/>
  <c r="AY418" i="6" s="1"/>
  <c r="AP479" i="6"/>
  <c r="BP479" i="6" s="1"/>
  <c r="BK492" i="6"/>
  <c r="BI492" i="6"/>
  <c r="BN492" i="6" s="1"/>
  <c r="CH492" i="6"/>
  <c r="CJ492" i="6" s="1"/>
  <c r="AU492" i="6"/>
  <c r="AQ492" i="6"/>
  <c r="AS492" i="6" s="1"/>
  <c r="AP527" i="6"/>
  <c r="BP527" i="6" s="1"/>
  <c r="AY586" i="6"/>
  <c r="AP602" i="6"/>
  <c r="BP602" i="6" s="1"/>
  <c r="BK606" i="6"/>
  <c r="BI606" i="6"/>
  <c r="BN606" i="6" s="1"/>
  <c r="CH606" i="6"/>
  <c r="CJ606" i="6" s="1"/>
  <c r="AU606" i="6"/>
  <c r="BK608" i="6"/>
  <c r="CH608" i="6"/>
  <c r="CJ608" i="6" s="1"/>
  <c r="BI608" i="6"/>
  <c r="BN608" i="6" s="1"/>
  <c r="AQ608" i="6"/>
  <c r="AS608" i="6" s="1"/>
  <c r="AP608" i="6"/>
  <c r="BP608" i="6" s="1"/>
  <c r="AU608" i="6"/>
  <c r="AQ610" i="6"/>
  <c r="AS610" i="6" s="1"/>
  <c r="BK614" i="6"/>
  <c r="CH614" i="6"/>
  <c r="CJ614" i="6" s="1"/>
  <c r="BI614" i="6"/>
  <c r="BN614" i="6" s="1"/>
  <c r="AR614" i="6"/>
  <c r="AT614" i="6" s="1"/>
  <c r="BR614" i="6" s="1"/>
  <c r="AQ614" i="6"/>
  <c r="AS614" i="6" s="1"/>
  <c r="BK618" i="6"/>
  <c r="BI618" i="6"/>
  <c r="BN618" i="6" s="1"/>
  <c r="CH618" i="6"/>
  <c r="CJ618" i="6" s="1"/>
  <c r="AQ618" i="6"/>
  <c r="AS618" i="6" s="1"/>
  <c r="BZ618" i="6" s="1"/>
  <c r="AP618" i="6"/>
  <c r="BP618" i="6" s="1"/>
  <c r="AP620" i="6"/>
  <c r="BP620" i="6" s="1"/>
  <c r="BK622" i="6"/>
  <c r="BI622" i="6"/>
  <c r="BN622" i="6" s="1"/>
  <c r="CH622" i="6"/>
  <c r="CJ622" i="6" s="1"/>
  <c r="AU622" i="6"/>
  <c r="AQ622" i="6"/>
  <c r="AS622" i="6" s="1"/>
  <c r="AR622" i="6"/>
  <c r="AT622" i="6" s="1"/>
  <c r="AP622" i="6"/>
  <c r="BP622" i="6" s="1"/>
  <c r="AP624" i="6"/>
  <c r="BP624" i="6" s="1"/>
  <c r="BK626" i="6"/>
  <c r="CH626" i="6"/>
  <c r="CJ626" i="6" s="1"/>
  <c r="BI626" i="6"/>
  <c r="BN626" i="6" s="1"/>
  <c r="AU626" i="6"/>
  <c r="AV626" i="6"/>
  <c r="AY626" i="6" s="1"/>
  <c r="BK628" i="6"/>
  <c r="BI628" i="6"/>
  <c r="BN628" i="6" s="1"/>
  <c r="CH628" i="6"/>
  <c r="CJ628" i="6" s="1"/>
  <c r="AQ628" i="6"/>
  <c r="AS628" i="6" s="1"/>
  <c r="BZ628" i="6" s="1"/>
  <c r="AP628" i="6"/>
  <c r="BP628" i="6" s="1"/>
  <c r="AV628" i="6"/>
  <c r="AY628" i="6" s="1"/>
  <c r="BK636" i="6"/>
  <c r="CH636" i="6"/>
  <c r="CJ636" i="6" s="1"/>
  <c r="BI636" i="6"/>
  <c r="BN636" i="6" s="1"/>
  <c r="AU636" i="6"/>
  <c r="AQ636" i="6"/>
  <c r="AS636" i="6" s="1"/>
  <c r="BI638" i="6"/>
  <c r="BN638" i="6" s="1"/>
  <c r="CH638" i="6"/>
  <c r="CJ638" i="6" s="1"/>
  <c r="BK638" i="6"/>
  <c r="AQ638" i="6"/>
  <c r="AS638" i="6" s="1"/>
  <c r="AP638" i="6"/>
  <c r="BP638" i="6" s="1"/>
  <c r="AU638" i="6"/>
  <c r="BK33" i="6"/>
  <c r="BI56" i="6"/>
  <c r="BN56" i="6" s="1"/>
  <c r="CH81" i="6"/>
  <c r="CJ81" i="6" s="1"/>
  <c r="CE129" i="6"/>
  <c r="CG129" i="6" s="1"/>
  <c r="CG145" i="6"/>
  <c r="CG167" i="6"/>
  <c r="AQ116" i="6"/>
  <c r="AS116" i="6" s="1"/>
  <c r="BZ116" i="6" s="1"/>
  <c r="BK126" i="6"/>
  <c r="CH126" i="6"/>
  <c r="CJ126" i="6" s="1"/>
  <c r="CH155" i="6"/>
  <c r="CJ155" i="6" s="1"/>
  <c r="BI155" i="6"/>
  <c r="BN155" i="6" s="1"/>
  <c r="AR155" i="6"/>
  <c r="AT155" i="6" s="1"/>
  <c r="BR155" i="6" s="1"/>
  <c r="AU155" i="6"/>
  <c r="AQ155" i="6"/>
  <c r="AS155" i="6" s="1"/>
  <c r="CH165" i="6"/>
  <c r="CJ165" i="6" s="1"/>
  <c r="BI165" i="6"/>
  <c r="BN165" i="6" s="1"/>
  <c r="BK165" i="6"/>
  <c r="AR165" i="6"/>
  <c r="AT165" i="6" s="1"/>
  <c r="BR165" i="6" s="1"/>
  <c r="CH170" i="6"/>
  <c r="CJ170" i="6" s="1"/>
  <c r="BK170" i="6"/>
  <c r="AQ170" i="6"/>
  <c r="AS170" i="6" s="1"/>
  <c r="BZ170" i="6" s="1"/>
  <c r="BI178" i="6"/>
  <c r="BN178" i="6" s="1"/>
  <c r="AP178" i="6"/>
  <c r="BP178" i="6" s="1"/>
  <c r="AQ223" i="6"/>
  <c r="AS223" i="6" s="1"/>
  <c r="BZ223" i="6" s="1"/>
  <c r="CJ236" i="6"/>
  <c r="AQ257" i="6"/>
  <c r="AS257" i="6" s="1"/>
  <c r="BZ257" i="6" s="1"/>
  <c r="CH267" i="6"/>
  <c r="CJ267" i="6" s="1"/>
  <c r="BI267" i="6"/>
  <c r="BN267" i="6" s="1"/>
  <c r="BK267" i="6"/>
  <c r="AQ267" i="6"/>
  <c r="AS267" i="6" s="1"/>
  <c r="BZ267" i="6" s="1"/>
  <c r="AQ275" i="6"/>
  <c r="AS275" i="6" s="1"/>
  <c r="BZ275" i="6" s="1"/>
  <c r="CH289" i="6"/>
  <c r="CJ289" i="6" s="1"/>
  <c r="BK289" i="6"/>
  <c r="BI289" i="6"/>
  <c r="BN289" i="6" s="1"/>
  <c r="AV289" i="6"/>
  <c r="AY289" i="6" s="1"/>
  <c r="AQ292" i="6"/>
  <c r="AS292" i="6" s="1"/>
  <c r="CH294" i="6"/>
  <c r="CJ294" i="6" s="1"/>
  <c r="BI294" i="6"/>
  <c r="BN294" i="6" s="1"/>
  <c r="BQ294" i="6" s="1"/>
  <c r="AQ299" i="6"/>
  <c r="AS299" i="6" s="1"/>
  <c r="BZ299" i="6" s="1"/>
  <c r="AQ350" i="6"/>
  <c r="AS350" i="6" s="1"/>
  <c r="BI374" i="6"/>
  <c r="BN374" i="6" s="1"/>
  <c r="BK374" i="6"/>
  <c r="CH374" i="6"/>
  <c r="CJ374" i="6" s="1"/>
  <c r="AQ387" i="6"/>
  <c r="AS387" i="6" s="1"/>
  <c r="BI389" i="6"/>
  <c r="BN389" i="6" s="1"/>
  <c r="AV389" i="6"/>
  <c r="AY389" i="6" s="1"/>
  <c r="AU389" i="6"/>
  <c r="CH389" i="6"/>
  <c r="CJ389" i="6" s="1"/>
  <c r="AQ394" i="6"/>
  <c r="AS394" i="6" s="1"/>
  <c r="BZ394" i="6" s="1"/>
  <c r="CH396" i="6"/>
  <c r="CJ396" i="6" s="1"/>
  <c r="BK396" i="6"/>
  <c r="BI396" i="6"/>
  <c r="BN396" i="6" s="1"/>
  <c r="AU396" i="6"/>
  <c r="AQ396" i="6"/>
  <c r="AS396" i="6" s="1"/>
  <c r="AP396" i="6"/>
  <c r="BP396" i="6" s="1"/>
  <c r="BI400" i="6"/>
  <c r="BN400" i="6" s="1"/>
  <c r="BK400" i="6"/>
  <c r="CH437" i="6"/>
  <c r="CJ437" i="6" s="1"/>
  <c r="BK437" i="6"/>
  <c r="BI437" i="6"/>
  <c r="BN437" i="6" s="1"/>
  <c r="CH444" i="6"/>
  <c r="CJ444" i="6" s="1"/>
  <c r="BK444" i="6"/>
  <c r="BI444" i="6"/>
  <c r="BN444" i="6" s="1"/>
  <c r="AV444" i="6"/>
  <c r="AY444" i="6" s="1"/>
  <c r="AR444" i="6"/>
  <c r="AT444" i="6" s="1"/>
  <c r="BR444" i="6" s="1"/>
  <c r="AQ479" i="6"/>
  <c r="AS479" i="6" s="1"/>
  <c r="BZ479" i="6" s="1"/>
  <c r="AQ527" i="6"/>
  <c r="AS527" i="6" s="1"/>
  <c r="BZ527" i="6" s="1"/>
  <c r="CH529" i="6"/>
  <c r="CJ529" i="6" s="1"/>
  <c r="BK529" i="6"/>
  <c r="BI529" i="6"/>
  <c r="BN529" i="6" s="1"/>
  <c r="AV529" i="6"/>
  <c r="AY529" i="6" s="1"/>
  <c r="AR610" i="6"/>
  <c r="AT610" i="6" s="1"/>
  <c r="AR620" i="6"/>
  <c r="AT620" i="6" s="1"/>
  <c r="BK632" i="6"/>
  <c r="BI632" i="6"/>
  <c r="BN632" i="6" s="1"/>
  <c r="CH632" i="6"/>
  <c r="CJ632" i="6" s="1"/>
  <c r="AU632" i="6"/>
  <c r="AQ632" i="6"/>
  <c r="AS632" i="6" s="1"/>
  <c r="BZ632" i="6" s="1"/>
  <c r="AR632" i="6"/>
  <c r="AT632" i="6" s="1"/>
  <c r="BR632" i="6" s="1"/>
  <c r="BR79" i="6"/>
  <c r="CH87" i="6"/>
  <c r="CJ87" i="6" s="1"/>
  <c r="BR131" i="6"/>
  <c r="BR177" i="6"/>
  <c r="BI39" i="6"/>
  <c r="BN39" i="6" s="1"/>
  <c r="AV39" i="6"/>
  <c r="AY39" i="6" s="1"/>
  <c r="AR42" i="6"/>
  <c r="AT42" i="6" s="1"/>
  <c r="BR42" i="6" s="1"/>
  <c r="AQ76" i="6"/>
  <c r="AS76" i="6" s="1"/>
  <c r="BZ76" i="6" s="1"/>
  <c r="AQ87" i="6"/>
  <c r="AS87" i="6" s="1"/>
  <c r="AR121" i="6"/>
  <c r="AT121" i="6" s="1"/>
  <c r="AQ160" i="6"/>
  <c r="AS160" i="6" s="1"/>
  <c r="BZ160" i="6" s="1"/>
  <c r="CH189" i="6"/>
  <c r="CJ189" i="6" s="1"/>
  <c r="AV189" i="6"/>
  <c r="AY189" i="6" s="1"/>
  <c r="BK189" i="6"/>
  <c r="AQ192" i="6"/>
  <c r="AS192" i="6" s="1"/>
  <c r="BZ192" i="6" s="1"/>
  <c r="AQ195" i="6"/>
  <c r="AS195" i="6" s="1"/>
  <c r="BZ195" i="6" s="1"/>
  <c r="BI108" i="6"/>
  <c r="BN108" i="6" s="1"/>
  <c r="AP108" i="6"/>
  <c r="BP108" i="6" s="1"/>
  <c r="CH108" i="6"/>
  <c r="CJ108" i="6" s="1"/>
  <c r="CH113" i="6"/>
  <c r="CJ113" i="6" s="1"/>
  <c r="AU113" i="6"/>
  <c r="AR116" i="6"/>
  <c r="AT116" i="6" s="1"/>
  <c r="AR257" i="6"/>
  <c r="AT257" i="6" s="1"/>
  <c r="BR257" i="6" s="1"/>
  <c r="BK468" i="6"/>
  <c r="BI468" i="6"/>
  <c r="BN468" i="6" s="1"/>
  <c r="CH468" i="6"/>
  <c r="CJ468" i="6" s="1"/>
  <c r="AQ468" i="6"/>
  <c r="AS468" i="6" s="1"/>
  <c r="BZ468" i="6" s="1"/>
  <c r="AP468" i="6"/>
  <c r="BP468" i="6" s="1"/>
  <c r="AV468" i="6"/>
  <c r="AY468" i="6" s="1"/>
  <c r="AR527" i="6"/>
  <c r="AT527" i="6" s="1"/>
  <c r="BR527" i="6" s="1"/>
  <c r="AP529" i="6"/>
  <c r="BP529" i="6" s="1"/>
  <c r="CH542" i="6"/>
  <c r="CJ542" i="6" s="1"/>
  <c r="BK542" i="6"/>
  <c r="BI542" i="6"/>
  <c r="BN542" i="6" s="1"/>
  <c r="AU542" i="6"/>
  <c r="AQ542" i="6"/>
  <c r="AS542" i="6" s="1"/>
  <c r="CH559" i="6"/>
  <c r="CJ559" i="6" s="1"/>
  <c r="BK559" i="6"/>
  <c r="BI559" i="6"/>
  <c r="BN559" i="6" s="1"/>
  <c r="AV559" i="6"/>
  <c r="AY559" i="6" s="1"/>
  <c r="AU559" i="6"/>
  <c r="AQ559" i="6"/>
  <c r="AS559" i="6" s="1"/>
  <c r="BZ559" i="6" s="1"/>
  <c r="AP559" i="6"/>
  <c r="BP559" i="6" s="1"/>
  <c r="BK616" i="6"/>
  <c r="BI616" i="6"/>
  <c r="BN616" i="6" s="1"/>
  <c r="CH616" i="6"/>
  <c r="CJ616" i="6" s="1"/>
  <c r="AU616" i="6"/>
  <c r="AV616" i="6"/>
  <c r="AY616" i="6" s="1"/>
  <c r="AP632" i="6"/>
  <c r="BP632" i="6" s="1"/>
  <c r="CG44" i="6"/>
  <c r="BK56" i="6"/>
  <c r="CH61" i="6"/>
  <c r="CJ61" i="6" s="1"/>
  <c r="BI70" i="6"/>
  <c r="BN70" i="6" s="1"/>
  <c r="BQ70" i="6" s="1"/>
  <c r="BR105" i="6"/>
  <c r="CH121" i="6"/>
  <c r="CJ121" i="6" s="1"/>
  <c r="BK218" i="6"/>
  <c r="CH420" i="6"/>
  <c r="CJ420" i="6" s="1"/>
  <c r="BR483" i="6"/>
  <c r="AR28" i="6"/>
  <c r="AT28" i="6" s="1"/>
  <c r="BR28" i="6" s="1"/>
  <c r="AQ59" i="6"/>
  <c r="AS59" i="6" s="1"/>
  <c r="BI64" i="6"/>
  <c r="BN64" i="6" s="1"/>
  <c r="BK64" i="6"/>
  <c r="CH64" i="6"/>
  <c r="CJ64" i="6" s="1"/>
  <c r="AQ84" i="6"/>
  <c r="AS84" i="6" s="1"/>
  <c r="BQ84" i="6" s="1"/>
  <c r="BI92" i="6"/>
  <c r="BN92" i="6" s="1"/>
  <c r="BK92" i="6"/>
  <c r="AR95" i="6"/>
  <c r="AT95" i="6" s="1"/>
  <c r="AV95" i="6"/>
  <c r="AY95" i="6" s="1"/>
  <c r="AQ108" i="6"/>
  <c r="AS108" i="6" s="1"/>
  <c r="BZ108" i="6" s="1"/>
  <c r="AP113" i="6"/>
  <c r="BP113" i="6" s="1"/>
  <c r="BI123" i="6"/>
  <c r="BN123" i="6" s="1"/>
  <c r="BK123" i="6"/>
  <c r="AQ126" i="6"/>
  <c r="AS126" i="6" s="1"/>
  <c r="BZ126" i="6" s="1"/>
  <c r="AP131" i="6"/>
  <c r="BP131" i="6" s="1"/>
  <c r="AP147" i="6"/>
  <c r="BP147" i="6" s="1"/>
  <c r="BK157" i="6"/>
  <c r="BI157" i="6"/>
  <c r="BN157" i="6" s="1"/>
  <c r="CH157" i="6"/>
  <c r="CJ157" i="6" s="1"/>
  <c r="AQ165" i="6"/>
  <c r="AS165" i="6" s="1"/>
  <c r="BZ165" i="6" s="1"/>
  <c r="AR170" i="6"/>
  <c r="AT170" i="6" s="1"/>
  <c r="BK175" i="6"/>
  <c r="AR175" i="6"/>
  <c r="AT175" i="6" s="1"/>
  <c r="AR178" i="6"/>
  <c r="AT178" i="6" s="1"/>
  <c r="CH183" i="6"/>
  <c r="CJ183" i="6" s="1"/>
  <c r="BI183" i="6"/>
  <c r="BN183" i="6" s="1"/>
  <c r="CH186" i="6"/>
  <c r="CJ186" i="6" s="1"/>
  <c r="BI186" i="6"/>
  <c r="BN186" i="6" s="1"/>
  <c r="BK186" i="6"/>
  <c r="AV186" i="6"/>
  <c r="AY186" i="6" s="1"/>
  <c r="AQ189" i="6"/>
  <c r="AS189" i="6" s="1"/>
  <c r="BZ189" i="6" s="1"/>
  <c r="BI215" i="6"/>
  <c r="BN215" i="6" s="1"/>
  <c r="BQ215" i="6" s="1"/>
  <c r="AR215" i="6"/>
  <c r="AT215" i="6" s="1"/>
  <c r="BR215" i="6" s="1"/>
  <c r="AP215" i="6"/>
  <c r="BP215" i="6" s="1"/>
  <c r="BI220" i="6"/>
  <c r="BN220" i="6" s="1"/>
  <c r="BK220" i="6"/>
  <c r="CH220" i="6"/>
  <c r="CJ220" i="6" s="1"/>
  <c r="CH233" i="6"/>
  <c r="CJ233" i="6" s="1"/>
  <c r="BI233" i="6"/>
  <c r="BN233" i="6" s="1"/>
  <c r="AP233" i="6"/>
  <c r="BP233" i="6" s="1"/>
  <c r="BI241" i="6"/>
  <c r="BN241" i="6" s="1"/>
  <c r="CH241" i="6"/>
  <c r="CJ241" i="6" s="1"/>
  <c r="BK241" i="6"/>
  <c r="CH249" i="6"/>
  <c r="CJ249" i="6" s="1"/>
  <c r="BI249" i="6"/>
  <c r="BN249" i="6" s="1"/>
  <c r="BQ249" i="6" s="1"/>
  <c r="AV249" i="6"/>
  <c r="AY249" i="6" s="1"/>
  <c r="AU249" i="6"/>
  <c r="AR249" i="6"/>
  <c r="AT249" i="6" s="1"/>
  <c r="BR249" i="6" s="1"/>
  <c r="CH254" i="6"/>
  <c r="CJ254" i="6" s="1"/>
  <c r="BK254" i="6"/>
  <c r="BI254" i="6"/>
  <c r="BN254" i="6" s="1"/>
  <c r="AR267" i="6"/>
  <c r="AT267" i="6" s="1"/>
  <c r="BR267" i="6" s="1"/>
  <c r="AQ289" i="6"/>
  <c r="AS289" i="6" s="1"/>
  <c r="AQ294" i="6"/>
  <c r="AS294" i="6" s="1"/>
  <c r="BZ294" i="6" s="1"/>
  <c r="AU299" i="6"/>
  <c r="BK308" i="6"/>
  <c r="BI308" i="6"/>
  <c r="BN308" i="6" s="1"/>
  <c r="AQ308" i="6"/>
  <c r="AS308" i="6" s="1"/>
  <c r="AP308" i="6"/>
  <c r="BP308" i="6" s="1"/>
  <c r="CH326" i="6"/>
  <c r="CJ326" i="6" s="1"/>
  <c r="BI326" i="6"/>
  <c r="BN326" i="6" s="1"/>
  <c r="AU326" i="6"/>
  <c r="AV326" i="6"/>
  <c r="AY326" i="6" s="1"/>
  <c r="BK326" i="6"/>
  <c r="BK328" i="6"/>
  <c r="BI328" i="6"/>
  <c r="BN328" i="6" s="1"/>
  <c r="CH328" i="6"/>
  <c r="CJ328" i="6" s="1"/>
  <c r="AQ328" i="6"/>
  <c r="AS328" i="6" s="1"/>
  <c r="BZ328" i="6" s="1"/>
  <c r="AP328" i="6"/>
  <c r="BP328" i="6" s="1"/>
  <c r="AV328" i="6"/>
  <c r="AY328" i="6" s="1"/>
  <c r="AR328" i="6"/>
  <c r="AT328" i="6" s="1"/>
  <c r="BR328" i="6" s="1"/>
  <c r="BI330" i="6"/>
  <c r="BN330" i="6" s="1"/>
  <c r="CH330" i="6"/>
  <c r="CJ330" i="6" s="1"/>
  <c r="BK330" i="6"/>
  <c r="AQ330" i="6"/>
  <c r="AS330" i="6" s="1"/>
  <c r="BZ330" i="6" s="1"/>
  <c r="AP330" i="6"/>
  <c r="BP330" i="6" s="1"/>
  <c r="AV346" i="6"/>
  <c r="AY346" i="6" s="1"/>
  <c r="AY370" i="6"/>
  <c r="AQ374" i="6"/>
  <c r="AS374" i="6" s="1"/>
  <c r="AQ389" i="6"/>
  <c r="AS389" i="6" s="1"/>
  <c r="AU394" i="6"/>
  <c r="AQ400" i="6"/>
  <c r="AS400" i="6" s="1"/>
  <c r="BZ400" i="6" s="1"/>
  <c r="BK424" i="6"/>
  <c r="CH424" i="6"/>
  <c r="CJ424" i="6" s="1"/>
  <c r="BI424" i="6"/>
  <c r="BN424" i="6" s="1"/>
  <c r="AQ437" i="6"/>
  <c r="AS437" i="6" s="1"/>
  <c r="BZ437" i="6" s="1"/>
  <c r="BI439" i="6"/>
  <c r="BN439" i="6" s="1"/>
  <c r="AV439" i="6"/>
  <c r="AY439" i="6" s="1"/>
  <c r="BK439" i="6"/>
  <c r="CH439" i="6"/>
  <c r="CJ439" i="6" s="1"/>
  <c r="AU439" i="6"/>
  <c r="AQ444" i="6"/>
  <c r="AS444" i="6" s="1"/>
  <c r="CH446" i="6"/>
  <c r="CJ446" i="6" s="1"/>
  <c r="BK446" i="6"/>
  <c r="BI446" i="6"/>
  <c r="BN446" i="6" s="1"/>
  <c r="AU446" i="6"/>
  <c r="AQ446" i="6"/>
  <c r="AS446" i="6" s="1"/>
  <c r="AP446" i="6"/>
  <c r="BP446" i="6" s="1"/>
  <c r="CH450" i="6"/>
  <c r="CJ450" i="6" s="1"/>
  <c r="BI450" i="6"/>
  <c r="BN450" i="6" s="1"/>
  <c r="BK450" i="6"/>
  <c r="AR468" i="6"/>
  <c r="AT468" i="6" s="1"/>
  <c r="BR468" i="6" s="1"/>
  <c r="BI487" i="6"/>
  <c r="BN487" i="6" s="1"/>
  <c r="BK487" i="6"/>
  <c r="CH487" i="6"/>
  <c r="CJ487" i="6" s="1"/>
  <c r="BK494" i="6"/>
  <c r="BI494" i="6"/>
  <c r="BN494" i="6" s="1"/>
  <c r="CH494" i="6"/>
  <c r="CJ494" i="6" s="1"/>
  <c r="AV494" i="6"/>
  <c r="AY494" i="6" s="1"/>
  <c r="AR494" i="6"/>
  <c r="AT494" i="6" s="1"/>
  <c r="BR494" i="6" s="1"/>
  <c r="AQ529" i="6"/>
  <c r="AS529" i="6" s="1"/>
  <c r="AP542" i="6"/>
  <c r="BP542" i="6" s="1"/>
  <c r="CH557" i="6"/>
  <c r="CJ557" i="6" s="1"/>
  <c r="BK557" i="6"/>
  <c r="BI557" i="6"/>
  <c r="BN557" i="6" s="1"/>
  <c r="AR557" i="6"/>
  <c r="AT557" i="6" s="1"/>
  <c r="BR557" i="6" s="1"/>
  <c r="AU557" i="6"/>
  <c r="AR559" i="6"/>
  <c r="AT559" i="6" s="1"/>
  <c r="BI563" i="6"/>
  <c r="BN563" i="6" s="1"/>
  <c r="BK563" i="6"/>
  <c r="CH563" i="6"/>
  <c r="CJ563" i="6" s="1"/>
  <c r="AV563" i="6"/>
  <c r="AY563" i="6" s="1"/>
  <c r="AP616" i="6"/>
  <c r="BP616" i="6" s="1"/>
  <c r="AU624" i="6"/>
  <c r="AV632" i="6"/>
  <c r="AY632" i="6" s="1"/>
  <c r="BI46" i="6"/>
  <c r="BN46" i="6" s="1"/>
  <c r="BQ46" i="6" s="1"/>
  <c r="BR82" i="6"/>
  <c r="CG123" i="6"/>
  <c r="BI134" i="6"/>
  <c r="BN134" i="6" s="1"/>
  <c r="CG140" i="6"/>
  <c r="CH147" i="6"/>
  <c r="CJ147" i="6" s="1"/>
  <c r="BI170" i="6"/>
  <c r="BN170" i="6" s="1"/>
  <c r="CG175" i="6"/>
  <c r="BR218" i="6"/>
  <c r="BK224" i="6"/>
  <c r="BR156" i="6"/>
  <c r="CH33" i="6"/>
  <c r="CJ33" i="6" s="1"/>
  <c r="BI33" i="6"/>
  <c r="BN33" i="6" s="1"/>
  <c r="AP39" i="6"/>
  <c r="BP39" i="6" s="1"/>
  <c r="BK50" i="6"/>
  <c r="BI50" i="6"/>
  <c r="BN50" i="6" s="1"/>
  <c r="AP56" i="6"/>
  <c r="BP56" i="6" s="1"/>
  <c r="AR59" i="6"/>
  <c r="AT59" i="6" s="1"/>
  <c r="BK67" i="6"/>
  <c r="BI67" i="6"/>
  <c r="BN67" i="6" s="1"/>
  <c r="CH67" i="6"/>
  <c r="CJ67" i="6" s="1"/>
  <c r="AR76" i="6"/>
  <c r="AT76" i="6" s="1"/>
  <c r="BR76" i="6" s="1"/>
  <c r="AP81" i="6"/>
  <c r="BP81" i="6" s="1"/>
  <c r="AP84" i="6"/>
  <c r="BP84" i="6" s="1"/>
  <c r="AR87" i="6"/>
  <c r="AT87" i="6" s="1"/>
  <c r="AP126" i="6"/>
  <c r="BP126" i="6" s="1"/>
  <c r="AP155" i="6"/>
  <c r="BP155" i="6" s="1"/>
  <c r="AR160" i="6"/>
  <c r="AT160" i="6" s="1"/>
  <c r="BR160" i="6" s="1"/>
  <c r="AP165" i="6"/>
  <c r="BP165" i="6" s="1"/>
  <c r="AP170" i="6"/>
  <c r="BP170" i="6" s="1"/>
  <c r="AQ178" i="6"/>
  <c r="AS178" i="6" s="1"/>
  <c r="AP189" i="6"/>
  <c r="BP189" i="6" s="1"/>
  <c r="AR192" i="6"/>
  <c r="AT192" i="6" s="1"/>
  <c r="BR192" i="6" s="1"/>
  <c r="BI205" i="6"/>
  <c r="BN205" i="6" s="1"/>
  <c r="BQ205" i="6" s="1"/>
  <c r="CH205" i="6"/>
  <c r="CJ205" i="6" s="1"/>
  <c r="AR205" i="6"/>
  <c r="AT205" i="6" s="1"/>
  <c r="BI210" i="6"/>
  <c r="BN210" i="6" s="1"/>
  <c r="CH210" i="6"/>
  <c r="CJ210" i="6" s="1"/>
  <c r="BK210" i="6"/>
  <c r="AU210" i="6"/>
  <c r="AR223" i="6"/>
  <c r="AT223" i="6" s="1"/>
  <c r="BK228" i="6"/>
  <c r="AP228" i="6"/>
  <c r="BP228" i="6" s="1"/>
  <c r="BI228" i="6"/>
  <c r="BN228" i="6" s="1"/>
  <c r="CH244" i="6"/>
  <c r="CJ244" i="6" s="1"/>
  <c r="BI244" i="6"/>
  <c r="BN244" i="6" s="1"/>
  <c r="BK244" i="6"/>
  <c r="AP267" i="6"/>
  <c r="BP267" i="6" s="1"/>
  <c r="CH277" i="6"/>
  <c r="CJ277" i="6" s="1"/>
  <c r="BI277" i="6"/>
  <c r="BN277" i="6" s="1"/>
  <c r="BK277" i="6"/>
  <c r="CH282" i="6"/>
  <c r="CJ282" i="6" s="1"/>
  <c r="BI282" i="6"/>
  <c r="BN282" i="6" s="1"/>
  <c r="AU282" i="6"/>
  <c r="BK282" i="6"/>
  <c r="AR282" i="6"/>
  <c r="AT282" i="6" s="1"/>
  <c r="BR282" i="6" s="1"/>
  <c r="AQ282" i="6"/>
  <c r="AS282" i="6" s="1"/>
  <c r="BZ282" i="6" s="1"/>
  <c r="AP289" i="6"/>
  <c r="BP289" i="6" s="1"/>
  <c r="AR292" i="6"/>
  <c r="AT292" i="6" s="1"/>
  <c r="BR292" i="6" s="1"/>
  <c r="AP294" i="6"/>
  <c r="BP294" i="6" s="1"/>
  <c r="AR299" i="6"/>
  <c r="AT299" i="6" s="1"/>
  <c r="BR299" i="6" s="1"/>
  <c r="CH306" i="6"/>
  <c r="CJ306" i="6" s="1"/>
  <c r="AU306" i="6"/>
  <c r="BK306" i="6"/>
  <c r="BI306" i="6"/>
  <c r="BN306" i="6" s="1"/>
  <c r="AR350" i="6"/>
  <c r="AT350" i="6" s="1"/>
  <c r="BR350" i="6" s="1"/>
  <c r="AP374" i="6"/>
  <c r="BP374" i="6" s="1"/>
  <c r="AR387" i="6"/>
  <c r="AT387" i="6" s="1"/>
  <c r="BR387" i="6" s="1"/>
  <c r="AP389" i="6"/>
  <c r="BP389" i="6" s="1"/>
  <c r="AR396" i="6"/>
  <c r="AT396" i="6" s="1"/>
  <c r="BR396" i="6" s="1"/>
  <c r="AP400" i="6"/>
  <c r="BP400" i="6" s="1"/>
  <c r="BI413" i="6"/>
  <c r="BN413" i="6" s="1"/>
  <c r="CH413" i="6"/>
  <c r="CJ413" i="6" s="1"/>
  <c r="BK413" i="6"/>
  <c r="BI420" i="6"/>
  <c r="BN420" i="6" s="1"/>
  <c r="BK420" i="6"/>
  <c r="AU420" i="6"/>
  <c r="AQ420" i="6"/>
  <c r="AS420" i="6" s="1"/>
  <c r="AP420" i="6"/>
  <c r="BP420" i="6" s="1"/>
  <c r="AP437" i="6"/>
  <c r="BP437" i="6" s="1"/>
  <c r="AP444" i="6"/>
  <c r="BP444" i="6" s="1"/>
  <c r="BK448" i="6"/>
  <c r="BI448" i="6"/>
  <c r="BN448" i="6" s="1"/>
  <c r="CH448" i="6"/>
  <c r="CJ448" i="6" s="1"/>
  <c r="AQ448" i="6"/>
  <c r="AS448" i="6" s="1"/>
  <c r="BZ448" i="6" s="1"/>
  <c r="AP448" i="6"/>
  <c r="BP448" i="6" s="1"/>
  <c r="CH457" i="6"/>
  <c r="CJ457" i="6" s="1"/>
  <c r="BK457" i="6"/>
  <c r="BI457" i="6"/>
  <c r="BN457" i="6" s="1"/>
  <c r="AV457" i="6"/>
  <c r="AY457" i="6" s="1"/>
  <c r="AU457" i="6"/>
  <c r="AR457" i="6"/>
  <c r="AT457" i="6" s="1"/>
  <c r="AQ457" i="6"/>
  <c r="AS457" i="6" s="1"/>
  <c r="BI459" i="6"/>
  <c r="BN459" i="6" s="1"/>
  <c r="CH459" i="6"/>
  <c r="CJ459" i="6" s="1"/>
  <c r="BK459" i="6"/>
  <c r="AV459" i="6"/>
  <c r="AY459" i="6" s="1"/>
  <c r="AQ459" i="6"/>
  <c r="AS459" i="6" s="1"/>
  <c r="AP459" i="6"/>
  <c r="BP459" i="6" s="1"/>
  <c r="BI466" i="6"/>
  <c r="BN466" i="6" s="1"/>
  <c r="CH466" i="6"/>
  <c r="CJ466" i="6" s="1"/>
  <c r="BK466" i="6"/>
  <c r="AU466" i="6"/>
  <c r="AR479" i="6"/>
  <c r="AT479" i="6" s="1"/>
  <c r="BR479" i="6" s="1"/>
  <c r="BI36" i="6"/>
  <c r="BN36" i="6" s="1"/>
  <c r="BQ36" i="6" s="1"/>
  <c r="CH36" i="6"/>
  <c r="CJ36" i="6" s="1"/>
  <c r="AU36" i="6"/>
  <c r="AQ39" i="6"/>
  <c r="AS39" i="6" s="1"/>
  <c r="BZ39" i="6" s="1"/>
  <c r="AU42" i="6"/>
  <c r="AP50" i="6"/>
  <c r="BP50" i="6" s="1"/>
  <c r="AQ56" i="6"/>
  <c r="AS56" i="6" s="1"/>
  <c r="BZ56" i="6" s="1"/>
  <c r="AQ81" i="6"/>
  <c r="AS81" i="6" s="1"/>
  <c r="AU28" i="6"/>
  <c r="AQ33" i="6"/>
  <c r="AS33" i="6" s="1"/>
  <c r="AP36" i="6"/>
  <c r="BP36" i="6" s="1"/>
  <c r="AR39" i="6"/>
  <c r="AT39" i="6" s="1"/>
  <c r="BR39" i="6" s="1"/>
  <c r="AV42" i="6"/>
  <c r="AY42" i="6" s="1"/>
  <c r="BK47" i="6"/>
  <c r="BI47" i="6"/>
  <c r="BN47" i="6" s="1"/>
  <c r="CH47" i="6"/>
  <c r="CJ47" i="6" s="1"/>
  <c r="AQ50" i="6"/>
  <c r="AS50" i="6" s="1"/>
  <c r="AR56" i="6"/>
  <c r="AT56" i="6" s="1"/>
  <c r="BR56" i="6" s="1"/>
  <c r="AU59" i="6"/>
  <c r="AP64" i="6"/>
  <c r="BP64" i="6" s="1"/>
  <c r="AQ67" i="6"/>
  <c r="AS67" i="6" s="1"/>
  <c r="BI78" i="6"/>
  <c r="BN78" i="6" s="1"/>
  <c r="AP78" i="6"/>
  <c r="BP78" i="6" s="1"/>
  <c r="AR81" i="6"/>
  <c r="AT81" i="6" s="1"/>
  <c r="BR81" i="6" s="1"/>
  <c r="AR84" i="6"/>
  <c r="AT84" i="6" s="1"/>
  <c r="BR84" i="6" s="1"/>
  <c r="AR108" i="6"/>
  <c r="AT108" i="6" s="1"/>
  <c r="BR108" i="6" s="1"/>
  <c r="AQ113" i="6"/>
  <c r="AS113" i="6" s="1"/>
  <c r="BZ113" i="6" s="1"/>
  <c r="AU116" i="6"/>
  <c r="BK118" i="6"/>
  <c r="CH118" i="6"/>
  <c r="CJ118" i="6" s="1"/>
  <c r="AP118" i="6"/>
  <c r="BP118" i="6" s="1"/>
  <c r="AQ118" i="6"/>
  <c r="AS118" i="6" s="1"/>
  <c r="BZ118" i="6" s="1"/>
  <c r="AU121" i="6"/>
  <c r="AR126" i="6"/>
  <c r="AT126" i="6" s="1"/>
  <c r="AQ147" i="6"/>
  <c r="AS147" i="6" s="1"/>
  <c r="BQ147" i="6" s="1"/>
  <c r="CH152" i="6"/>
  <c r="CJ152" i="6" s="1"/>
  <c r="AV152" i="6"/>
  <c r="AY152" i="6" s="1"/>
  <c r="AR152" i="6"/>
  <c r="AT152" i="6" s="1"/>
  <c r="BR152" i="6" s="1"/>
  <c r="BI162" i="6"/>
  <c r="BN162" i="6" s="1"/>
  <c r="CH162" i="6"/>
  <c r="CJ162" i="6" s="1"/>
  <c r="BK162" i="6"/>
  <c r="BI172" i="6"/>
  <c r="BN172" i="6" s="1"/>
  <c r="BK172" i="6"/>
  <c r="AR189" i="6"/>
  <c r="AT189" i="6" s="1"/>
  <c r="BR189" i="6" s="1"/>
  <c r="AU192" i="6"/>
  <c r="AU195" i="6"/>
  <c r="CH202" i="6"/>
  <c r="CJ202" i="6" s="1"/>
  <c r="BI202" i="6"/>
  <c r="BN202" i="6" s="1"/>
  <c r="BK202" i="6"/>
  <c r="AQ205" i="6"/>
  <c r="AS205" i="6" s="1"/>
  <c r="BZ205" i="6" s="1"/>
  <c r="AQ210" i="6"/>
  <c r="AS210" i="6" s="1"/>
  <c r="BZ210" i="6" s="1"/>
  <c r="AR228" i="6"/>
  <c r="AT228" i="6" s="1"/>
  <c r="BR228" i="6" s="1"/>
  <c r="AQ244" i="6"/>
  <c r="AS244" i="6" s="1"/>
  <c r="CH259" i="6"/>
  <c r="CJ259" i="6" s="1"/>
  <c r="BK259" i="6"/>
  <c r="BI259" i="6"/>
  <c r="BN259" i="6" s="1"/>
  <c r="AV259" i="6"/>
  <c r="AY259" i="6" s="1"/>
  <c r="CH269" i="6"/>
  <c r="CJ269" i="6" s="1"/>
  <c r="BK269" i="6"/>
  <c r="BI269" i="6"/>
  <c r="BN269" i="6" s="1"/>
  <c r="AV269" i="6"/>
  <c r="AY269" i="6" s="1"/>
  <c r="AU275" i="6"/>
  <c r="AQ277" i="6"/>
  <c r="AS277" i="6" s="1"/>
  <c r="BZ277" i="6" s="1"/>
  <c r="CH284" i="6"/>
  <c r="CJ284" i="6" s="1"/>
  <c r="BK284" i="6"/>
  <c r="AP284" i="6"/>
  <c r="BP284" i="6" s="1"/>
  <c r="AR289" i="6"/>
  <c r="AT289" i="6" s="1"/>
  <c r="BR289" i="6" s="1"/>
  <c r="AV292" i="6"/>
  <c r="AY292" i="6" s="1"/>
  <c r="AR294" i="6"/>
  <c r="AT294" i="6" s="1"/>
  <c r="BR294" i="6" s="1"/>
  <c r="AQ306" i="6"/>
  <c r="AS306" i="6" s="1"/>
  <c r="BZ306" i="6" s="1"/>
  <c r="CH317" i="6"/>
  <c r="CJ317" i="6" s="1"/>
  <c r="BI317" i="6"/>
  <c r="BN317" i="6" s="1"/>
  <c r="BK317" i="6"/>
  <c r="AR317" i="6"/>
  <c r="AT317" i="6" s="1"/>
  <c r="BR317" i="6" s="1"/>
  <c r="AQ317" i="6"/>
  <c r="AS317" i="6" s="1"/>
  <c r="CH332" i="6"/>
  <c r="CJ332" i="6" s="1"/>
  <c r="BI332" i="6"/>
  <c r="BN332" i="6" s="1"/>
  <c r="BK332" i="6"/>
  <c r="AU332" i="6"/>
  <c r="AQ332" i="6"/>
  <c r="AS332" i="6" s="1"/>
  <c r="BZ332" i="6" s="1"/>
  <c r="CH352" i="6"/>
  <c r="CJ352" i="6" s="1"/>
  <c r="AU352" i="6"/>
  <c r="AQ352" i="6"/>
  <c r="AS352" i="6" s="1"/>
  <c r="AV352" i="6"/>
  <c r="AY352" i="6" s="1"/>
  <c r="AR374" i="6"/>
  <c r="AT374" i="6" s="1"/>
  <c r="BR374" i="6" s="1"/>
  <c r="AR389" i="6"/>
  <c r="AT389" i="6" s="1"/>
  <c r="BR389" i="6" s="1"/>
  <c r="AR400" i="6"/>
  <c r="AT400" i="6" s="1"/>
  <c r="BR400" i="6" s="1"/>
  <c r="AQ413" i="6"/>
  <c r="AS413" i="6" s="1"/>
  <c r="BZ413" i="6" s="1"/>
  <c r="AY431" i="6"/>
  <c r="AR437" i="6"/>
  <c r="AT437" i="6" s="1"/>
  <c r="CH463" i="6"/>
  <c r="CJ463" i="6" s="1"/>
  <c r="BK463" i="6"/>
  <c r="BI463" i="6"/>
  <c r="BN463" i="6" s="1"/>
  <c r="AQ466" i="6"/>
  <c r="AS466" i="6" s="1"/>
  <c r="BZ466" i="6" s="1"/>
  <c r="BI470" i="6"/>
  <c r="BN470" i="6" s="1"/>
  <c r="BK470" i="6"/>
  <c r="CH470" i="6"/>
  <c r="CJ470" i="6" s="1"/>
  <c r="AU470" i="6"/>
  <c r="AQ470" i="6"/>
  <c r="AS470" i="6" s="1"/>
  <c r="BZ470" i="6" s="1"/>
  <c r="AP470" i="6"/>
  <c r="BP470" i="6" s="1"/>
  <c r="AU479" i="6"/>
  <c r="AY492" i="6"/>
  <c r="CH498" i="6"/>
  <c r="CJ498" i="6" s="1"/>
  <c r="BK498" i="6"/>
  <c r="BI498" i="6"/>
  <c r="BN498" i="6" s="1"/>
  <c r="AQ498" i="6"/>
  <c r="AS498" i="6" s="1"/>
  <c r="AP498" i="6"/>
  <c r="BP498" i="6" s="1"/>
  <c r="BK507" i="6"/>
  <c r="BI507" i="6"/>
  <c r="BN507" i="6" s="1"/>
  <c r="AV507" i="6"/>
  <c r="AY507" i="6" s="1"/>
  <c r="AU507" i="6"/>
  <c r="CH507" i="6"/>
  <c r="CJ507" i="6" s="1"/>
  <c r="AR507" i="6"/>
  <c r="AT507" i="6" s="1"/>
  <c r="BR507" i="6" s="1"/>
  <c r="AQ507" i="6"/>
  <c r="AS507" i="6" s="1"/>
  <c r="BZ507" i="6" s="1"/>
  <c r="CH509" i="6"/>
  <c r="CJ509" i="6" s="1"/>
  <c r="BK509" i="6"/>
  <c r="BI509" i="6"/>
  <c r="BN509" i="6" s="1"/>
  <c r="AV509" i="6"/>
  <c r="AY509" i="6" s="1"/>
  <c r="AQ509" i="6"/>
  <c r="AS509" i="6" s="1"/>
  <c r="AP509" i="6"/>
  <c r="BP509" i="6" s="1"/>
  <c r="CH516" i="6"/>
  <c r="CJ516" i="6" s="1"/>
  <c r="BK516" i="6"/>
  <c r="BI516" i="6"/>
  <c r="BN516" i="6" s="1"/>
  <c r="AU516" i="6"/>
  <c r="CH518" i="6"/>
  <c r="CJ518" i="6" s="1"/>
  <c r="BK518" i="6"/>
  <c r="BI518" i="6"/>
  <c r="BN518" i="6" s="1"/>
  <c r="AQ518" i="6"/>
  <c r="AS518" i="6" s="1"/>
  <c r="BZ518" i="6" s="1"/>
  <c r="AP518" i="6"/>
  <c r="BP518" i="6" s="1"/>
  <c r="AV518" i="6"/>
  <c r="AY518" i="6" s="1"/>
  <c r="AR529" i="6"/>
  <c r="AT529" i="6" s="1"/>
  <c r="BR529" i="6" s="1"/>
  <c r="AR542" i="6"/>
  <c r="AT542" i="6" s="1"/>
  <c r="BR542" i="6" s="1"/>
  <c r="BK579" i="6"/>
  <c r="BI579" i="6"/>
  <c r="BN579" i="6" s="1"/>
  <c r="CH579" i="6"/>
  <c r="CJ579" i="6" s="1"/>
  <c r="AV579" i="6"/>
  <c r="AY579" i="6" s="1"/>
  <c r="AU579" i="6"/>
  <c r="AQ579" i="6"/>
  <c r="AS579" i="6" s="1"/>
  <c r="BZ579" i="6" s="1"/>
  <c r="AP579" i="6"/>
  <c r="BP579" i="6" s="1"/>
  <c r="BI583" i="6"/>
  <c r="BN583" i="6" s="1"/>
  <c r="BK583" i="6"/>
  <c r="CH583" i="6"/>
  <c r="CJ583" i="6" s="1"/>
  <c r="AP583" i="6"/>
  <c r="BP583" i="6" s="1"/>
  <c r="BK587" i="6"/>
  <c r="CH587" i="6"/>
  <c r="CJ587" i="6" s="1"/>
  <c r="BI587" i="6"/>
  <c r="BN587" i="6" s="1"/>
  <c r="AU587" i="6"/>
  <c r="BI593" i="6"/>
  <c r="BN593" i="6" s="1"/>
  <c r="CH593" i="6"/>
  <c r="CJ593" i="6" s="1"/>
  <c r="BK593" i="6"/>
  <c r="AV610" i="6"/>
  <c r="AY610" i="6" s="1"/>
  <c r="AY612" i="6"/>
  <c r="AQ616" i="6"/>
  <c r="AS616" i="6" s="1"/>
  <c r="AV624" i="6"/>
  <c r="AY624" i="6" s="1"/>
  <c r="BK646" i="6"/>
  <c r="CH646" i="6"/>
  <c r="CJ646" i="6" s="1"/>
  <c r="BI646" i="6"/>
  <c r="BN646" i="6" s="1"/>
  <c r="AU646" i="6"/>
  <c r="CE28" i="6"/>
  <c r="CG28" i="6" s="1"/>
  <c r="BK39" i="6"/>
  <c r="CG51" i="6"/>
  <c r="CE68" i="6"/>
  <c r="CG68" i="6" s="1"/>
  <c r="BR151" i="6"/>
  <c r="BR161" i="6"/>
  <c r="BK183" i="6"/>
  <c r="CG194" i="6"/>
  <c r="BI284" i="6"/>
  <c r="BN284" i="6" s="1"/>
  <c r="CG300" i="6"/>
  <c r="BR316" i="6"/>
  <c r="CG361" i="6"/>
  <c r="BK640" i="6"/>
  <c r="CH640" i="6"/>
  <c r="CJ640" i="6" s="1"/>
  <c r="BI640" i="6"/>
  <c r="BN640" i="6" s="1"/>
  <c r="BR59" i="6"/>
  <c r="BR71" i="6"/>
  <c r="BR80" i="6"/>
  <c r="BR91" i="6"/>
  <c r="CE104" i="6"/>
  <c r="CG104" i="6" s="1"/>
  <c r="CG162" i="6"/>
  <c r="BR175" i="6"/>
  <c r="BR236" i="6"/>
  <c r="BT236" i="6" s="1"/>
  <c r="CG301" i="6"/>
  <c r="BR303" i="6"/>
  <c r="BR429" i="6"/>
  <c r="BI290" i="6"/>
  <c r="BN290" i="6" s="1"/>
  <c r="BK290" i="6"/>
  <c r="CH290" i="6"/>
  <c r="CJ290" i="6" s="1"/>
  <c r="BK333" i="6"/>
  <c r="CH333" i="6"/>
  <c r="CJ333" i="6" s="1"/>
  <c r="CH383" i="6"/>
  <c r="CJ383" i="6" s="1"/>
  <c r="BI383" i="6"/>
  <c r="BN383" i="6" s="1"/>
  <c r="BK383" i="6"/>
  <c r="CH433" i="6"/>
  <c r="CJ433" i="6" s="1"/>
  <c r="BI433" i="6"/>
  <c r="BN433" i="6" s="1"/>
  <c r="BI533" i="6"/>
  <c r="BN533" i="6" s="1"/>
  <c r="CH533" i="6"/>
  <c r="CJ533" i="6" s="1"/>
  <c r="BK533" i="6"/>
  <c r="BK564" i="6"/>
  <c r="BI564" i="6"/>
  <c r="BN564" i="6" s="1"/>
  <c r="CH564" i="6"/>
  <c r="CJ564" i="6" s="1"/>
  <c r="BI574" i="6"/>
  <c r="BN574" i="6" s="1"/>
  <c r="CH574" i="6"/>
  <c r="CJ574" i="6" s="1"/>
  <c r="BK574" i="6"/>
  <c r="CH589" i="6"/>
  <c r="CJ589" i="6" s="1"/>
  <c r="BK589" i="6"/>
  <c r="BI589" i="6"/>
  <c r="BN589" i="6" s="1"/>
  <c r="AV589" i="6"/>
  <c r="AY589" i="6" s="1"/>
  <c r="AU640" i="6"/>
  <c r="CH642" i="6"/>
  <c r="CJ642" i="6" s="1"/>
  <c r="BK642" i="6"/>
  <c r="BI642" i="6"/>
  <c r="BN642" i="6" s="1"/>
  <c r="AU642" i="6"/>
  <c r="AQ642" i="6"/>
  <c r="AS642" i="6" s="1"/>
  <c r="BZ642" i="6" s="1"/>
  <c r="AV642" i="6"/>
  <c r="AY642" i="6" s="1"/>
  <c r="BI25" i="6"/>
  <c r="BN25" i="6" s="1"/>
  <c r="CH25" i="6"/>
  <c r="CJ25" i="6" s="1"/>
  <c r="BR83" i="6"/>
  <c r="BI100" i="6"/>
  <c r="BN100" i="6" s="1"/>
  <c r="BI45" i="6"/>
  <c r="BN45" i="6" s="1"/>
  <c r="BQ45" i="6" s="1"/>
  <c r="CH45" i="6"/>
  <c r="CJ45" i="6" s="1"/>
  <c r="AP88" i="6"/>
  <c r="BP88" i="6" s="1"/>
  <c r="BK88" i="6"/>
  <c r="CH94" i="6"/>
  <c r="CJ94" i="6" s="1"/>
  <c r="BK94" i="6"/>
  <c r="BI97" i="6"/>
  <c r="BN97" i="6" s="1"/>
  <c r="BK97" i="6"/>
  <c r="CH97" i="6"/>
  <c r="CJ97" i="6" s="1"/>
  <c r="BI185" i="6"/>
  <c r="BN185" i="6" s="1"/>
  <c r="BK185" i="6"/>
  <c r="CH185" i="6"/>
  <c r="CJ185" i="6" s="1"/>
  <c r="AR185" i="6"/>
  <c r="AT185" i="6" s="1"/>
  <c r="BI188" i="6"/>
  <c r="BN188" i="6" s="1"/>
  <c r="AP188" i="6"/>
  <c r="BP188" i="6" s="1"/>
  <c r="BK188" i="6"/>
  <c r="CH194" i="6"/>
  <c r="CJ194" i="6" s="1"/>
  <c r="BI194" i="6"/>
  <c r="BN194" i="6" s="1"/>
  <c r="CH197" i="6"/>
  <c r="CJ197" i="6" s="1"/>
  <c r="BI197" i="6"/>
  <c r="BN197" i="6" s="1"/>
  <c r="BK197" i="6"/>
  <c r="BI200" i="6"/>
  <c r="BN200" i="6" s="1"/>
  <c r="BK200" i="6"/>
  <c r="CH200" i="6"/>
  <c r="CJ200" i="6" s="1"/>
  <c r="CH287" i="6"/>
  <c r="CJ287" i="6" s="1"/>
  <c r="BI287" i="6"/>
  <c r="BN287" i="6" s="1"/>
  <c r="BK287" i="6"/>
  <c r="AP290" i="6"/>
  <c r="BP290" i="6" s="1"/>
  <c r="CH304" i="6"/>
  <c r="CJ304" i="6" s="1"/>
  <c r="BI304" i="6"/>
  <c r="BN304" i="6" s="1"/>
  <c r="BK304" i="6"/>
  <c r="CH312" i="6"/>
  <c r="CJ312" i="6" s="1"/>
  <c r="BI312" i="6"/>
  <c r="BN312" i="6" s="1"/>
  <c r="AU312" i="6"/>
  <c r="AQ312" i="6"/>
  <c r="AS312" i="6" s="1"/>
  <c r="BZ312" i="6" s="1"/>
  <c r="BK312" i="6"/>
  <c r="AP333" i="6"/>
  <c r="BP333" i="6" s="1"/>
  <c r="CH354" i="6"/>
  <c r="CJ354" i="6" s="1"/>
  <c r="BK354" i="6"/>
  <c r="BK362" i="6"/>
  <c r="CH362" i="6"/>
  <c r="CJ362" i="6" s="1"/>
  <c r="AU362" i="6"/>
  <c r="AQ362" i="6"/>
  <c r="AS362" i="6" s="1"/>
  <c r="AP383" i="6"/>
  <c r="BP383" i="6" s="1"/>
  <c r="CH404" i="6"/>
  <c r="CJ404" i="6" s="1"/>
  <c r="BK404" i="6"/>
  <c r="BI404" i="6"/>
  <c r="BN404" i="6" s="1"/>
  <c r="BI412" i="6"/>
  <c r="BN412" i="6" s="1"/>
  <c r="BK412" i="6"/>
  <c r="CH412" i="6"/>
  <c r="CJ412" i="6" s="1"/>
  <c r="AU412" i="6"/>
  <c r="AQ412" i="6"/>
  <c r="AS412" i="6" s="1"/>
  <c r="BZ412" i="6" s="1"/>
  <c r="AP433" i="6"/>
  <c r="BP433" i="6" s="1"/>
  <c r="CH454" i="6"/>
  <c r="CJ454" i="6" s="1"/>
  <c r="BK454" i="6"/>
  <c r="BI454" i="6"/>
  <c r="BN454" i="6" s="1"/>
  <c r="BK462" i="6"/>
  <c r="CH462" i="6"/>
  <c r="CJ462" i="6" s="1"/>
  <c r="BI462" i="6"/>
  <c r="BN462" i="6" s="1"/>
  <c r="AU462" i="6"/>
  <c r="AQ462" i="6"/>
  <c r="AS462" i="6" s="1"/>
  <c r="BZ462" i="6" s="1"/>
  <c r="AP483" i="6"/>
  <c r="BP483" i="6" s="1"/>
  <c r="BK504" i="6"/>
  <c r="BI504" i="6"/>
  <c r="BN504" i="6" s="1"/>
  <c r="CH504" i="6"/>
  <c r="CJ504" i="6" s="1"/>
  <c r="CH512" i="6"/>
  <c r="CJ512" i="6" s="1"/>
  <c r="BK512" i="6"/>
  <c r="BI512" i="6"/>
  <c r="BN512" i="6" s="1"/>
  <c r="AU512" i="6"/>
  <c r="AQ512" i="6"/>
  <c r="AS512" i="6" s="1"/>
  <c r="AP533" i="6"/>
  <c r="BP533" i="6" s="1"/>
  <c r="AP564" i="6"/>
  <c r="BP564" i="6" s="1"/>
  <c r="BK569" i="6"/>
  <c r="BI569" i="6"/>
  <c r="BN569" i="6" s="1"/>
  <c r="CH569" i="6"/>
  <c r="CJ569" i="6" s="1"/>
  <c r="AV569" i="6"/>
  <c r="AY569" i="6" s="1"/>
  <c r="AP574" i="6"/>
  <c r="BP574" i="6" s="1"/>
  <c r="AP589" i="6"/>
  <c r="BP589" i="6" s="1"/>
  <c r="BK599" i="6"/>
  <c r="BI599" i="6"/>
  <c r="BN599" i="6" s="1"/>
  <c r="CH599" i="6"/>
  <c r="CJ599" i="6" s="1"/>
  <c r="AV599" i="6"/>
  <c r="AY599" i="6" s="1"/>
  <c r="AQ599" i="6"/>
  <c r="AS599" i="6" s="1"/>
  <c r="BZ599" i="6" s="1"/>
  <c r="BK609" i="6"/>
  <c r="BI609" i="6"/>
  <c r="BN609" i="6" s="1"/>
  <c r="CH609" i="6"/>
  <c r="CJ609" i="6" s="1"/>
  <c r="AV609" i="6"/>
  <c r="AY609" i="6" s="1"/>
  <c r="BK629" i="6"/>
  <c r="BI629" i="6"/>
  <c r="BN629" i="6" s="1"/>
  <c r="CH629" i="6"/>
  <c r="CJ629" i="6" s="1"/>
  <c r="AV629" i="6"/>
  <c r="AY629" i="6" s="1"/>
  <c r="BK634" i="6"/>
  <c r="BI634" i="6"/>
  <c r="BN634" i="6" s="1"/>
  <c r="CH634" i="6"/>
  <c r="CJ634" i="6" s="1"/>
  <c r="AV640" i="6"/>
  <c r="AY640" i="6" s="1"/>
  <c r="AP642" i="6"/>
  <c r="BP642" i="6" s="1"/>
  <c r="CE53" i="6"/>
  <c r="CG53" i="6" s="1"/>
  <c r="BI94" i="6"/>
  <c r="BN94" i="6" s="1"/>
  <c r="BR95" i="6"/>
  <c r="BR101" i="6"/>
  <c r="CH103" i="6"/>
  <c r="CJ103" i="6" s="1"/>
  <c r="BR128" i="6"/>
  <c r="BR487" i="6"/>
  <c r="BR386" i="6"/>
  <c r="BR191" i="6"/>
  <c r="BR340" i="6"/>
  <c r="AR35" i="6"/>
  <c r="AT35" i="6" s="1"/>
  <c r="AR45" i="6"/>
  <c r="AT45" i="6" s="1"/>
  <c r="BR45" i="6" s="1"/>
  <c r="AR55" i="6"/>
  <c r="AT55" i="6" s="1"/>
  <c r="BR55" i="6" s="1"/>
  <c r="AR75" i="6"/>
  <c r="AT75" i="6" s="1"/>
  <c r="AR94" i="6"/>
  <c r="AT94" i="6" s="1"/>
  <c r="BR94" i="6" s="1"/>
  <c r="AR97" i="6"/>
  <c r="AT97" i="6" s="1"/>
  <c r="BR97" i="6" s="1"/>
  <c r="AR103" i="6"/>
  <c r="AT103" i="6" s="1"/>
  <c r="CH136" i="6"/>
  <c r="CJ136" i="6" s="1"/>
  <c r="BK136" i="6"/>
  <c r="CH139" i="6"/>
  <c r="CJ139" i="6" s="1"/>
  <c r="AV139" i="6"/>
  <c r="AY139" i="6" s="1"/>
  <c r="BK139" i="6"/>
  <c r="CH142" i="6"/>
  <c r="CJ142" i="6" s="1"/>
  <c r="BI142" i="6"/>
  <c r="BN142" i="6" s="1"/>
  <c r="BK142" i="6"/>
  <c r="CH151" i="6"/>
  <c r="CJ151" i="6" s="1"/>
  <c r="BK151" i="6"/>
  <c r="AR194" i="6"/>
  <c r="AT194" i="6" s="1"/>
  <c r="BR194" i="6" s="1"/>
  <c r="AR197" i="6"/>
  <c r="AT197" i="6" s="1"/>
  <c r="BR197" i="6" s="1"/>
  <c r="AR200" i="6"/>
  <c r="AT200" i="6" s="1"/>
  <c r="BR200" i="6" s="1"/>
  <c r="AR203" i="6"/>
  <c r="AT203" i="6" s="1"/>
  <c r="BR203" i="6" s="1"/>
  <c r="CH239" i="6"/>
  <c r="CJ239" i="6" s="1"/>
  <c r="BK239" i="6"/>
  <c r="BI239" i="6"/>
  <c r="BN239" i="6" s="1"/>
  <c r="AV239" i="6"/>
  <c r="AY239" i="6" s="1"/>
  <c r="CH242" i="6"/>
  <c r="CJ242" i="6" s="1"/>
  <c r="BI242" i="6"/>
  <c r="BN242" i="6" s="1"/>
  <c r="BK242" i="6"/>
  <c r="BI251" i="6"/>
  <c r="BN251" i="6" s="1"/>
  <c r="CH251" i="6"/>
  <c r="CJ251" i="6" s="1"/>
  <c r="BK251" i="6"/>
  <c r="AR287" i="6"/>
  <c r="AT287" i="6" s="1"/>
  <c r="BR287" i="6" s="1"/>
  <c r="BI298" i="6"/>
  <c r="BN298" i="6" s="1"/>
  <c r="AQ298" i="6"/>
  <c r="AS298" i="6" s="1"/>
  <c r="AP298" i="6"/>
  <c r="BP298" i="6" s="1"/>
  <c r="AR304" i="6"/>
  <c r="AT304" i="6" s="1"/>
  <c r="BR304" i="6" s="1"/>
  <c r="CH343" i="6"/>
  <c r="CJ343" i="6" s="1"/>
  <c r="BI343" i="6"/>
  <c r="BN343" i="6" s="1"/>
  <c r="BQ343" i="6" s="1"/>
  <c r="AR354" i="6"/>
  <c r="AT354" i="6" s="1"/>
  <c r="BR354" i="6" s="1"/>
  <c r="CH393" i="6"/>
  <c r="CJ393" i="6" s="1"/>
  <c r="BI393" i="6"/>
  <c r="BN393" i="6" s="1"/>
  <c r="BK393" i="6"/>
  <c r="AR404" i="6"/>
  <c r="AT404" i="6" s="1"/>
  <c r="BR404" i="6" s="1"/>
  <c r="BI443" i="6"/>
  <c r="BN443" i="6" s="1"/>
  <c r="CH443" i="6"/>
  <c r="CJ443" i="6" s="1"/>
  <c r="BK443" i="6"/>
  <c r="AR454" i="6"/>
  <c r="AT454" i="6" s="1"/>
  <c r="BR454" i="6" s="1"/>
  <c r="BK493" i="6"/>
  <c r="BI493" i="6"/>
  <c r="BN493" i="6" s="1"/>
  <c r="CH493" i="6"/>
  <c r="CJ493" i="6" s="1"/>
  <c r="AR504" i="6"/>
  <c r="AT504" i="6" s="1"/>
  <c r="CH543" i="6"/>
  <c r="CJ543" i="6" s="1"/>
  <c r="BI543" i="6"/>
  <c r="BN543" i="6" s="1"/>
  <c r="BK543" i="6"/>
  <c r="AR569" i="6"/>
  <c r="AT569" i="6" s="1"/>
  <c r="BR569" i="6" s="1"/>
  <c r="AR609" i="6"/>
  <c r="AT609" i="6" s="1"/>
  <c r="BR609" i="6" s="1"/>
  <c r="AR629" i="6"/>
  <c r="AT629" i="6" s="1"/>
  <c r="BR629" i="6" s="1"/>
  <c r="AR634" i="6"/>
  <c r="AT634" i="6" s="1"/>
  <c r="BR634" i="6" s="1"/>
  <c r="BR49" i="6"/>
  <c r="BR51" i="6"/>
  <c r="CE56" i="6"/>
  <c r="CG56" i="6" s="1"/>
  <c r="BR67" i="6"/>
  <c r="BR100" i="6"/>
  <c r="CE152" i="6"/>
  <c r="CG152" i="6" s="1"/>
  <c r="CE163" i="6"/>
  <c r="CG163" i="6" s="1"/>
  <c r="CE166" i="6"/>
  <c r="CG166" i="6" s="1"/>
  <c r="BR201" i="6"/>
  <c r="BR290" i="6"/>
  <c r="CJ351" i="6"/>
  <c r="CG358" i="6"/>
  <c r="BR375" i="6"/>
  <c r="BR472" i="6"/>
  <c r="CH322" i="6"/>
  <c r="CJ322" i="6" s="1"/>
  <c r="BI322" i="6"/>
  <c r="BN322" i="6" s="1"/>
  <c r="BK322" i="6"/>
  <c r="AU322" i="6"/>
  <c r="AQ322" i="6"/>
  <c r="AS322" i="6" s="1"/>
  <c r="BZ322" i="6" s="1"/>
  <c r="BK364" i="6"/>
  <c r="CH364" i="6"/>
  <c r="CJ364" i="6" s="1"/>
  <c r="BK372" i="6"/>
  <c r="BI372" i="6"/>
  <c r="BN372" i="6" s="1"/>
  <c r="CH372" i="6"/>
  <c r="CJ372" i="6" s="1"/>
  <c r="AU372" i="6"/>
  <c r="AQ372" i="6"/>
  <c r="AS372" i="6" s="1"/>
  <c r="CH414" i="6"/>
  <c r="CJ414" i="6" s="1"/>
  <c r="BI414" i="6"/>
  <c r="BN414" i="6" s="1"/>
  <c r="BK414" i="6"/>
  <c r="CH422" i="6"/>
  <c r="CJ422" i="6" s="1"/>
  <c r="BI422" i="6"/>
  <c r="BN422" i="6" s="1"/>
  <c r="AU422" i="6"/>
  <c r="AQ422" i="6"/>
  <c r="AS422" i="6" s="1"/>
  <c r="BZ422" i="6" s="1"/>
  <c r="BI464" i="6"/>
  <c r="BN464" i="6" s="1"/>
  <c r="CH464" i="6"/>
  <c r="CJ464" i="6" s="1"/>
  <c r="BK464" i="6"/>
  <c r="BK472" i="6"/>
  <c r="CH472" i="6"/>
  <c r="CJ472" i="6" s="1"/>
  <c r="AU472" i="6"/>
  <c r="AQ472" i="6"/>
  <c r="AS472" i="6" s="1"/>
  <c r="BZ472" i="6" s="1"/>
  <c r="CH514" i="6"/>
  <c r="CJ514" i="6" s="1"/>
  <c r="BI514" i="6"/>
  <c r="BN514" i="6" s="1"/>
  <c r="BK514" i="6"/>
  <c r="BI522" i="6"/>
  <c r="BN522" i="6" s="1"/>
  <c r="CH522" i="6"/>
  <c r="CJ522" i="6" s="1"/>
  <c r="BK522" i="6"/>
  <c r="AU522" i="6"/>
  <c r="AQ522" i="6"/>
  <c r="AS522" i="6" s="1"/>
  <c r="BK556" i="6"/>
  <c r="BI556" i="6"/>
  <c r="BN556" i="6" s="1"/>
  <c r="AU556" i="6"/>
  <c r="BK576" i="6"/>
  <c r="CH576" i="6"/>
  <c r="CJ576" i="6" s="1"/>
  <c r="BI576" i="6"/>
  <c r="BN576" i="6" s="1"/>
  <c r="AU576" i="6"/>
  <c r="AV576" i="6"/>
  <c r="AY576" i="6" s="1"/>
  <c r="BK586" i="6"/>
  <c r="CH586" i="6"/>
  <c r="CJ586" i="6" s="1"/>
  <c r="BI586" i="6"/>
  <c r="BN586" i="6" s="1"/>
  <c r="AU586" i="6"/>
  <c r="AQ586" i="6"/>
  <c r="AS586" i="6" s="1"/>
  <c r="BZ586" i="6" s="1"/>
  <c r="AU589" i="6"/>
  <c r="BI35" i="6"/>
  <c r="BN35" i="6" s="1"/>
  <c r="BQ35" i="6" s="1"/>
  <c r="BR123" i="6"/>
  <c r="BK203" i="6"/>
  <c r="CH298" i="6"/>
  <c r="CJ298" i="6" s="1"/>
  <c r="BI354" i="6"/>
  <c r="BN354" i="6" s="1"/>
  <c r="CE415" i="6"/>
  <c r="CG415" i="6" s="1"/>
  <c r="CE36" i="6"/>
  <c r="CG36" i="6" s="1"/>
  <c r="BR46" i="6"/>
  <c r="BR52" i="6"/>
  <c r="BR550" i="6"/>
  <c r="BK644" i="6"/>
  <c r="CH644" i="6"/>
  <c r="CJ644" i="6" s="1"/>
  <c r="BI644" i="6"/>
  <c r="BN644" i="6" s="1"/>
  <c r="BR32" i="6"/>
  <c r="CE89" i="6"/>
  <c r="CG89" i="6" s="1"/>
  <c r="BR315" i="6"/>
  <c r="BR337" i="6"/>
  <c r="BR384" i="6"/>
  <c r="CG376" i="6"/>
  <c r="BR380" i="6"/>
  <c r="BR510" i="6"/>
  <c r="BK554" i="6"/>
  <c r="BI554" i="6"/>
  <c r="BN554" i="6" s="1"/>
  <c r="CH554" i="6"/>
  <c r="CJ554" i="6" s="1"/>
  <c r="CH562" i="6"/>
  <c r="CJ562" i="6" s="1"/>
  <c r="BK562" i="6"/>
  <c r="BI562" i="6"/>
  <c r="BN562" i="6" s="1"/>
  <c r="AU562" i="6"/>
  <c r="AQ562" i="6"/>
  <c r="AS562" i="6" s="1"/>
  <c r="BZ562" i="6" s="1"/>
  <c r="BK604" i="6"/>
  <c r="BI604" i="6"/>
  <c r="BN604" i="6" s="1"/>
  <c r="CH604" i="6"/>
  <c r="CJ604" i="6" s="1"/>
  <c r="BK612" i="6"/>
  <c r="BI612" i="6"/>
  <c r="BN612" i="6" s="1"/>
  <c r="CH612" i="6"/>
  <c r="CJ612" i="6" s="1"/>
  <c r="AU612" i="6"/>
  <c r="AQ612" i="6"/>
  <c r="AS612" i="6" s="1"/>
  <c r="BR75" i="6"/>
  <c r="CE105" i="6"/>
  <c r="CG105" i="6" s="1"/>
  <c r="BR118" i="6"/>
  <c r="CG257" i="6"/>
  <c r="BR398" i="6"/>
  <c r="BR111" i="6"/>
  <c r="CE126" i="6"/>
  <c r="CG126" i="6" s="1"/>
  <c r="BR133" i="6"/>
  <c r="BR149" i="6"/>
  <c r="BR248" i="6"/>
  <c r="CE368" i="6"/>
  <c r="CG368" i="6" s="1"/>
  <c r="CG391" i="6"/>
  <c r="BR478" i="6"/>
  <c r="BI305" i="6"/>
  <c r="BN305" i="6" s="1"/>
  <c r="CH305" i="6"/>
  <c r="CJ305" i="6" s="1"/>
  <c r="BI315" i="6"/>
  <c r="BN315" i="6" s="1"/>
  <c r="BK315" i="6"/>
  <c r="CH315" i="6"/>
  <c r="CJ315" i="6" s="1"/>
  <c r="BI325" i="6"/>
  <c r="BN325" i="6" s="1"/>
  <c r="BK325" i="6"/>
  <c r="CH325" i="6"/>
  <c r="CJ325" i="6" s="1"/>
  <c r="CH335" i="6"/>
  <c r="CJ335" i="6" s="1"/>
  <c r="BK335" i="6"/>
  <c r="BI355" i="6"/>
  <c r="BN355" i="6" s="1"/>
  <c r="CH355" i="6"/>
  <c r="CJ355" i="6" s="1"/>
  <c r="CH365" i="6"/>
  <c r="CJ365" i="6" s="1"/>
  <c r="BI365" i="6"/>
  <c r="BN365" i="6" s="1"/>
  <c r="BK365" i="6"/>
  <c r="CH375" i="6"/>
  <c r="CJ375" i="6" s="1"/>
  <c r="BK375" i="6"/>
  <c r="CH385" i="6"/>
  <c r="CJ385" i="6" s="1"/>
  <c r="BI385" i="6"/>
  <c r="BN385" i="6" s="1"/>
  <c r="BQ385" i="6" s="1"/>
  <c r="BK395" i="6"/>
  <c r="CH395" i="6"/>
  <c r="CJ395" i="6" s="1"/>
  <c r="CH405" i="6"/>
  <c r="CJ405" i="6" s="1"/>
  <c r="BK405" i="6"/>
  <c r="CJ415" i="6"/>
  <c r="CH425" i="6"/>
  <c r="CJ425" i="6" s="1"/>
  <c r="BK425" i="6"/>
  <c r="BI425" i="6"/>
  <c r="BN425" i="6" s="1"/>
  <c r="BK435" i="6"/>
  <c r="CH435" i="6"/>
  <c r="CJ435" i="6" s="1"/>
  <c r="BI435" i="6"/>
  <c r="BN435" i="6" s="1"/>
  <c r="CH445" i="6"/>
  <c r="CJ445" i="6" s="1"/>
  <c r="BK445" i="6"/>
  <c r="BI445" i="6"/>
  <c r="BN445" i="6" s="1"/>
  <c r="BI455" i="6"/>
  <c r="BN455" i="6" s="1"/>
  <c r="CH455" i="6"/>
  <c r="CJ455" i="6" s="1"/>
  <c r="BI465" i="6"/>
  <c r="BN465" i="6" s="1"/>
  <c r="CH465" i="6"/>
  <c r="CJ465" i="6" s="1"/>
  <c r="BK465" i="6"/>
  <c r="BK475" i="6"/>
  <c r="CH475" i="6"/>
  <c r="CJ475" i="6" s="1"/>
  <c r="BI485" i="6"/>
  <c r="BN485" i="6" s="1"/>
  <c r="BK485" i="6"/>
  <c r="BK495" i="6"/>
  <c r="CH495" i="6"/>
  <c r="CJ495" i="6" s="1"/>
  <c r="BI495" i="6"/>
  <c r="BN495" i="6" s="1"/>
  <c r="BK505" i="6"/>
  <c r="BI505" i="6"/>
  <c r="BN505" i="6" s="1"/>
  <c r="CH505" i="6"/>
  <c r="CJ505" i="6" s="1"/>
  <c r="CH515" i="6"/>
  <c r="CJ515" i="6" s="1"/>
  <c r="BK515" i="6"/>
  <c r="BI515" i="6"/>
  <c r="BN515" i="6" s="1"/>
  <c r="BK525" i="6"/>
  <c r="CH525" i="6"/>
  <c r="CJ525" i="6" s="1"/>
  <c r="BI525" i="6"/>
  <c r="BN525" i="6" s="1"/>
  <c r="BK545" i="6"/>
  <c r="BI545" i="6"/>
  <c r="BN545" i="6" s="1"/>
  <c r="CH545" i="6"/>
  <c r="CJ545" i="6" s="1"/>
  <c r="BK555" i="6"/>
  <c r="BI555" i="6"/>
  <c r="BN555" i="6" s="1"/>
  <c r="CH555" i="6"/>
  <c r="CJ555" i="6" s="1"/>
  <c r="BK565" i="6"/>
  <c r="CH565" i="6"/>
  <c r="CJ565" i="6" s="1"/>
  <c r="BI565" i="6"/>
  <c r="BN565" i="6" s="1"/>
  <c r="BI575" i="6"/>
  <c r="BN575" i="6" s="1"/>
  <c r="CH575" i="6"/>
  <c r="CJ575" i="6" s="1"/>
  <c r="BK575" i="6"/>
  <c r="BK585" i="6"/>
  <c r="BI585" i="6"/>
  <c r="BN585" i="6" s="1"/>
  <c r="CH585" i="6"/>
  <c r="CJ585" i="6" s="1"/>
  <c r="BK595" i="6"/>
  <c r="BI595" i="6"/>
  <c r="BN595" i="6" s="1"/>
  <c r="CH595" i="6"/>
  <c r="CJ595" i="6" s="1"/>
  <c r="BK605" i="6"/>
  <c r="BI605" i="6"/>
  <c r="BN605" i="6" s="1"/>
  <c r="CH605" i="6"/>
  <c r="CJ605" i="6" s="1"/>
  <c r="BK615" i="6"/>
  <c r="BI615" i="6"/>
  <c r="BN615" i="6" s="1"/>
  <c r="CH615" i="6"/>
  <c r="CJ615" i="6" s="1"/>
  <c r="CH625" i="6"/>
  <c r="CJ625" i="6" s="1"/>
  <c r="BI625" i="6"/>
  <c r="BN625" i="6" s="1"/>
  <c r="BK625" i="6"/>
  <c r="BK635" i="6"/>
  <c r="CH635" i="6"/>
  <c r="CJ635" i="6" s="1"/>
  <c r="BI635" i="6"/>
  <c r="BN635" i="6" s="1"/>
  <c r="BK645" i="6"/>
  <c r="CH645" i="6"/>
  <c r="CJ645" i="6" s="1"/>
  <c r="BI645" i="6"/>
  <c r="BN645" i="6" s="1"/>
  <c r="CE99" i="6"/>
  <c r="CG99" i="6" s="1"/>
  <c r="CE241" i="6"/>
  <c r="CG241" i="6" s="1"/>
  <c r="BI311" i="6"/>
  <c r="BN311" i="6" s="1"/>
  <c r="CH485" i="6"/>
  <c r="CJ485" i="6" s="1"/>
  <c r="CE605" i="6"/>
  <c r="CG605" i="6" s="1"/>
  <c r="CE84" i="6"/>
  <c r="CG84" i="6" s="1"/>
  <c r="BR333" i="6"/>
  <c r="BR574" i="6"/>
  <c r="BR106" i="6"/>
  <c r="BR126" i="6"/>
  <c r="BR144" i="6"/>
  <c r="BR166" i="6"/>
  <c r="BK311" i="6"/>
  <c r="BR432" i="6"/>
  <c r="BR460" i="6"/>
  <c r="BI535" i="6"/>
  <c r="BN535" i="6" s="1"/>
  <c r="BQ535" i="6" s="1"/>
  <c r="AR305" i="6"/>
  <c r="AT305" i="6" s="1"/>
  <c r="BR305" i="6" s="1"/>
  <c r="AR315" i="6"/>
  <c r="AT315" i="6" s="1"/>
  <c r="AR325" i="6"/>
  <c r="AT325" i="6" s="1"/>
  <c r="BR325" i="6" s="1"/>
  <c r="AR335" i="6"/>
  <c r="AT335" i="6" s="1"/>
  <c r="AR345" i="6"/>
  <c r="AT345" i="6" s="1"/>
  <c r="AR355" i="6"/>
  <c r="AT355" i="6" s="1"/>
  <c r="AR365" i="6"/>
  <c r="AT365" i="6" s="1"/>
  <c r="AR375" i="6"/>
  <c r="AT375" i="6" s="1"/>
  <c r="AR385" i="6"/>
  <c r="AT385" i="6" s="1"/>
  <c r="AR395" i="6"/>
  <c r="AT395" i="6" s="1"/>
  <c r="AR405" i="6"/>
  <c r="AT405" i="6" s="1"/>
  <c r="AR415" i="6"/>
  <c r="AT415" i="6" s="1"/>
  <c r="BR415" i="6" s="1"/>
  <c r="AR425" i="6"/>
  <c r="AT425" i="6" s="1"/>
  <c r="BR425" i="6" s="1"/>
  <c r="AR435" i="6"/>
  <c r="AT435" i="6" s="1"/>
  <c r="BR435" i="6" s="1"/>
  <c r="AR445" i="6"/>
  <c r="AT445" i="6" s="1"/>
  <c r="AR455" i="6"/>
  <c r="AT455" i="6" s="1"/>
  <c r="BR455" i="6" s="1"/>
  <c r="AR465" i="6"/>
  <c r="AT465" i="6" s="1"/>
  <c r="AR475" i="6"/>
  <c r="AT475" i="6" s="1"/>
  <c r="BR475" i="6" s="1"/>
  <c r="AR485" i="6"/>
  <c r="AT485" i="6" s="1"/>
  <c r="BR485" i="6" s="1"/>
  <c r="AR495" i="6"/>
  <c r="AT495" i="6" s="1"/>
  <c r="BR495" i="6" s="1"/>
  <c r="AR505" i="6"/>
  <c r="AT505" i="6" s="1"/>
  <c r="BR505" i="6" s="1"/>
  <c r="AR515" i="6"/>
  <c r="AT515" i="6" s="1"/>
  <c r="BR515" i="6" s="1"/>
  <c r="AR525" i="6"/>
  <c r="AT525" i="6" s="1"/>
  <c r="BR525" i="6" s="1"/>
  <c r="AR535" i="6"/>
  <c r="AT535" i="6" s="1"/>
  <c r="BR535" i="6" s="1"/>
  <c r="AR545" i="6"/>
  <c r="AT545" i="6" s="1"/>
  <c r="BR545" i="6" s="1"/>
  <c r="AR555" i="6"/>
  <c r="AT555" i="6" s="1"/>
  <c r="AR565" i="6"/>
  <c r="AT565" i="6" s="1"/>
  <c r="AR575" i="6"/>
  <c r="AT575" i="6" s="1"/>
  <c r="AR585" i="6"/>
  <c r="AT585" i="6" s="1"/>
  <c r="BR585" i="6" s="1"/>
  <c r="AR595" i="6"/>
  <c r="AT595" i="6" s="1"/>
  <c r="AR605" i="6"/>
  <c r="AT605" i="6" s="1"/>
  <c r="BR605" i="6" s="1"/>
  <c r="AR615" i="6"/>
  <c r="AT615" i="6" s="1"/>
  <c r="BR615" i="6" s="1"/>
  <c r="AR625" i="6"/>
  <c r="AT625" i="6" s="1"/>
  <c r="BR625" i="6" s="1"/>
  <c r="AR635" i="6"/>
  <c r="AT635" i="6" s="1"/>
  <c r="BR635" i="6" s="1"/>
  <c r="AR645" i="6"/>
  <c r="AT645" i="6" s="1"/>
  <c r="BR645" i="6" s="1"/>
  <c r="BR88" i="6"/>
  <c r="BR96" i="6"/>
  <c r="CE169" i="6"/>
  <c r="CG169" i="6" s="1"/>
  <c r="CG176" i="6"/>
  <c r="BR188" i="6"/>
  <c r="BR193" i="6"/>
  <c r="CE261" i="6"/>
  <c r="CG261" i="6" s="1"/>
  <c r="CG277" i="6"/>
  <c r="CE367" i="6"/>
  <c r="CG367" i="6" s="1"/>
  <c r="BR424" i="6"/>
  <c r="BR441" i="6"/>
  <c r="BI475" i="6"/>
  <c r="BN475" i="6" s="1"/>
  <c r="BK291" i="6"/>
  <c r="CH291" i="6"/>
  <c r="CJ291" i="6" s="1"/>
  <c r="BI291" i="6"/>
  <c r="BN291" i="6" s="1"/>
  <c r="CH301" i="6"/>
  <c r="CJ301" i="6" s="1"/>
  <c r="BI301" i="6"/>
  <c r="BN301" i="6" s="1"/>
  <c r="CH321" i="6"/>
  <c r="CJ321" i="6" s="1"/>
  <c r="BI321" i="6"/>
  <c r="BN321" i="6" s="1"/>
  <c r="BK321" i="6"/>
  <c r="CH331" i="6"/>
  <c r="CJ331" i="6" s="1"/>
  <c r="BI331" i="6"/>
  <c r="BN331" i="6" s="1"/>
  <c r="BK331" i="6"/>
  <c r="BI341" i="6"/>
  <c r="BN341" i="6" s="1"/>
  <c r="BK341" i="6"/>
  <c r="BI351" i="6"/>
  <c r="BN351" i="6" s="1"/>
  <c r="BK351" i="6"/>
  <c r="BI361" i="6"/>
  <c r="BN361" i="6" s="1"/>
  <c r="BK361" i="6"/>
  <c r="BI371" i="6"/>
  <c r="BN371" i="6" s="1"/>
  <c r="BK371" i="6"/>
  <c r="CH371" i="6"/>
  <c r="CJ371" i="6" s="1"/>
  <c r="BI381" i="6"/>
  <c r="BN381" i="6" s="1"/>
  <c r="BK381" i="6"/>
  <c r="BI391" i="6"/>
  <c r="BN391" i="6" s="1"/>
  <c r="CH391" i="6"/>
  <c r="CJ391" i="6" s="1"/>
  <c r="BK391" i="6"/>
  <c r="BK401" i="6"/>
  <c r="BI401" i="6"/>
  <c r="BN401" i="6" s="1"/>
  <c r="BK411" i="6"/>
  <c r="CH411" i="6"/>
  <c r="CJ411" i="6" s="1"/>
  <c r="BI411" i="6"/>
  <c r="BN411" i="6" s="1"/>
  <c r="CH421" i="6"/>
  <c r="CJ421" i="6" s="1"/>
  <c r="BI421" i="6"/>
  <c r="BN421" i="6" s="1"/>
  <c r="BK421" i="6"/>
  <c r="BI431" i="6"/>
  <c r="BN431" i="6" s="1"/>
  <c r="CH431" i="6"/>
  <c r="CJ431" i="6" s="1"/>
  <c r="BK431" i="6"/>
  <c r="BK441" i="6"/>
  <c r="CH441" i="6"/>
  <c r="CJ441" i="6" s="1"/>
  <c r="BK451" i="6"/>
  <c r="BI451" i="6"/>
  <c r="BN451" i="6" s="1"/>
  <c r="CH451" i="6"/>
  <c r="CJ451" i="6" s="1"/>
  <c r="CH461" i="6"/>
  <c r="CJ461" i="6" s="1"/>
  <c r="BI461" i="6"/>
  <c r="BN461" i="6" s="1"/>
  <c r="BK461" i="6"/>
  <c r="CH471" i="6"/>
  <c r="CJ471" i="6" s="1"/>
  <c r="BI471" i="6"/>
  <c r="BN471" i="6" s="1"/>
  <c r="BK471" i="6"/>
  <c r="BK481" i="6"/>
  <c r="CH481" i="6"/>
  <c r="CJ481" i="6" s="1"/>
  <c r="BI481" i="6"/>
  <c r="BN481" i="6" s="1"/>
  <c r="CH491" i="6"/>
  <c r="CJ491" i="6" s="1"/>
  <c r="BK491" i="6"/>
  <c r="CH501" i="6"/>
  <c r="CJ501" i="6" s="1"/>
  <c r="BK501" i="6"/>
  <c r="BI501" i="6"/>
  <c r="BN501" i="6" s="1"/>
  <c r="BI511" i="6"/>
  <c r="BN511" i="6" s="1"/>
  <c r="BK511" i="6"/>
  <c r="CH511" i="6"/>
  <c r="CJ511" i="6" s="1"/>
  <c r="BK521" i="6"/>
  <c r="BI521" i="6"/>
  <c r="BN521" i="6" s="1"/>
  <c r="CH521" i="6"/>
  <c r="CJ521" i="6" s="1"/>
  <c r="BI531" i="6"/>
  <c r="BN531" i="6" s="1"/>
  <c r="CH531" i="6"/>
  <c r="CJ531" i="6" s="1"/>
  <c r="BK531" i="6"/>
  <c r="CH541" i="6"/>
  <c r="CJ541" i="6" s="1"/>
  <c r="BK541" i="6"/>
  <c r="CH551" i="6"/>
  <c r="CJ551" i="6" s="1"/>
  <c r="BI551" i="6"/>
  <c r="BN551" i="6" s="1"/>
  <c r="BK551" i="6"/>
  <c r="BK561" i="6"/>
  <c r="CH561" i="6"/>
  <c r="CJ561" i="6" s="1"/>
  <c r="BI561" i="6"/>
  <c r="BN561" i="6" s="1"/>
  <c r="BK571" i="6"/>
  <c r="CH571" i="6"/>
  <c r="CJ571" i="6" s="1"/>
  <c r="BI571" i="6"/>
  <c r="BN571" i="6" s="1"/>
  <c r="BK581" i="6"/>
  <c r="BI581" i="6"/>
  <c r="BN581" i="6" s="1"/>
  <c r="CH581" i="6"/>
  <c r="CJ581" i="6" s="1"/>
  <c r="BK591" i="6"/>
  <c r="BI591" i="6"/>
  <c r="BN591" i="6" s="1"/>
  <c r="CH591" i="6"/>
  <c r="CJ591" i="6" s="1"/>
  <c r="BK601" i="6"/>
  <c r="BI601" i="6"/>
  <c r="BN601" i="6" s="1"/>
  <c r="CH601" i="6"/>
  <c r="CJ601" i="6" s="1"/>
  <c r="BK611" i="6"/>
  <c r="BI611" i="6"/>
  <c r="BN611" i="6" s="1"/>
  <c r="CH611" i="6"/>
  <c r="CJ611" i="6" s="1"/>
  <c r="BK621" i="6"/>
  <c r="BI621" i="6"/>
  <c r="BN621" i="6" s="1"/>
  <c r="CH621" i="6"/>
  <c r="CJ621" i="6" s="1"/>
  <c r="BK631" i="6"/>
  <c r="BI631" i="6"/>
  <c r="BN631" i="6" s="1"/>
  <c r="CH631" i="6"/>
  <c r="CJ631" i="6" s="1"/>
  <c r="BK641" i="6"/>
  <c r="CH641" i="6"/>
  <c r="CJ641" i="6" s="1"/>
  <c r="BI641" i="6"/>
  <c r="BN641" i="6" s="1"/>
  <c r="CE119" i="6"/>
  <c r="CG119" i="6" s="1"/>
  <c r="BR141" i="6"/>
  <c r="BR311" i="6"/>
  <c r="CG331" i="6"/>
  <c r="CG339" i="6"/>
  <c r="BR346" i="6"/>
  <c r="BR452" i="6"/>
  <c r="CG475" i="6"/>
  <c r="BR481" i="6"/>
  <c r="BR491" i="6"/>
  <c r="BR169" i="6"/>
  <c r="CE259" i="6"/>
  <c r="CG259" i="6" s="1"/>
  <c r="BR339" i="6"/>
  <c r="BR220" i="6"/>
  <c r="BR241" i="6"/>
  <c r="CG307" i="6"/>
  <c r="BR457" i="6"/>
  <c r="BR519" i="6"/>
  <c r="CE139" i="6"/>
  <c r="CG139" i="6" s="1"/>
  <c r="CE248" i="6"/>
  <c r="CG248" i="6" s="1"/>
  <c r="BR276" i="6"/>
  <c r="BR331" i="6"/>
  <c r="CE385" i="6"/>
  <c r="CG385" i="6" s="1"/>
  <c r="CE421" i="6"/>
  <c r="CG421" i="6" s="1"/>
  <c r="BR436" i="6"/>
  <c r="BR459" i="6"/>
  <c r="BR484" i="6"/>
  <c r="BR534" i="6"/>
  <c r="BR543" i="6"/>
  <c r="CG180" i="6"/>
  <c r="CG214" i="6"/>
  <c r="CG287" i="6"/>
  <c r="CG320" i="6"/>
  <c r="BR323" i="6"/>
  <c r="BR379" i="6"/>
  <c r="BR401" i="6"/>
  <c r="CE411" i="6"/>
  <c r="CG411" i="6" s="1"/>
  <c r="BR517" i="6"/>
  <c r="BR541" i="6"/>
  <c r="BR352" i="6"/>
  <c r="CE399" i="6"/>
  <c r="CG399" i="6" s="1"/>
  <c r="CE94" i="6"/>
  <c r="CG94" i="6" s="1"/>
  <c r="CE114" i="6"/>
  <c r="CG114" i="6" s="1"/>
  <c r="CE134" i="6"/>
  <c r="CG134" i="6" s="1"/>
  <c r="CE196" i="6"/>
  <c r="CG196" i="6" s="1"/>
  <c r="CE198" i="6"/>
  <c r="CG198" i="6" s="1"/>
  <c r="BR210" i="6"/>
  <c r="BR211" i="6"/>
  <c r="BR361" i="6"/>
  <c r="BR458" i="6"/>
  <c r="BR86" i="6"/>
  <c r="CE87" i="6"/>
  <c r="CG87" i="6" s="1"/>
  <c r="CG186" i="6"/>
  <c r="CG342" i="6"/>
  <c r="BR381" i="6"/>
  <c r="CE418" i="6"/>
  <c r="CG418" i="6" s="1"/>
  <c r="BR438" i="6"/>
  <c r="BR286" i="6"/>
  <c r="CG325" i="6"/>
  <c r="CE332" i="6"/>
  <c r="CG332" i="6" s="1"/>
  <c r="BR345" i="6"/>
  <c r="BT345" i="6" s="1"/>
  <c r="CG351" i="6"/>
  <c r="BR385" i="6"/>
  <c r="BR428" i="6"/>
  <c r="BR445" i="6"/>
  <c r="BR523" i="6"/>
  <c r="BR336" i="6"/>
  <c r="BR431" i="6"/>
  <c r="BR528" i="6"/>
  <c r="BR568" i="6"/>
  <c r="CE309" i="6"/>
  <c r="CG309" i="6" s="1"/>
  <c r="BR418" i="6"/>
  <c r="CG511" i="6"/>
  <c r="BR482" i="6"/>
  <c r="CG483" i="6"/>
  <c r="BR516" i="6"/>
  <c r="CE568" i="6"/>
  <c r="CG568" i="6" s="1"/>
  <c r="CG386" i="6"/>
  <c r="CG432" i="6"/>
  <c r="BR171" i="6"/>
  <c r="BR223" i="6"/>
  <c r="BR266" i="6"/>
  <c r="CE363" i="6"/>
  <c r="CG363" i="6" s="1"/>
  <c r="CG365" i="6"/>
  <c r="BR448" i="6"/>
  <c r="BR451" i="6"/>
  <c r="BR465" i="6"/>
  <c r="CE474" i="6"/>
  <c r="CG474" i="6" s="1"/>
  <c r="BR462" i="6"/>
  <c r="CG500" i="6"/>
  <c r="CG507" i="6"/>
  <c r="CG538" i="6"/>
  <c r="BR577" i="6"/>
  <c r="BR633" i="6"/>
  <c r="BR190" i="6"/>
  <c r="BR357" i="6"/>
  <c r="BR450" i="6"/>
  <c r="BR644" i="6"/>
  <c r="BR180" i="6"/>
  <c r="CE284" i="6"/>
  <c r="CG284" i="6" s="1"/>
  <c r="BR376" i="6"/>
  <c r="CG384" i="6"/>
  <c r="BR395" i="6"/>
  <c r="CE404" i="6"/>
  <c r="CG404" i="6" s="1"/>
  <c r="BR530" i="6"/>
  <c r="BR437" i="6"/>
  <c r="BR486" i="6"/>
  <c r="BR514" i="6"/>
  <c r="CE606" i="6"/>
  <c r="CG606" i="6" s="1"/>
  <c r="BR461" i="6"/>
  <c r="BR427" i="6"/>
  <c r="CG438" i="6"/>
  <c r="BR536" i="6"/>
  <c r="BR567" i="6"/>
  <c r="BR623" i="6"/>
  <c r="BR355" i="6"/>
  <c r="BR370" i="6"/>
  <c r="BR434" i="6"/>
  <c r="CG437" i="6"/>
  <c r="BR480" i="6"/>
  <c r="BR504" i="6"/>
  <c r="BR539" i="6"/>
  <c r="BR335" i="6"/>
  <c r="BR440" i="6"/>
  <c r="CE575" i="6"/>
  <c r="CG575" i="6" s="1"/>
  <c r="CE488" i="6"/>
  <c r="CG488" i="6" s="1"/>
  <c r="CG553" i="6"/>
  <c r="CE413" i="6"/>
  <c r="CG413" i="6" s="1"/>
  <c r="CE509" i="6"/>
  <c r="CG509" i="6" s="1"/>
  <c r="BR559" i="6"/>
  <c r="BR584" i="6"/>
  <c r="CE603" i="6"/>
  <c r="CG603" i="6" s="1"/>
  <c r="BR518" i="6"/>
  <c r="BR522" i="6"/>
  <c r="BR526" i="6"/>
  <c r="BR592" i="6"/>
  <c r="BR638" i="6"/>
  <c r="BR377" i="6"/>
  <c r="BR382" i="6"/>
  <c r="CG414" i="6"/>
  <c r="CE441" i="6"/>
  <c r="CG441" i="6" s="1"/>
  <c r="CG450" i="6"/>
  <c r="CE476" i="6"/>
  <c r="CG476" i="6" s="1"/>
  <c r="CG557" i="6"/>
  <c r="BR608" i="6"/>
  <c r="CG630" i="6"/>
  <c r="BR420" i="6"/>
  <c r="BR513" i="6"/>
  <c r="CE422" i="6"/>
  <c r="CG422" i="6" s="1"/>
  <c r="BR490" i="6"/>
  <c r="BR501" i="6"/>
  <c r="CE547" i="6"/>
  <c r="CG547" i="6" s="1"/>
  <c r="CE622" i="6"/>
  <c r="CG622" i="6" s="1"/>
  <c r="BR583" i="6"/>
  <c r="BR628" i="6"/>
  <c r="BR499" i="6"/>
  <c r="BR512" i="6"/>
  <c r="BR531" i="6"/>
  <c r="BR553" i="6"/>
  <c r="BR597" i="6"/>
  <c r="BR617" i="6"/>
  <c r="BR493" i="6"/>
  <c r="BR497" i="6"/>
  <c r="CG558" i="6"/>
  <c r="BR430" i="6"/>
  <c r="CE496" i="6"/>
  <c r="CG496" i="6" s="1"/>
  <c r="BR548" i="6"/>
  <c r="BR562" i="6"/>
  <c r="BR643" i="6"/>
  <c r="BR520" i="6"/>
  <c r="BR572" i="6"/>
  <c r="CG617" i="6"/>
  <c r="CG533" i="6"/>
  <c r="CE551" i="6"/>
  <c r="CG551" i="6" s="1"/>
  <c r="BR588" i="6"/>
  <c r="BR622" i="6"/>
  <c r="BR627" i="6"/>
  <c r="CE515" i="6"/>
  <c r="CG515" i="6" s="1"/>
  <c r="BR586" i="6"/>
  <c r="CG640" i="6"/>
  <c r="BR642" i="6"/>
  <c r="BR470" i="6"/>
  <c r="CE471" i="6"/>
  <c r="CG471" i="6" s="1"/>
  <c r="CE527" i="6"/>
  <c r="CG527" i="6" s="1"/>
  <c r="CG577" i="6"/>
  <c r="CG637" i="6"/>
  <c r="CE586" i="6"/>
  <c r="CG586" i="6" s="1"/>
  <c r="BR554" i="6"/>
  <c r="BR555" i="6"/>
  <c r="BR556" i="6"/>
  <c r="BR564" i="6"/>
  <c r="CE601" i="6"/>
  <c r="CG601" i="6" s="1"/>
  <c r="BR639" i="6"/>
  <c r="BR579" i="6"/>
  <c r="BR620" i="6"/>
  <c r="CE566" i="6"/>
  <c r="CG566" i="6" s="1"/>
  <c r="BR580" i="6"/>
  <c r="BR598" i="6"/>
  <c r="BR603" i="6"/>
  <c r="BR575" i="6"/>
  <c r="BR593" i="6"/>
  <c r="BR565" i="6"/>
  <c r="BR595" i="6"/>
  <c r="BR600" i="6"/>
  <c r="BR610" i="6"/>
  <c r="BR618" i="6"/>
  <c r="BR570" i="6"/>
  <c r="CE571" i="6"/>
  <c r="CG571" i="6" s="1"/>
  <c r="BR613" i="6"/>
  <c r="BR640" i="6"/>
  <c r="DN15" i="6"/>
  <c r="DN16" i="6"/>
  <c r="DN17" i="6"/>
  <c r="DN14" i="6"/>
  <c r="DC17" i="6"/>
  <c r="DC16" i="6"/>
  <c r="FI23" i="6"/>
  <c r="FF23" i="6"/>
  <c r="FD23" i="6"/>
  <c r="FC23" i="6"/>
  <c r="EM23" i="6"/>
  <c r="EJ23" i="6"/>
  <c r="DZ23" i="6"/>
  <c r="DW23" i="6"/>
  <c r="DX23" i="6" s="1"/>
  <c r="DO23" i="6"/>
  <c r="DQ23" i="6" s="1"/>
  <c r="DS23" i="6" s="1"/>
  <c r="DA22" i="6"/>
  <c r="AO23" i="6"/>
  <c r="E29" i="6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L58" i="6"/>
  <c r="DN23" i="6" a="1"/>
  <c r="AN23" i="6" a="1"/>
  <c r="BO76" i="6" a="1"/>
  <c r="EO24" i="6" a="1"/>
  <c r="BO48" i="6" a="1"/>
  <c r="BO85" i="6" a="1"/>
  <c r="BO74" i="6" a="1"/>
  <c r="BO35" i="6" a="1"/>
  <c r="BO385" i="6" a="1"/>
  <c r="BO150" i="6" a="1"/>
  <c r="BO205" i="6" a="1"/>
  <c r="BO36" i="6" a="1"/>
  <c r="BO294" i="6" a="1"/>
  <c r="BO397" i="6" a="1"/>
  <c r="BO535" i="6" a="1"/>
  <c r="BO61" i="6" a="1"/>
  <c r="BO103" i="6" a="1"/>
  <c r="BO53" i="6" a="1"/>
  <c r="BO207" i="6" a="1"/>
  <c r="BO132" i="6" a="1"/>
  <c r="BO147" i="6" a="1"/>
  <c r="BO433" i="6" a="1"/>
  <c r="BO84" i="6" a="1"/>
  <c r="BO249" i="6" a="1"/>
  <c r="BO169" i="6" a="1"/>
  <c r="BO46" i="6" a="1"/>
  <c r="BO236" i="6" a="1"/>
  <c r="BO281" i="6" a="1"/>
  <c r="BO483" i="6" a="1"/>
  <c r="BO355" i="6" a="1"/>
  <c r="BO343" i="6" a="1"/>
  <c r="BO215" i="6" a="1"/>
  <c r="BO182" i="6" a="1"/>
  <c r="BO70" i="6" a="1"/>
  <c r="BO345" i="6" a="1"/>
  <c r="BO217" i="6" a="1"/>
  <c r="BO45" i="6" a="1"/>
  <c r="BO95" i="6" a="1"/>
  <c r="BO113" i="6" a="1"/>
  <c r="BO152" i="6" a="1"/>
  <c r="BO261" i="6" a="1"/>
  <c r="BO415" i="6" a="1"/>
  <c r="BO55" i="6" a="1"/>
  <c r="BO65" i="6" a="1"/>
  <c r="BO75" i="6" a="1"/>
  <c r="BO171" i="6" a="1"/>
  <c r="BO455" i="6" a="1"/>
  <c r="BO455" i="6" l="1"/>
  <c r="BO171" i="6"/>
  <c r="BO75" i="6"/>
  <c r="BO65" i="6"/>
  <c r="BO55" i="6"/>
  <c r="BO415" i="6"/>
  <c r="BO261" i="6"/>
  <c r="BO152" i="6"/>
  <c r="BO113" i="6"/>
  <c r="BO95" i="6"/>
  <c r="BO45" i="6"/>
  <c r="BO217" i="6"/>
  <c r="BO345" i="6"/>
  <c r="BO70" i="6"/>
  <c r="BO182" i="6"/>
  <c r="BO215" i="6"/>
  <c r="BO343" i="6"/>
  <c r="BO355" i="6"/>
  <c r="BO483" i="6"/>
  <c r="BO281" i="6"/>
  <c r="BO236" i="6"/>
  <c r="BO46" i="6"/>
  <c r="BO169" i="6"/>
  <c r="BO249" i="6"/>
  <c r="BO84" i="6"/>
  <c r="BO433" i="6"/>
  <c r="BO147" i="6"/>
  <c r="BO132" i="6"/>
  <c r="BO207" i="6"/>
  <c r="BO53" i="6"/>
  <c r="BO103" i="6"/>
  <c r="BO61" i="6"/>
  <c r="BO535" i="6"/>
  <c r="BO397" i="6"/>
  <c r="BO294" i="6"/>
  <c r="BO36" i="6"/>
  <c r="BO205" i="6"/>
  <c r="BO150" i="6"/>
  <c r="BO385" i="6"/>
  <c r="BO35" i="6"/>
  <c r="BO74" i="6"/>
  <c r="BO85" i="6"/>
  <c r="BO48" i="6"/>
  <c r="EO24" i="6"/>
  <c r="BO76" i="6"/>
  <c r="BT283" i="6"/>
  <c r="BQ51" i="6"/>
  <c r="BZ318" i="6"/>
  <c r="BZ234" i="6"/>
  <c r="BZ558" i="6"/>
  <c r="BZ384" i="6"/>
  <c r="BZ532" i="6"/>
  <c r="BZ298" i="6"/>
  <c r="BQ100" i="6"/>
  <c r="BT100" i="6" s="1"/>
  <c r="BZ492" i="6"/>
  <c r="BZ119" i="6"/>
  <c r="BZ246" i="6"/>
  <c r="BZ227" i="6"/>
  <c r="BZ429" i="6"/>
  <c r="BZ82" i="6"/>
  <c r="BT103" i="6"/>
  <c r="BZ639" i="6"/>
  <c r="BZ273" i="6"/>
  <c r="BZ452" i="6"/>
  <c r="BT171" i="6"/>
  <c r="BZ199" i="6"/>
  <c r="BZ50" i="6"/>
  <c r="BZ387" i="6"/>
  <c r="BZ614" i="6"/>
  <c r="BZ83" i="6"/>
  <c r="BZ99" i="6"/>
  <c r="BZ191" i="6"/>
  <c r="BQ194" i="6"/>
  <c r="BZ602" i="6"/>
  <c r="BZ112" i="6"/>
  <c r="BZ584" i="6"/>
  <c r="BZ125" i="6"/>
  <c r="BQ305" i="6"/>
  <c r="BQ25" i="6"/>
  <c r="BT25" i="6" s="1"/>
  <c r="BZ317" i="6"/>
  <c r="BQ178" i="6"/>
  <c r="BZ250" i="6"/>
  <c r="BZ159" i="6"/>
  <c r="BZ32" i="6"/>
  <c r="BQ324" i="6"/>
  <c r="BZ459" i="6"/>
  <c r="BZ624" i="6"/>
  <c r="BZ390" i="6"/>
  <c r="BZ225" i="6"/>
  <c r="BZ196" i="6"/>
  <c r="BZ338" i="6"/>
  <c r="BZ295" i="6"/>
  <c r="BZ520" i="6"/>
  <c r="BZ539" i="6"/>
  <c r="BZ27" i="6"/>
  <c r="BZ442" i="6"/>
  <c r="BZ616" i="6"/>
  <c r="BZ348" i="6"/>
  <c r="BZ366" i="6"/>
  <c r="BQ129" i="6"/>
  <c r="BZ638" i="6"/>
  <c r="BZ346" i="6"/>
  <c r="BZ538" i="6"/>
  <c r="BZ619" i="6"/>
  <c r="BZ307" i="6"/>
  <c r="BZ237" i="6"/>
  <c r="BZ553" i="6"/>
  <c r="BT75" i="6"/>
  <c r="BZ436" i="6"/>
  <c r="BZ145" i="6"/>
  <c r="BZ612" i="6"/>
  <c r="BZ33" i="6"/>
  <c r="BZ374" i="6"/>
  <c r="BQ233" i="6"/>
  <c r="BZ128" i="6"/>
  <c r="BZ313" i="6"/>
  <c r="BZ637" i="6"/>
  <c r="BZ184" i="6"/>
  <c r="BZ382" i="6"/>
  <c r="BZ130" i="6"/>
  <c r="BZ206" i="6"/>
  <c r="BZ522" i="6"/>
  <c r="BQ301" i="6"/>
  <c r="BT415" i="6"/>
  <c r="BZ457" i="6"/>
  <c r="BQ108" i="6"/>
  <c r="BZ292" i="6"/>
  <c r="BZ608" i="6"/>
  <c r="BZ418" i="6"/>
  <c r="BZ115" i="6"/>
  <c r="BZ549" i="6"/>
  <c r="BZ316" i="6"/>
  <c r="BZ546" i="6"/>
  <c r="BZ310" i="6"/>
  <c r="BZ510" i="6"/>
  <c r="BZ214" i="6"/>
  <c r="BQ78" i="6"/>
  <c r="BT78" i="6" s="1"/>
  <c r="BZ446" i="6"/>
  <c r="BZ542" i="6"/>
  <c r="BZ622" i="6"/>
  <c r="BZ79" i="6"/>
  <c r="BZ419" i="6"/>
  <c r="BZ164" i="6"/>
  <c r="BZ467" i="6"/>
  <c r="BZ44" i="6"/>
  <c r="BT30" i="6"/>
  <c r="BZ529" i="6"/>
  <c r="BZ244" i="6"/>
  <c r="BZ350" i="6"/>
  <c r="BZ497" i="6"/>
  <c r="BZ480" i="6"/>
  <c r="BZ372" i="6"/>
  <c r="BT55" i="6"/>
  <c r="BZ178" i="6"/>
  <c r="BZ396" i="6"/>
  <c r="BZ636" i="6"/>
  <c r="BZ620" i="6"/>
  <c r="BZ473" i="6"/>
  <c r="BZ221" i="6"/>
  <c r="BZ173" i="6"/>
  <c r="BZ327" i="6"/>
  <c r="BZ588" i="6"/>
  <c r="BZ362" i="6"/>
  <c r="BZ617" i="6"/>
  <c r="BZ58" i="6"/>
  <c r="BZ498" i="6"/>
  <c r="BZ334" i="6"/>
  <c r="BQ146" i="6"/>
  <c r="BZ489" i="6"/>
  <c r="BZ598" i="6"/>
  <c r="BZ323" i="6"/>
  <c r="BZ90" i="6"/>
  <c r="EQ26" i="6"/>
  <c r="EQ25" i="6"/>
  <c r="ET24" i="6"/>
  <c r="ET25" i="6"/>
  <c r="BQ142" i="6"/>
  <c r="BQ197" i="6"/>
  <c r="BQ254" i="6"/>
  <c r="BQ187" i="6"/>
  <c r="BT187" i="6" s="1"/>
  <c r="BQ144" i="6"/>
  <c r="BQ401" i="6"/>
  <c r="BQ606" i="6"/>
  <c r="BQ250" i="6"/>
  <c r="BQ322" i="6"/>
  <c r="BQ125" i="6"/>
  <c r="BQ98" i="6"/>
  <c r="BQ94" i="6"/>
  <c r="BQ470" i="6"/>
  <c r="BQ540" i="6"/>
  <c r="BQ593" i="6"/>
  <c r="BQ363" i="6"/>
  <c r="BQ549" i="6"/>
  <c r="BQ497" i="6"/>
  <c r="BQ400" i="6"/>
  <c r="BQ240" i="6"/>
  <c r="BQ166" i="6"/>
  <c r="BQ599" i="6"/>
  <c r="BQ354" i="6"/>
  <c r="BQ564" i="6"/>
  <c r="BQ494" i="6"/>
  <c r="BQ529" i="6"/>
  <c r="BQ386" i="6"/>
  <c r="BQ270" i="6"/>
  <c r="BT270" i="6" s="1"/>
  <c r="BQ196" i="6"/>
  <c r="BQ617" i="6"/>
  <c r="BQ32" i="6"/>
  <c r="BQ133" i="6"/>
  <c r="BQ60" i="6"/>
  <c r="BQ541" i="6"/>
  <c r="BQ464" i="6"/>
  <c r="BQ203" i="6"/>
  <c r="BQ609" i="6"/>
  <c r="BQ200" i="6"/>
  <c r="BQ56" i="6"/>
  <c r="BT56" i="6" s="1"/>
  <c r="BQ106" i="6"/>
  <c r="BT106" i="6" s="1"/>
  <c r="BQ280" i="6"/>
  <c r="BQ34" i="6"/>
  <c r="BQ362" i="6"/>
  <c r="BQ493" i="6"/>
  <c r="BQ325" i="6"/>
  <c r="BQ92" i="6"/>
  <c r="BQ460" i="6"/>
  <c r="BQ428" i="6"/>
  <c r="BQ473" i="6"/>
  <c r="BQ482" i="6"/>
  <c r="BQ314" i="6"/>
  <c r="BQ510" i="6"/>
  <c r="BQ620" i="6"/>
  <c r="BQ391" i="6"/>
  <c r="BQ300" i="6"/>
  <c r="BQ576" i="6"/>
  <c r="BQ370" i="6"/>
  <c r="BQ253" i="6"/>
  <c r="BQ186" i="6"/>
  <c r="BQ342" i="6"/>
  <c r="BQ183" i="6"/>
  <c r="BQ585" i="6"/>
  <c r="BQ139" i="6"/>
  <c r="BQ587" i="6"/>
  <c r="BQ216" i="6"/>
  <c r="BQ575" i="6"/>
  <c r="BQ505" i="6"/>
  <c r="BQ425" i="6"/>
  <c r="BQ487" i="6"/>
  <c r="BQ160" i="6"/>
  <c r="BQ590" i="6"/>
  <c r="BQ38" i="6"/>
  <c r="BQ252" i="6"/>
  <c r="BQ404" i="6"/>
  <c r="BQ162" i="6"/>
  <c r="BQ164" i="6"/>
  <c r="BQ618" i="6"/>
  <c r="BQ504" i="6"/>
  <c r="BQ466" i="6"/>
  <c r="BQ198" i="6"/>
  <c r="BQ611" i="6"/>
  <c r="BQ336" i="6"/>
  <c r="BT336" i="6" s="1"/>
  <c r="BQ596" i="6"/>
  <c r="BQ57" i="6"/>
  <c r="BT57" i="6" s="1"/>
  <c r="BQ542" i="6"/>
  <c r="BQ320" i="6"/>
  <c r="BQ628" i="6"/>
  <c r="BQ151" i="6"/>
  <c r="BQ313" i="6"/>
  <c r="BQ326" i="6"/>
  <c r="BQ350" i="6"/>
  <c r="BQ495" i="6"/>
  <c r="BQ405" i="6"/>
  <c r="BQ612" i="6"/>
  <c r="BQ372" i="6"/>
  <c r="BQ284" i="6"/>
  <c r="BQ202" i="6"/>
  <c r="BQ450" i="6"/>
  <c r="BQ424" i="6"/>
  <c r="BQ353" i="6"/>
  <c r="BQ219" i="6"/>
  <c r="BQ40" i="6"/>
  <c r="BT40" i="6" s="1"/>
  <c r="BQ378" i="6"/>
  <c r="BQ509" i="6"/>
  <c r="BQ409" i="6"/>
  <c r="BQ315" i="6"/>
  <c r="BQ331" i="6"/>
  <c r="BQ561" i="6"/>
  <c r="BQ635" i="6"/>
  <c r="BQ485" i="6"/>
  <c r="BQ443" i="6"/>
  <c r="BQ563" i="6"/>
  <c r="BQ528" i="6"/>
  <c r="BQ419" i="6"/>
  <c r="BQ449" i="6"/>
  <c r="BQ639" i="6"/>
  <c r="BQ619" i="6"/>
  <c r="BQ126" i="6"/>
  <c r="BQ574" i="6"/>
  <c r="BT574" i="6" s="1"/>
  <c r="BQ556" i="6"/>
  <c r="BQ71" i="6"/>
  <c r="BQ631" i="6"/>
  <c r="BQ551" i="6"/>
  <c r="BQ311" i="6"/>
  <c r="BQ625" i="6"/>
  <c r="BQ565" i="6"/>
  <c r="BQ364" i="6"/>
  <c r="BQ277" i="6"/>
  <c r="BQ191" i="6"/>
  <c r="BQ148" i="6"/>
  <c r="BQ302" i="6"/>
  <c r="BQ245" i="6"/>
  <c r="BQ457" i="6"/>
  <c r="BQ52" i="6"/>
  <c r="BQ589" i="6"/>
  <c r="BQ58" i="6"/>
  <c r="BQ189" i="6"/>
  <c r="BQ491" i="6"/>
  <c r="BQ621" i="6"/>
  <c r="BQ481" i="6"/>
  <c r="BQ411" i="6"/>
  <c r="BQ321" i="6"/>
  <c r="BQ395" i="6"/>
  <c r="BQ622" i="6"/>
  <c r="BQ479" i="6"/>
  <c r="BQ223" i="6"/>
  <c r="BQ502" i="6"/>
  <c r="BQ153" i="6"/>
  <c r="BQ255" i="6"/>
  <c r="BQ244" i="6"/>
  <c r="BQ513" i="6"/>
  <c r="BQ547" i="6"/>
  <c r="BQ127" i="6"/>
  <c r="BQ374" i="6"/>
  <c r="BQ211" i="6"/>
  <c r="BQ88" i="6"/>
  <c r="BQ246" i="6"/>
  <c r="BT246" i="6" s="1"/>
  <c r="BQ645" i="6"/>
  <c r="BQ50" i="6"/>
  <c r="BQ328" i="6"/>
  <c r="BQ257" i="6"/>
  <c r="BT257" i="6" s="1"/>
  <c r="BQ471" i="6"/>
  <c r="BQ472" i="6"/>
  <c r="BQ224" i="6"/>
  <c r="BQ636" i="6"/>
  <c r="BQ346" i="6"/>
  <c r="BQ208" i="6"/>
  <c r="BQ114" i="6"/>
  <c r="BQ168" i="6"/>
  <c r="BQ536" i="6"/>
  <c r="BQ467" i="6"/>
  <c r="BQ531" i="6"/>
  <c r="BQ461" i="6"/>
  <c r="BQ475" i="6"/>
  <c r="BQ251" i="6"/>
  <c r="BQ383" i="6"/>
  <c r="BQ448" i="6"/>
  <c r="BQ306" i="6"/>
  <c r="BQ33" i="6"/>
  <c r="BQ87" i="6"/>
  <c r="BT87" i="6" s="1"/>
  <c r="BQ29" i="6"/>
  <c r="BQ161" i="6"/>
  <c r="BQ43" i="6"/>
  <c r="BQ295" i="6"/>
  <c r="BQ318" i="6"/>
  <c r="BQ334" i="6"/>
  <c r="BQ159" i="6"/>
  <c r="BQ430" i="6"/>
  <c r="BQ181" i="6"/>
  <c r="BQ243" i="6"/>
  <c r="BQ537" i="6"/>
  <c r="BQ137" i="6"/>
  <c r="BQ553" i="6"/>
  <c r="BQ170" i="6"/>
  <c r="BT170" i="6" s="1"/>
  <c r="BQ447" i="6"/>
  <c r="BQ145" i="6"/>
  <c r="BT145" i="6" s="1"/>
  <c r="BQ566" i="6"/>
  <c r="BQ601" i="6"/>
  <c r="BQ557" i="6"/>
  <c r="BQ175" i="6"/>
  <c r="BQ396" i="6"/>
  <c r="BQ289" i="6"/>
  <c r="BQ492" i="6"/>
  <c r="BQ610" i="6"/>
  <c r="BT610" i="6" s="1"/>
  <c r="BQ285" i="6"/>
  <c r="BQ379" i="6"/>
  <c r="BQ173" i="6"/>
  <c r="BQ117" i="6"/>
  <c r="BQ93" i="6"/>
  <c r="BQ264" i="6"/>
  <c r="BT264" i="6" s="1"/>
  <c r="BQ291" i="6"/>
  <c r="BQ615" i="6"/>
  <c r="BQ242" i="6"/>
  <c r="BQ454" i="6"/>
  <c r="BQ39" i="6"/>
  <c r="BQ269" i="6"/>
  <c r="BQ616" i="6"/>
  <c r="BQ614" i="6"/>
  <c r="BQ407" i="6"/>
  <c r="BQ131" i="6"/>
  <c r="BQ299" i="6"/>
  <c r="BT299" i="6" s="1"/>
  <c r="BQ195" i="6"/>
  <c r="BQ580" i="6"/>
  <c r="BQ201" i="6"/>
  <c r="BQ156" i="6"/>
  <c r="BQ568" i="6"/>
  <c r="BQ392" i="6"/>
  <c r="BQ221" i="6"/>
  <c r="BQ499" i="6"/>
  <c r="BQ268" i="6"/>
  <c r="BQ69" i="6"/>
  <c r="BQ212" i="6"/>
  <c r="BQ366" i="6"/>
  <c r="BQ265" i="6"/>
  <c r="BQ110" i="6"/>
  <c r="BQ54" i="6"/>
  <c r="BT54" i="6" s="1"/>
  <c r="BQ327" i="6"/>
  <c r="BQ519" i="6"/>
  <c r="BT519" i="6" s="1"/>
  <c r="BQ316" i="6"/>
  <c r="BT316" i="6" s="1"/>
  <c r="BQ310" i="6"/>
  <c r="BQ545" i="6"/>
  <c r="BQ365" i="6"/>
  <c r="BQ522" i="6"/>
  <c r="BQ533" i="6"/>
  <c r="BQ228" i="6"/>
  <c r="BQ165" i="6"/>
  <c r="BQ626" i="6"/>
  <c r="BQ135" i="6"/>
  <c r="BQ594" i="6"/>
  <c r="BQ376" i="6"/>
  <c r="BQ184" i="6"/>
  <c r="BQ478" i="6"/>
  <c r="BQ120" i="6"/>
  <c r="BQ174" i="6"/>
  <c r="BT174" i="6" s="1"/>
  <c r="BQ523" i="6"/>
  <c r="BQ548" i="6"/>
  <c r="BQ107" i="6"/>
  <c r="BQ86" i="6"/>
  <c r="BQ555" i="6"/>
  <c r="BQ507" i="6"/>
  <c r="BQ241" i="6"/>
  <c r="BQ64" i="6"/>
  <c r="BT64" i="6" s="1"/>
  <c r="BQ632" i="6"/>
  <c r="BQ381" i="6"/>
  <c r="BQ644" i="6"/>
  <c r="BQ605" i="6"/>
  <c r="BQ562" i="6"/>
  <c r="BQ393" i="6"/>
  <c r="BQ634" i="6"/>
  <c r="BQ118" i="6"/>
  <c r="BQ459" i="6"/>
  <c r="BQ446" i="6"/>
  <c r="BQ308" i="6"/>
  <c r="BQ638" i="6"/>
  <c r="BQ394" i="6"/>
  <c r="BQ292" i="6"/>
  <c r="BQ192" i="6"/>
  <c r="BQ138" i="6"/>
  <c r="BT138" i="6" s="1"/>
  <c r="BQ453" i="6"/>
  <c r="BT453" i="6" s="1"/>
  <c r="BQ489" i="6"/>
  <c r="BQ432" i="6"/>
  <c r="BQ598" i="6"/>
  <c r="BQ544" i="6"/>
  <c r="BQ592" i="6"/>
  <c r="BT592" i="6" s="1"/>
  <c r="BQ66" i="6"/>
  <c r="BQ465" i="6"/>
  <c r="BQ375" i="6"/>
  <c r="BQ188" i="6"/>
  <c r="BQ583" i="6"/>
  <c r="BQ47" i="6"/>
  <c r="BQ423" i="6"/>
  <c r="BQ451" i="6"/>
  <c r="BQ498" i="6"/>
  <c r="BQ468" i="6"/>
  <c r="BQ99" i="6"/>
  <c r="BQ552" i="6"/>
  <c r="BQ511" i="6"/>
  <c r="BQ441" i="6"/>
  <c r="BQ361" i="6"/>
  <c r="BQ525" i="6"/>
  <c r="BQ445" i="6"/>
  <c r="BQ514" i="6"/>
  <c r="BQ304" i="6"/>
  <c r="BQ185" i="6"/>
  <c r="BQ642" i="6"/>
  <c r="BQ333" i="6"/>
  <c r="BQ259" i="6"/>
  <c r="BQ210" i="6"/>
  <c r="BQ157" i="6"/>
  <c r="BQ444" i="6"/>
  <c r="BQ398" i="6"/>
  <c r="BQ272" i="6"/>
  <c r="BQ42" i="6"/>
  <c r="BQ276" i="6"/>
  <c r="BQ193" i="6"/>
  <c r="BQ293" i="6"/>
  <c r="BQ340" i="6"/>
  <c r="BQ102" i="6"/>
  <c r="BQ408" i="6"/>
  <c r="BQ613" i="6"/>
  <c r="BT613" i="6" s="1"/>
  <c r="BQ630" i="6"/>
  <c r="BT630" i="6" s="1"/>
  <c r="BQ26" i="6"/>
  <c r="BQ234" i="6"/>
  <c r="BQ458" i="6"/>
  <c r="BT458" i="6" s="1"/>
  <c r="BQ503" i="6"/>
  <c r="BQ136" i="6"/>
  <c r="BQ371" i="6"/>
  <c r="BQ600" i="6"/>
  <c r="BQ581" i="6"/>
  <c r="BQ431" i="6"/>
  <c r="BQ239" i="6"/>
  <c r="BQ646" i="6"/>
  <c r="BQ420" i="6"/>
  <c r="BQ330" i="6"/>
  <c r="BQ220" i="6"/>
  <c r="BQ267" i="6"/>
  <c r="BQ418" i="6"/>
  <c r="BQ134" i="6"/>
  <c r="BQ387" i="6"/>
  <c r="BT387" i="6" s="1"/>
  <c r="BQ484" i="6"/>
  <c r="BQ399" i="6"/>
  <c r="BQ122" i="6"/>
  <c r="BQ238" i="6"/>
  <c r="BQ356" i="6"/>
  <c r="BT356" i="6" s="1"/>
  <c r="BQ154" i="6"/>
  <c r="BQ406" i="6"/>
  <c r="BQ273" i="6"/>
  <c r="BQ462" i="6"/>
  <c r="BQ518" i="6"/>
  <c r="BQ329" i="6"/>
  <c r="BQ332" i="6"/>
  <c r="BQ521" i="6"/>
  <c r="BQ414" i="6"/>
  <c r="BQ351" i="6"/>
  <c r="BQ595" i="6"/>
  <c r="BQ515" i="6"/>
  <c r="BQ335" i="6"/>
  <c r="BQ586" i="6"/>
  <c r="BQ412" i="6"/>
  <c r="BQ290" i="6"/>
  <c r="BQ317" i="6"/>
  <c r="BQ282" i="6"/>
  <c r="BQ67" i="6"/>
  <c r="BQ602" i="6"/>
  <c r="BQ550" i="6"/>
  <c r="BQ128" i="6"/>
  <c r="BQ359" i="6"/>
  <c r="BQ309" i="6"/>
  <c r="BQ627" i="6"/>
  <c r="BQ349" i="6"/>
  <c r="BQ140" i="6"/>
  <c r="BQ358" i="6"/>
  <c r="BQ82" i="6"/>
  <c r="BQ417" i="6"/>
  <c r="BQ429" i="6"/>
  <c r="BQ643" i="6"/>
  <c r="BT643" i="6" s="1"/>
  <c r="BQ569" i="6"/>
  <c r="BQ516" i="6"/>
  <c r="BQ641" i="6"/>
  <c r="BQ501" i="6"/>
  <c r="BQ554" i="6"/>
  <c r="BQ629" i="6"/>
  <c r="BQ97" i="6"/>
  <c r="BQ579" i="6"/>
  <c r="BQ413" i="6"/>
  <c r="BQ218" i="6"/>
  <c r="BQ437" i="6"/>
  <c r="BQ608" i="6"/>
  <c r="BQ262" i="6"/>
  <c r="BQ527" i="6"/>
  <c r="BQ338" i="6"/>
  <c r="BQ101" i="6"/>
  <c r="BQ570" i="6"/>
  <c r="BT570" i="6" s="1"/>
  <c r="BQ597" i="6"/>
  <c r="BQ167" i="6"/>
  <c r="BQ214" i="6"/>
  <c r="BQ297" i="6"/>
  <c r="BT297" i="6" s="1"/>
  <c r="BQ539" i="6"/>
  <c r="BQ68" i="6"/>
  <c r="BQ604" i="6"/>
  <c r="BQ543" i="6"/>
  <c r="BQ312" i="6"/>
  <c r="BQ463" i="6"/>
  <c r="BQ526" i="6"/>
  <c r="BQ591" i="6"/>
  <c r="BQ640" i="6"/>
  <c r="BQ79" i="6"/>
  <c r="BQ436" i="6"/>
  <c r="BQ31" i="6"/>
  <c r="BQ571" i="6"/>
  <c r="BQ421" i="6"/>
  <c r="BQ341" i="6"/>
  <c r="BQ435" i="6"/>
  <c r="BQ512" i="6"/>
  <c r="BQ287" i="6"/>
  <c r="BQ172" i="6"/>
  <c r="BQ439" i="6"/>
  <c r="BQ123" i="6"/>
  <c r="BQ559" i="6"/>
  <c r="BQ416" i="6"/>
  <c r="BQ624" i="6"/>
  <c r="BQ275" i="6"/>
  <c r="BQ530" i="6"/>
  <c r="BQ469" i="6"/>
  <c r="BQ623" i="6"/>
  <c r="BQ204" i="6"/>
  <c r="BQ206" i="6"/>
  <c r="BQ73" i="6"/>
  <c r="BQ434" i="6"/>
  <c r="BQ558" i="6"/>
  <c r="BQ633" i="6"/>
  <c r="BQ382" i="6"/>
  <c r="BQ158" i="6"/>
  <c r="BQ384" i="6"/>
  <c r="BQ373" i="6"/>
  <c r="BQ44" i="6"/>
  <c r="BQ111" i="6"/>
  <c r="BT111" i="6" s="1"/>
  <c r="BQ115" i="6"/>
  <c r="BQ256" i="6"/>
  <c r="BT256" i="6" s="1"/>
  <c r="BQ476" i="6"/>
  <c r="BQ573" i="6"/>
  <c r="BQ538" i="6"/>
  <c r="BQ410" i="6"/>
  <c r="BQ607" i="6"/>
  <c r="BQ567" i="6"/>
  <c r="BQ319" i="6"/>
  <c r="BQ578" i="6"/>
  <c r="BQ402" i="6"/>
  <c r="BT402" i="6" s="1"/>
  <c r="BQ149" i="6"/>
  <c r="BQ230" i="6"/>
  <c r="BQ344" i="6"/>
  <c r="BQ232" i="6"/>
  <c r="BQ83" i="6"/>
  <c r="BQ486" i="6"/>
  <c r="BQ506" i="6"/>
  <c r="BQ49" i="6"/>
  <c r="BT49" i="6" s="1"/>
  <c r="BQ442" i="6"/>
  <c r="BQ296" i="6"/>
  <c r="BQ112" i="6"/>
  <c r="BQ89" i="6"/>
  <c r="BQ190" i="6"/>
  <c r="BQ339" i="6"/>
  <c r="BT339" i="6" s="1"/>
  <c r="BQ109" i="6"/>
  <c r="BQ235" i="6"/>
  <c r="BT235" i="6" s="1"/>
  <c r="BQ323" i="6"/>
  <c r="BQ231" i="6"/>
  <c r="BQ490" i="6"/>
  <c r="BQ90" i="6"/>
  <c r="BQ380" i="6"/>
  <c r="BQ260" i="6"/>
  <c r="BQ348" i="6"/>
  <c r="BQ546" i="6"/>
  <c r="BT546" i="6" s="1"/>
  <c r="BQ62" i="6"/>
  <c r="BQ560" i="6"/>
  <c r="BQ588" i="6"/>
  <c r="BQ279" i="6"/>
  <c r="BQ456" i="6"/>
  <c r="BT456" i="6" s="1"/>
  <c r="BQ96" i="6"/>
  <c r="BT96" i="6" s="1"/>
  <c r="BQ477" i="6"/>
  <c r="BQ176" i="6"/>
  <c r="BQ199" i="6"/>
  <c r="BQ307" i="6"/>
  <c r="BQ213" i="6"/>
  <c r="BQ247" i="6"/>
  <c r="BQ124" i="6"/>
  <c r="BQ163" i="6"/>
  <c r="BQ248" i="6"/>
  <c r="BQ637" i="6"/>
  <c r="BQ500" i="6"/>
  <c r="BQ582" i="6"/>
  <c r="BT582" i="6" s="1"/>
  <c r="BQ584" i="6"/>
  <c r="BQ577" i="6"/>
  <c r="BQ603" i="6"/>
  <c r="BQ263" i="6"/>
  <c r="BT263" i="6" s="1"/>
  <c r="BQ143" i="6"/>
  <c r="BQ222" i="6"/>
  <c r="BQ360" i="6"/>
  <c r="BQ271" i="6"/>
  <c r="BQ209" i="6"/>
  <c r="BQ496" i="6"/>
  <c r="BT496" i="6" s="1"/>
  <c r="BQ440" i="6"/>
  <c r="BQ77" i="6"/>
  <c r="BQ403" i="6"/>
  <c r="BQ225" i="6"/>
  <c r="BT225" i="6" s="1"/>
  <c r="BQ227" i="6"/>
  <c r="BQ179" i="6"/>
  <c r="BQ274" i="6"/>
  <c r="BQ130" i="6"/>
  <c r="BQ524" i="6"/>
  <c r="BQ452" i="6"/>
  <c r="BT452" i="6" s="1"/>
  <c r="BQ180" i="6"/>
  <c r="BQ37" i="6"/>
  <c r="BQ72" i="6"/>
  <c r="BQ390" i="6"/>
  <c r="BT390" i="6" s="1"/>
  <c r="BQ63" i="6"/>
  <c r="BQ278" i="6"/>
  <c r="BQ438" i="6"/>
  <c r="BQ337" i="6"/>
  <c r="BQ288" i="6"/>
  <c r="BQ508" i="6"/>
  <c r="BQ388" i="6"/>
  <c r="BQ104" i="6"/>
  <c r="BQ426" i="6"/>
  <c r="BQ572" i="6"/>
  <c r="BT572" i="6" s="1"/>
  <c r="BQ488" i="6"/>
  <c r="BQ517" i="6"/>
  <c r="BQ80" i="6"/>
  <c r="BQ534" i="6"/>
  <c r="BQ369" i="6"/>
  <c r="BQ141" i="6"/>
  <c r="BQ27" i="6"/>
  <c r="BQ368" i="6"/>
  <c r="BQ377" i="6"/>
  <c r="BQ532" i="6"/>
  <c r="BT532" i="6" s="1"/>
  <c r="BQ237" i="6"/>
  <c r="BQ286" i="6"/>
  <c r="BQ226" i="6"/>
  <c r="BQ41" i="6"/>
  <c r="BQ480" i="6"/>
  <c r="BQ347" i="6"/>
  <c r="BQ177" i="6"/>
  <c r="BQ119" i="6"/>
  <c r="BT119" i="6" s="1"/>
  <c r="BQ427" i="6"/>
  <c r="BQ367" i="6"/>
  <c r="BT367" i="6" s="1"/>
  <c r="BQ258" i="6"/>
  <c r="BQ105" i="6"/>
  <c r="BQ520" i="6"/>
  <c r="BQ357" i="6"/>
  <c r="BQ266" i="6"/>
  <c r="BQ474" i="6"/>
  <c r="BQ303" i="6"/>
  <c r="BT205" i="6"/>
  <c r="BT45" i="6"/>
  <c r="BT632" i="6"/>
  <c r="BT355" i="6"/>
  <c r="BT140" i="6"/>
  <c r="BT527" i="6"/>
  <c r="BT70" i="6"/>
  <c r="BT43" i="6"/>
  <c r="BT597" i="6"/>
  <c r="BT154" i="6"/>
  <c r="BT301" i="6"/>
  <c r="BT628" i="6"/>
  <c r="BT113" i="6"/>
  <c r="BT518" i="6"/>
  <c r="BT578" i="6"/>
  <c r="BT265" i="6"/>
  <c r="BT455" i="6"/>
  <c r="BT544" i="6"/>
  <c r="BT499" i="6"/>
  <c r="BT88" i="6"/>
  <c r="BT403" i="6"/>
  <c r="BT102" i="6"/>
  <c r="BT344" i="6"/>
  <c r="BT328" i="6"/>
  <c r="BQ298" i="6"/>
  <c r="BT343" i="6"/>
  <c r="BT258" i="6"/>
  <c r="BT409" i="6"/>
  <c r="BT155" i="6"/>
  <c r="BT132" i="6"/>
  <c r="BT502" i="6"/>
  <c r="BT523" i="6"/>
  <c r="BT378" i="6"/>
  <c r="BT529" i="6"/>
  <c r="BT419" i="6"/>
  <c r="BT51" i="6"/>
  <c r="BT169" i="6"/>
  <c r="BT261" i="6"/>
  <c r="BQ121" i="6"/>
  <c r="BT109" i="6"/>
  <c r="BT74" i="6"/>
  <c r="BT320" i="6"/>
  <c r="BT366" i="6"/>
  <c r="BT53" i="6"/>
  <c r="BT178" i="6"/>
  <c r="BT249" i="6"/>
  <c r="BZ352" i="6"/>
  <c r="BQ352" i="6"/>
  <c r="BT400" i="6"/>
  <c r="BT470" i="6"/>
  <c r="BT68" i="6"/>
  <c r="BT76" i="6"/>
  <c r="BT535" i="6"/>
  <c r="BQ116" i="6"/>
  <c r="BT35" i="6"/>
  <c r="BT490" i="6"/>
  <c r="BT397" i="6"/>
  <c r="BT483" i="6"/>
  <c r="BT165" i="6"/>
  <c r="BT108" i="6"/>
  <c r="BT620" i="6"/>
  <c r="BT98" i="6"/>
  <c r="BT212" i="6"/>
  <c r="BT274" i="6"/>
  <c r="BT95" i="6"/>
  <c r="BT583" i="6"/>
  <c r="BT223" i="6"/>
  <c r="BT196" i="6"/>
  <c r="BT217" i="6"/>
  <c r="BT324" i="6"/>
  <c r="BT194" i="6"/>
  <c r="BT468" i="6"/>
  <c r="BT350" i="6"/>
  <c r="BT173" i="6"/>
  <c r="BT268" i="6"/>
  <c r="BT478" i="6"/>
  <c r="BT459" i="6"/>
  <c r="BT228" i="6"/>
  <c r="BZ59" i="6"/>
  <c r="BQ59" i="6"/>
  <c r="BT479" i="6"/>
  <c r="BT150" i="6"/>
  <c r="BT318" i="6"/>
  <c r="BZ91" i="6"/>
  <c r="BQ91" i="6"/>
  <c r="BT159" i="6"/>
  <c r="BT548" i="6"/>
  <c r="BT226" i="6"/>
  <c r="BT333" i="6"/>
  <c r="BT118" i="6"/>
  <c r="BT294" i="6"/>
  <c r="BT84" i="6"/>
  <c r="BT542" i="6"/>
  <c r="BT221" i="6"/>
  <c r="BT273" i="6"/>
  <c r="BT152" i="6"/>
  <c r="BT498" i="6"/>
  <c r="BT564" i="6"/>
  <c r="BT330" i="6"/>
  <c r="BT559" i="6"/>
  <c r="BT276" i="6"/>
  <c r="BT309" i="6"/>
  <c r="BT36" i="6"/>
  <c r="BT149" i="6"/>
  <c r="BT533" i="6"/>
  <c r="BT359" i="6"/>
  <c r="BQ229" i="6"/>
  <c r="BT358" i="6"/>
  <c r="BT577" i="6"/>
  <c r="BT266" i="6"/>
  <c r="BT444" i="6"/>
  <c r="BQ81" i="6"/>
  <c r="BZ81" i="6"/>
  <c r="BT46" i="6"/>
  <c r="BT147" i="6"/>
  <c r="BQ389" i="6"/>
  <c r="BT398" i="6"/>
  <c r="BT530" i="6"/>
  <c r="BT128" i="6"/>
  <c r="BT216" i="6"/>
  <c r="BQ422" i="6"/>
  <c r="BT509" i="6"/>
  <c r="BT206" i="6"/>
  <c r="BT633" i="6"/>
  <c r="BZ24" i="6"/>
  <c r="BQ24" i="6"/>
  <c r="BT24" i="6" s="1"/>
  <c r="BT231" i="6"/>
  <c r="BT420" i="6"/>
  <c r="BT292" i="6"/>
  <c r="BT379" i="6"/>
  <c r="BT215" i="6"/>
  <c r="BQ155" i="6"/>
  <c r="BT182" i="6"/>
  <c r="BT281" i="6"/>
  <c r="BZ150" i="6"/>
  <c r="BQ28" i="6"/>
  <c r="BZ28" i="6"/>
  <c r="BT433" i="6"/>
  <c r="BT616" i="6"/>
  <c r="BT385" i="6"/>
  <c r="BT386" i="6"/>
  <c r="BT549" i="6"/>
  <c r="BT130" i="6"/>
  <c r="BT61" i="6"/>
  <c r="BT65" i="6"/>
  <c r="BT69" i="6"/>
  <c r="BT133" i="6"/>
  <c r="BT141" i="6"/>
  <c r="BT213" i="6"/>
  <c r="BT323" i="6"/>
  <c r="BT48" i="6"/>
  <c r="BT129" i="6"/>
  <c r="BT524" i="6"/>
  <c r="BT234" i="6"/>
  <c r="BT232" i="6"/>
  <c r="BT295" i="6"/>
  <c r="BT93" i="6"/>
  <c r="BT584" i="6"/>
  <c r="BT168" i="6"/>
  <c r="BT62" i="6"/>
  <c r="BT588" i="6"/>
  <c r="BT66" i="6"/>
  <c r="BT107" i="6"/>
  <c r="BT230" i="6"/>
  <c r="BT300" i="6"/>
  <c r="BT603" i="6"/>
  <c r="BT176" i="6"/>
  <c r="BT508" i="6"/>
  <c r="BT124" i="6"/>
  <c r="BT179" i="6"/>
  <c r="BT637" i="6"/>
  <c r="BT229" i="6"/>
  <c r="BT488" i="6"/>
  <c r="BT369" i="6"/>
  <c r="BT510" i="6"/>
  <c r="BT207" i="6"/>
  <c r="BT539" i="6"/>
  <c r="BT146" i="6"/>
  <c r="BT227" i="6"/>
  <c r="BT480" i="6"/>
  <c r="BT181" i="6"/>
  <c r="BT617" i="6"/>
  <c r="BT248" i="6"/>
  <c r="BT434" i="6"/>
  <c r="BT250" i="6"/>
  <c r="BT536" i="6"/>
  <c r="BT553" i="6"/>
  <c r="BT105" i="6"/>
  <c r="BT449" i="6"/>
  <c r="BT271" i="6"/>
  <c r="BT426" i="6"/>
  <c r="BT338" i="6"/>
  <c r="BT482" i="6"/>
  <c r="BT467" i="6"/>
  <c r="BT180" i="6"/>
  <c r="BT382" i="6"/>
  <c r="BT406" i="6"/>
  <c r="BT349" i="6"/>
  <c r="BT517" i="6"/>
  <c r="BT137" i="6"/>
  <c r="DN23" i="6"/>
  <c r="EZ23" i="6"/>
  <c r="DV23" i="6"/>
  <c r="DY23" i="6" s="1"/>
  <c r="EI23" i="6"/>
  <c r="EN23" i="6" s="1"/>
  <c r="EK23" i="6"/>
  <c r="FH23" i="6"/>
  <c r="FJ23" i="6" s="1"/>
  <c r="DU23" i="6"/>
  <c r="DR23" i="6"/>
  <c r="DT23" i="6" s="1"/>
  <c r="ER23" i="6"/>
  <c r="DP23" i="6"/>
  <c r="EP23" i="6" s="1"/>
  <c r="FE23" i="6"/>
  <c r="FG23" i="6" s="1"/>
  <c r="CF23" i="6"/>
  <c r="AN23" i="6"/>
  <c r="AK14" i="6"/>
  <c r="F15" i="6"/>
  <c r="B67" i="6"/>
  <c r="B66" i="6"/>
  <c r="B65" i="6"/>
  <c r="C29" i="6"/>
  <c r="AK15" i="6" s="1"/>
  <c r="X15" i="1"/>
  <c r="X14" i="1"/>
  <c r="X13" i="1"/>
  <c r="X12" i="1"/>
  <c r="X11" i="1"/>
  <c r="X10" i="1"/>
  <c r="X9" i="1"/>
  <c r="X8" i="1"/>
  <c r="X7" i="1"/>
  <c r="X6" i="1"/>
  <c r="AA22" i="6"/>
  <c r="B6" i="12"/>
  <c r="P14" i="6" a="1"/>
  <c r="BO129" i="6" a="1"/>
  <c r="BO254" i="6" a="1"/>
  <c r="BO354" i="6" a="1"/>
  <c r="BO362" i="6" a="1"/>
  <c r="BO139" i="6" a="1"/>
  <c r="BO596" i="6" a="1"/>
  <c r="BO378" i="6" a="1"/>
  <c r="BO551" i="6" a="1"/>
  <c r="BO395" i="6" a="1"/>
  <c r="BO472" i="6" a="1"/>
  <c r="BO43" i="6" a="1"/>
  <c r="BO492" i="6" a="1"/>
  <c r="BO580" i="6" a="1"/>
  <c r="BO522" i="6" a="1"/>
  <c r="BO632" i="6" a="1"/>
  <c r="BO544" i="6" a="1"/>
  <c r="BO304" i="6" a="1"/>
  <c r="BO234" i="6" a="1"/>
  <c r="BO67" i="6" a="1"/>
  <c r="BO97" i="6" a="1"/>
  <c r="BO463" i="6" a="1"/>
  <c r="BO530" i="6" a="1"/>
  <c r="BO410" i="6" a="1"/>
  <c r="BO109" i="6" a="1"/>
  <c r="BO213" i="6" a="1"/>
  <c r="BO403" i="6" a="1"/>
  <c r="BO426" i="6" a="1"/>
  <c r="BO427" i="6" a="1"/>
  <c r="BO178" i="6" a="1"/>
  <c r="BO187" i="6" a="1"/>
  <c r="BO564" i="6" a="1"/>
  <c r="BO493" i="6" a="1"/>
  <c r="BO587" i="6" a="1"/>
  <c r="BO57" i="6" a="1"/>
  <c r="BO509" i="6" a="1"/>
  <c r="BO311" i="6" a="1"/>
  <c r="BO622" i="6" a="1"/>
  <c r="BO224" i="6" a="1"/>
  <c r="BO295" i="6" a="1"/>
  <c r="BO610" i="6" a="1"/>
  <c r="BO201" i="6" a="1"/>
  <c r="BO533" i="6" a="1"/>
  <c r="BO381" i="6" a="1"/>
  <c r="BO592" i="6" a="1"/>
  <c r="BO185" i="6" a="1"/>
  <c r="BO458" i="6" a="1"/>
  <c r="BO356" i="6" a="1"/>
  <c r="BO602" i="6" a="1"/>
  <c r="BO579" i="6" a="1"/>
  <c r="BO526" i="6" a="1"/>
  <c r="BO469" i="6" a="1"/>
  <c r="BO235" i="6" a="1"/>
  <c r="BO247" i="6" a="1"/>
  <c r="BO572" i="6" a="1"/>
  <c r="BO367" i="6" a="1"/>
  <c r="BO298" i="6" a="1"/>
  <c r="BO457" i="6" a="1"/>
  <c r="BO420" i="6" a="1"/>
  <c r="BO377" i="6" a="1"/>
  <c r="BO404" i="6" a="1"/>
  <c r="BO170" i="6" a="1"/>
  <c r="BO174" i="6" a="1"/>
  <c r="BO597" i="6" a="1"/>
  <c r="BO532" i="6" a="1"/>
  <c r="BO145" i="6" a="1"/>
  <c r="BO49" i="6" a="1"/>
  <c r="BO202" i="6" a="1"/>
  <c r="BO192" i="6" a="1"/>
  <c r="BO111" i="6" a="1"/>
  <c r="BO504" i="6" a="1"/>
  <c r="BO138" i="6" a="1"/>
  <c r="BO96" i="6" a="1"/>
  <c r="BO186" i="6" a="1"/>
  <c r="BO316" i="6" a="1"/>
  <c r="BO559" i="6" a="1"/>
  <c r="BO240" i="6" a="1"/>
  <c r="BO131" i="6" a="1"/>
  <c r="BO604" i="6" a="1"/>
  <c r="BO142" i="6" a="1"/>
  <c r="BO29" i="6" a="1"/>
  <c r="BO399" i="6" a="1"/>
  <c r="BO199" i="6" a="1"/>
  <c r="BO599" i="6" a="1"/>
  <c r="BO161" i="6" a="1"/>
  <c r="BO122" i="6" a="1"/>
  <c r="BO225" i="6" a="1"/>
  <c r="BO390" i="6" a="1"/>
  <c r="BO552" i="6" a="1"/>
  <c r="BO278" i="6" a="1"/>
  <c r="BO370" i="6" a="1"/>
  <c r="BO616" i="6" a="1"/>
  <c r="BO569" i="6" a="1"/>
  <c r="BO450" i="6" a="1"/>
  <c r="BO519" i="6" a="1"/>
  <c r="BO123" i="6" a="1"/>
  <c r="BO400" i="6" a="1"/>
  <c r="BO33" i="6" a="1"/>
  <c r="BO641" i="6" a="1"/>
  <c r="BO480" i="6" a="1"/>
  <c r="BO78" i="6" a="1"/>
  <c r="BO353" i="6" a="1"/>
  <c r="BO310" i="6" a="1"/>
  <c r="BO501" i="6" a="1"/>
  <c r="BO496" i="6" a="1"/>
  <c r="BO257" i="6" a="1"/>
  <c r="BO317" i="6" a="1"/>
  <c r="BO336" i="6" a="1"/>
  <c r="BO195" i="6" a="1"/>
  <c r="BO282" i="6" a="1"/>
  <c r="BO104" i="6" a="1"/>
  <c r="BO144" i="6" a="1"/>
  <c r="BO494" i="6" a="1"/>
  <c r="BO325" i="6" a="1"/>
  <c r="BO216" i="6" a="1"/>
  <c r="BO542" i="6" a="1"/>
  <c r="BO409" i="6" a="1"/>
  <c r="BO625" i="6" a="1"/>
  <c r="BO479" i="6" a="1"/>
  <c r="BO636" i="6" a="1"/>
  <c r="BO318" i="6" a="1"/>
  <c r="BO285" i="6" a="1"/>
  <c r="BO156" i="6" a="1"/>
  <c r="BO228" i="6" a="1"/>
  <c r="BO644" i="6" a="1"/>
  <c r="BO66" i="6" a="1"/>
  <c r="BO642" i="6" a="1"/>
  <c r="BO503" i="6" a="1"/>
  <c r="BO154" i="6" a="1"/>
  <c r="BO550" i="6" a="1"/>
  <c r="BO413" i="6" a="1"/>
  <c r="BO591" i="6" a="1"/>
  <c r="BO623" i="6" a="1"/>
  <c r="BO567" i="6" a="1"/>
  <c r="BO323" i="6" a="1"/>
  <c r="BO124" i="6" a="1"/>
  <c r="BO227" i="6" a="1"/>
  <c r="BO488" i="6" a="1"/>
  <c r="BO258" i="6" a="1"/>
  <c r="BO270" i="6" a="1"/>
  <c r="BO151" i="6" a="1"/>
  <c r="BO114" i="6" a="1"/>
  <c r="BO135" i="6" a="1"/>
  <c r="BO210" i="6" a="1"/>
  <c r="BO309" i="6" a="1"/>
  <c r="BO73" i="6" a="1"/>
  <c r="BO637" i="6" a="1"/>
  <c r="BO357" i="6" a="1"/>
  <c r="BO116" i="6" a="1"/>
  <c r="BO329" i="6" a="1"/>
  <c r="BO582" i="6" a="1"/>
  <c r="BO474" i="6" a="1"/>
  <c r="BO382" i="6" a="1"/>
  <c r="BO528" i="6" a="1"/>
  <c r="BO366" i="6" a="1"/>
  <c r="BO498" i="6" a="1"/>
  <c r="BO158" i="6" a="1"/>
  <c r="BO419" i="6" a="1"/>
  <c r="BO468" i="6" a="1"/>
  <c r="BO486" i="6" a="1"/>
  <c r="BO54" i="6" a="1"/>
  <c r="BO643" i="6" a="1"/>
  <c r="BO222" i="6" a="1"/>
  <c r="BO100" i="6" a="1"/>
  <c r="BO448" i="6" a="1"/>
  <c r="BO335" i="6" a="1"/>
  <c r="BO226" i="6" a="1"/>
  <c r="BO24" i="6" a="1"/>
  <c r="BO491" i="6" a="1"/>
  <c r="BO614" i="6" a="1"/>
  <c r="BO516" i="6" a="1"/>
  <c r="BO271" i="6" a="1"/>
  <c r="BO50" i="6" a="1"/>
  <c r="BO412" i="6" a="1"/>
  <c r="BO87" i="6" a="1"/>
  <c r="BO613" i="6" a="1"/>
  <c r="BO176" i="6" a="1"/>
  <c r="BO166" i="6" a="1"/>
  <c r="BO299" i="6" a="1"/>
  <c r="BO543" i="6" a="1"/>
  <c r="BO197" i="6" a="1"/>
  <c r="BO471" i="6" a="1"/>
  <c r="BO514" i="6" a="1"/>
  <c r="BO312" i="6" a="1"/>
  <c r="BO307" i="6" a="1"/>
  <c r="BO301" i="6" a="1"/>
  <c r="BO401" i="6" a="1"/>
  <c r="BO529" i="6" a="1"/>
  <c r="BO92" i="6" a="1"/>
  <c r="BO575" i="6" a="1"/>
  <c r="BO320" i="6" a="1"/>
  <c r="BO315" i="6" a="1"/>
  <c r="BO565" i="6" a="1"/>
  <c r="BO223" i="6" a="1"/>
  <c r="BO346" i="6" a="1"/>
  <c r="BO379" i="6" a="1"/>
  <c r="BO568" i="6" a="1"/>
  <c r="BO165" i="6" a="1"/>
  <c r="BO605" i="6" a="1"/>
  <c r="BO465" i="6" a="1"/>
  <c r="BO333" i="6" a="1"/>
  <c r="BO136" i="6" a="1"/>
  <c r="BO406" i="6" a="1"/>
  <c r="BO128" i="6" a="1"/>
  <c r="BO218" i="6" a="1"/>
  <c r="BO640" i="6" a="1"/>
  <c r="BO204" i="6" a="1"/>
  <c r="BO319" i="6" a="1"/>
  <c r="BO231" i="6" a="1"/>
  <c r="BO163" i="6" a="1"/>
  <c r="BO179" i="6" a="1"/>
  <c r="BO517" i="6" a="1"/>
  <c r="BO105" i="6" a="1"/>
  <c r="BO428" i="6" a="1"/>
  <c r="BO561" i="6" a="1"/>
  <c r="BO153" i="6" a="1"/>
  <c r="BO117" i="6" a="1"/>
  <c r="BO393" i="6" a="1"/>
  <c r="BO600" i="6" a="1"/>
  <c r="BO608" i="6" a="1"/>
  <c r="BO402" i="6" a="1"/>
  <c r="BO130" i="6" a="1"/>
  <c r="BO444" i="6" a="1"/>
  <c r="BO260" i="6" a="1"/>
  <c r="BO101" i="6" a="1"/>
  <c r="BO422" i="6" a="1"/>
  <c r="BO405" i="6" a="1"/>
  <c r="BO242" i="6" a="1"/>
  <c r="BO414" i="6" a="1"/>
  <c r="BO603" i="6" a="1"/>
  <c r="BO391" i="6" a="1"/>
  <c r="BO475" i="6" a="1"/>
  <c r="BO638" i="6" a="1"/>
  <c r="BO512" i="6" a="1"/>
  <c r="BO88" i="6" a="1"/>
  <c r="BO172" i="6" a="1"/>
  <c r="BO609" i="6" a="1"/>
  <c r="BO566" i="6" a="1"/>
  <c r="BO297" i="6" a="1"/>
  <c r="BO497" i="6" a="1"/>
  <c r="BO601" i="6" a="1"/>
  <c r="BO539" i="6" a="1"/>
  <c r="BO621" i="6" a="1"/>
  <c r="BO387" i="6" a="1"/>
  <c r="BO288" i="6" a="1"/>
  <c r="BO106" i="6" a="1"/>
  <c r="BO175" i="6" a="1"/>
  <c r="BO290" i="6" a="1"/>
  <c r="BO508" i="6" a="1"/>
  <c r="BO411" i="6" a="1"/>
  <c r="BO432" i="6" a="1"/>
  <c r="BO573" i="6" a="1"/>
  <c r="BO40" i="6" a="1"/>
  <c r="BO64" i="6" a="1"/>
  <c r="BO606" i="6" a="1"/>
  <c r="BO386" i="6" a="1"/>
  <c r="BO460" i="6" a="1"/>
  <c r="BO505" i="6" a="1"/>
  <c r="BO628" i="6" a="1"/>
  <c r="BO331" i="6" a="1"/>
  <c r="BO364" i="6" a="1"/>
  <c r="BO502" i="6" a="1"/>
  <c r="BO208" i="6" a="1"/>
  <c r="BO159" i="6" a="1"/>
  <c r="BO173" i="6" a="1"/>
  <c r="BO392" i="6" a="1"/>
  <c r="BO626" i="6" a="1"/>
  <c r="BO562" i="6" a="1"/>
  <c r="BO375" i="6" a="1"/>
  <c r="BO259" i="6" a="1"/>
  <c r="BO371" i="6" a="1"/>
  <c r="BO273" i="6" a="1"/>
  <c r="BO359" i="6" a="1"/>
  <c r="BO437" i="6" a="1"/>
  <c r="BO79" i="6" a="1"/>
  <c r="BO206" i="6" a="1"/>
  <c r="BO578" i="6" a="1"/>
  <c r="BO490" i="6" a="1"/>
  <c r="BO248" i="6" a="1"/>
  <c r="BO274" i="6" a="1"/>
  <c r="BO80" i="6" a="1"/>
  <c r="BO520" i="6" a="1"/>
  <c r="BO121" i="6" a="1"/>
  <c r="BO155" i="6" a="1"/>
  <c r="BO425" i="6" a="1"/>
  <c r="BO277" i="6" a="1"/>
  <c r="BO430" i="6" a="1"/>
  <c r="BO188" i="6" a="1"/>
  <c r="BO462" i="6" a="1"/>
  <c r="BO436" i="6" a="1"/>
  <c r="BO90" i="6" a="1"/>
  <c r="BO534" i="6" a="1"/>
  <c r="BO59" i="6" a="1"/>
  <c r="BO349" i="6" a="1"/>
  <c r="BO558" i="6" a="1"/>
  <c r="BO452" i="6" a="1"/>
  <c r="BO232" i="6" a="1"/>
  <c r="BO60" i="6" a="1"/>
  <c r="BO553" i="6" a="1"/>
  <c r="BO42" i="6" a="1"/>
  <c r="BO72" i="6" a="1"/>
  <c r="BO540" i="6" a="1"/>
  <c r="BO612" i="6" a="1"/>
  <c r="BO265" i="6" a="1"/>
  <c r="BO330" i="6" a="1"/>
  <c r="BO384" i="6" a="1"/>
  <c r="BO383" i="6" a="1"/>
  <c r="BO549" i="6" a="1"/>
  <c r="BO189" i="6" a="1"/>
  <c r="BO327" i="6" a="1"/>
  <c r="BO340" i="6" a="1"/>
  <c r="BO442" i="6" a="1"/>
  <c r="BO253" i="6" a="1"/>
  <c r="BO86" i="6" a="1"/>
  <c r="BO115" i="6" a="1"/>
  <c r="BO56" i="6" a="1"/>
  <c r="BO557" i="6" a="1"/>
  <c r="BO408" i="6" a="1"/>
  <c r="BO112" i="6" a="1"/>
  <c r="BO342" i="6" a="1"/>
  <c r="BO507" i="6" a="1"/>
  <c r="BO89" i="6" a="1"/>
  <c r="BO183" i="6" a="1"/>
  <c r="BO545" i="6" a="1"/>
  <c r="BO554" i="6" a="1"/>
  <c r="BO177" i="6" a="1"/>
  <c r="BO25" i="6" a="1"/>
  <c r="BO321" i="6" a="1"/>
  <c r="BO26" i="6" a="1"/>
  <c r="BO339" i="6" a="1"/>
  <c r="BO119" i="6" a="1"/>
  <c r="BO283" i="6" a="1"/>
  <c r="BO324" i="6" a="1"/>
  <c r="BO250" i="6" a="1"/>
  <c r="BO221" i="6" a="1"/>
  <c r="BO546" i="6" a="1"/>
  <c r="BO252" i="6" a="1"/>
  <c r="BO120" i="6" a="1"/>
  <c r="BO570" i="6" a="1"/>
  <c r="BO62" i="6" a="1"/>
  <c r="BO276" i="6" a="1"/>
  <c r="BO263" i="6" a="1"/>
  <c r="BO91" i="6" a="1"/>
  <c r="BO548" i="6" a="1"/>
  <c r="BO214" i="6" a="1"/>
  <c r="BO246" i="6" a="1"/>
  <c r="BO418" i="6" a="1"/>
  <c r="BO360" i="6" a="1"/>
  <c r="BO200" i="6" a="1"/>
  <c r="BO306" i="6" a="1"/>
  <c r="BO134" i="6" a="1"/>
  <c r="BO296" i="6" a="1"/>
  <c r="BO574" i="6" a="1"/>
  <c r="BO453" i="6" a="1"/>
  <c r="BO477" i="6" a="1"/>
  <c r="BO328" i="6" a="1"/>
  <c r="BO525" i="6" a="1"/>
  <c r="BO476" i="6" a="1"/>
  <c r="BO219" i="6" a="1"/>
  <c r="BO630" i="6" a="1"/>
  <c r="BO440" i="6" a="1"/>
  <c r="BO34" i="6" a="1"/>
  <c r="BO598" i="6" a="1"/>
  <c r="BO538" i="6" a="1"/>
  <c r="BO108" i="6" a="1"/>
  <c r="BO322" i="6" a="1"/>
  <c r="BO196" i="6" a="1"/>
  <c r="BO473" i="6" a="1"/>
  <c r="BO487" i="6" a="1"/>
  <c r="BO313" i="6" a="1"/>
  <c r="BO635" i="6" a="1"/>
  <c r="BO191" i="6" a="1"/>
  <c r="BO255" i="6" a="1"/>
  <c r="BO168" i="6" a="1"/>
  <c r="BO181" i="6" a="1"/>
  <c r="BO93" i="6" a="1"/>
  <c r="BO499" i="6" a="1"/>
  <c r="BO594" i="6" a="1"/>
  <c r="BO634" i="6" a="1"/>
  <c r="BO583" i="6" a="1"/>
  <c r="BO157" i="6" a="1"/>
  <c r="BO581" i="6" a="1"/>
  <c r="BO518" i="6" a="1"/>
  <c r="BO627" i="6" a="1"/>
  <c r="BO262" i="6" a="1"/>
  <c r="BO31" i="6" a="1"/>
  <c r="BO434" i="6" a="1"/>
  <c r="BO149" i="6" a="1"/>
  <c r="BO500" i="6" a="1"/>
  <c r="BO524" i="6" a="1"/>
  <c r="BO369" i="6" a="1"/>
  <c r="BO266" i="6" a="1"/>
  <c r="BO51" i="6" a="1"/>
  <c r="BO30" i="6" a="1"/>
  <c r="BO125" i="6" a="1"/>
  <c r="BO617" i="6" a="1"/>
  <c r="BO482" i="6" a="1"/>
  <c r="BO160" i="6" a="1"/>
  <c r="BO326" i="6" a="1"/>
  <c r="BO485" i="6" a="1"/>
  <c r="BO148" i="6" a="1"/>
  <c r="BO244" i="6" a="1"/>
  <c r="BO536" i="6" a="1"/>
  <c r="BO243" i="6" a="1"/>
  <c r="BO264" i="6" a="1"/>
  <c r="BO268" i="6" a="1"/>
  <c r="BO376" i="6" a="1"/>
  <c r="BO118" i="6" a="1"/>
  <c r="BO47" i="6" a="1"/>
  <c r="BO431" i="6" a="1"/>
  <c r="BO527" i="6" a="1"/>
  <c r="BO571" i="6" a="1"/>
  <c r="BO230" i="6" a="1"/>
  <c r="BO141" i="6" a="1"/>
  <c r="BO470" i="6" a="1"/>
  <c r="BO461" i="6" a="1"/>
  <c r="BO82" i="6" a="1"/>
  <c r="BO541" i="6" a="1"/>
  <c r="BO454" i="6" a="1"/>
  <c r="BO351" i="6" a="1"/>
  <c r="BO560" i="6" a="1"/>
  <c r="BO267" i="6" a="1"/>
  <c r="BO233" i="6" a="1"/>
  <c r="BO618" i="6" a="1"/>
  <c r="BO107" i="6" a="1"/>
  <c r="BO439" i="6" a="1"/>
  <c r="BO126" i="6" a="1"/>
  <c r="BO102" i="6" a="1"/>
  <c r="BO41" i="6" a="1"/>
  <c r="BO424" i="6" a="1"/>
  <c r="BO407" i="6" a="1"/>
  <c r="BO361" i="6" a="1"/>
  <c r="BO68" i="6" a="1"/>
  <c r="BO209" i="6" a="1"/>
  <c r="BO481" i="6" a="1"/>
  <c r="BO484" i="6" a="1"/>
  <c r="BO347" i="6" a="1"/>
  <c r="BO389" i="6" a="1"/>
  <c r="BO280" i="6" a="1"/>
  <c r="BO396" i="6" a="1"/>
  <c r="BO445" i="6" a="1"/>
  <c r="BO624" i="6" a="1"/>
  <c r="BO388" i="6" a="1"/>
  <c r="BO585" i="6" a="1"/>
  <c r="BO365" i="6" a="1"/>
  <c r="BO629" i="6" a="1"/>
  <c r="BO77" i="6" a="1"/>
  <c r="BO98" i="6" a="1"/>
  <c r="BO32" i="6" a="1"/>
  <c r="BO314" i="6" a="1"/>
  <c r="BO590" i="6" a="1"/>
  <c r="BO350" i="6" a="1"/>
  <c r="BO443" i="6" a="1"/>
  <c r="BO302" i="6" a="1"/>
  <c r="BO513" i="6" a="1"/>
  <c r="BO467" i="6" a="1"/>
  <c r="BO537" i="6" a="1"/>
  <c r="BO291" i="6" a="1"/>
  <c r="BO69" i="6" a="1"/>
  <c r="BO184" i="6" a="1"/>
  <c r="BO459" i="6" a="1"/>
  <c r="BO423" i="6" a="1"/>
  <c r="BO398" i="6" a="1"/>
  <c r="BO239" i="6" a="1"/>
  <c r="BO332" i="6" a="1"/>
  <c r="BO140" i="6" a="1"/>
  <c r="BO338" i="6" a="1"/>
  <c r="BO421" i="6" a="1"/>
  <c r="BO633" i="6" a="1"/>
  <c r="BO344" i="6" a="1"/>
  <c r="BO348" i="6" a="1"/>
  <c r="BO584" i="6" a="1"/>
  <c r="BO180" i="6" a="1"/>
  <c r="BO303" i="6" a="1"/>
  <c r="BO229" i="6" a="1"/>
  <c r="BO146" i="6" a="1"/>
  <c r="BO94" i="6" a="1"/>
  <c r="BO133" i="6" a="1"/>
  <c r="BO510" i="6" a="1"/>
  <c r="BO38" i="6" a="1"/>
  <c r="BO495" i="6" a="1"/>
  <c r="BO563" i="6" a="1"/>
  <c r="BO245" i="6" a="1"/>
  <c r="BO547" i="6" a="1"/>
  <c r="BO531" i="6" a="1"/>
  <c r="BO137" i="6" a="1"/>
  <c r="BO615" i="6" a="1"/>
  <c r="BO212" i="6" a="1"/>
  <c r="BO478" i="6" a="1"/>
  <c r="BO446" i="6" a="1"/>
  <c r="BO451" i="6" a="1"/>
  <c r="BO272" i="6" a="1"/>
  <c r="BO646" i="6" a="1"/>
  <c r="BO521" i="6" a="1"/>
  <c r="BO358" i="6" a="1"/>
  <c r="BO341" i="6" a="1"/>
  <c r="BO577" i="6" a="1"/>
  <c r="BO368" i="6" a="1"/>
  <c r="BO620" i="6" a="1"/>
  <c r="BO127" i="6" a="1"/>
  <c r="BO308" i="6" a="1"/>
  <c r="BO435" i="6" a="1"/>
  <c r="BO83" i="6" a="1"/>
  <c r="BO374" i="6" a="1"/>
  <c r="BO417" i="6" a="1"/>
  <c r="BO269" i="6" a="1"/>
  <c r="BO515" i="6" a="1"/>
  <c r="BO279" i="6" a="1"/>
  <c r="BO619" i="6" a="1"/>
  <c r="BO511" i="6" a="1"/>
  <c r="BO456" i="6" a="1"/>
  <c r="EO25" i="6" a="1"/>
  <c r="BO645" i="6" a="1"/>
  <c r="BO586" i="6" a="1"/>
  <c r="BO337" i="6" a="1"/>
  <c r="BO466" i="6" a="1"/>
  <c r="BO555" i="6" a="1"/>
  <c r="BO256" i="6" a="1"/>
  <c r="BO352" i="6" a="1"/>
  <c r="BO556" i="6" a="1"/>
  <c r="BO489" i="6" a="1"/>
  <c r="BO416" i="6" a="1"/>
  <c r="BO305" i="6" a="1"/>
  <c r="BO611" i="6" a="1"/>
  <c r="BO241" i="6" a="1"/>
  <c r="BO190" i="6" a="1"/>
  <c r="BO289" i="6" a="1"/>
  <c r="BO275" i="6" a="1"/>
  <c r="BO593" i="6" a="1"/>
  <c r="BO464" i="6" a="1"/>
  <c r="BO300" i="6" a="1"/>
  <c r="BO162" i="6" a="1"/>
  <c r="BO372" i="6" a="1"/>
  <c r="BO449" i="6" a="1"/>
  <c r="BO589" i="6" a="1"/>
  <c r="BO211" i="6" a="1"/>
  <c r="BO251" i="6" a="1"/>
  <c r="BO447" i="6" a="1"/>
  <c r="BO110" i="6" a="1"/>
  <c r="BO523" i="6" a="1"/>
  <c r="BO394" i="6" a="1"/>
  <c r="BO99" i="6" a="1"/>
  <c r="BO193" i="6" a="1"/>
  <c r="BO220" i="6" a="1"/>
  <c r="BO595" i="6" a="1"/>
  <c r="BO429" i="6" a="1"/>
  <c r="BO167" i="6" a="1"/>
  <c r="BO287" i="6" a="1"/>
  <c r="BO373" i="6" a="1"/>
  <c r="BO506" i="6" a="1"/>
  <c r="BO588" i="6" a="1"/>
  <c r="BO143" i="6" a="1"/>
  <c r="BO63" i="6" a="1"/>
  <c r="BO237" i="6" a="1"/>
  <c r="BO194" i="6" a="1"/>
  <c r="BO363" i="6" a="1"/>
  <c r="BO203" i="6" a="1"/>
  <c r="BO576" i="6" a="1"/>
  <c r="BO164" i="6" a="1"/>
  <c r="BO284" i="6" a="1"/>
  <c r="BO292" i="6" a="1"/>
  <c r="BO293" i="6" a="1"/>
  <c r="BO286" i="6" a="1"/>
  <c r="EO26" i="6" a="1"/>
  <c r="BO441" i="6" a="1"/>
  <c r="BO198" i="6" a="1"/>
  <c r="BO71" i="6" a="1"/>
  <c r="BO631" i="6" a="1"/>
  <c r="BO631" i="6" l="1"/>
  <c r="BO71" i="6"/>
  <c r="BO198" i="6"/>
  <c r="BO441" i="6"/>
  <c r="EO26" i="6"/>
  <c r="BO286" i="6"/>
  <c r="BO293" i="6"/>
  <c r="BO292" i="6"/>
  <c r="BO284" i="6"/>
  <c r="BO164" i="6"/>
  <c r="BO576" i="6"/>
  <c r="BO203" i="6"/>
  <c r="BO363" i="6"/>
  <c r="BO194" i="6"/>
  <c r="BO237" i="6"/>
  <c r="BO63" i="6"/>
  <c r="BO143" i="6"/>
  <c r="BO588" i="6"/>
  <c r="BO506" i="6"/>
  <c r="BO373" i="6"/>
  <c r="BO287" i="6"/>
  <c r="BO167" i="6"/>
  <c r="BO429" i="6"/>
  <c r="BO595" i="6"/>
  <c r="BO220" i="6"/>
  <c r="BO193" i="6"/>
  <c r="BO99" i="6"/>
  <c r="BO394" i="6"/>
  <c r="BO523" i="6"/>
  <c r="BO110" i="6"/>
  <c r="BO447" i="6"/>
  <c r="BO251" i="6"/>
  <c r="BO211" i="6"/>
  <c r="BO589" i="6"/>
  <c r="BO449" i="6"/>
  <c r="BO372" i="6"/>
  <c r="BO162" i="6"/>
  <c r="BO300" i="6"/>
  <c r="BO464" i="6"/>
  <c r="BO593" i="6"/>
  <c r="BO275" i="6"/>
  <c r="BO289" i="6"/>
  <c r="BO190" i="6"/>
  <c r="BO241" i="6"/>
  <c r="BO611" i="6"/>
  <c r="BO305" i="6"/>
  <c r="BO416" i="6"/>
  <c r="BO489" i="6"/>
  <c r="BO556" i="6"/>
  <c r="BO352" i="6"/>
  <c r="BO256" i="6"/>
  <c r="BO555" i="6"/>
  <c r="BO466" i="6"/>
  <c r="BO337" i="6"/>
  <c r="BO586" i="6"/>
  <c r="BO645" i="6"/>
  <c r="EO25" i="6"/>
  <c r="BO456" i="6"/>
  <c r="BO511" i="6"/>
  <c r="BO619" i="6"/>
  <c r="BO279" i="6"/>
  <c r="BO515" i="6"/>
  <c r="BO269" i="6"/>
  <c r="BO417" i="6"/>
  <c r="BO374" i="6"/>
  <c r="BO83" i="6"/>
  <c r="BO435" i="6"/>
  <c r="BO308" i="6"/>
  <c r="BO127" i="6"/>
  <c r="BO620" i="6"/>
  <c r="BO368" i="6"/>
  <c r="BO577" i="6"/>
  <c r="BO341" i="6"/>
  <c r="BO358" i="6"/>
  <c r="BO521" i="6"/>
  <c r="BO646" i="6"/>
  <c r="BO272" i="6"/>
  <c r="BO451" i="6"/>
  <c r="BO446" i="6"/>
  <c r="BO478" i="6"/>
  <c r="BO212" i="6"/>
  <c r="BO615" i="6"/>
  <c r="BO137" i="6"/>
  <c r="BO531" i="6"/>
  <c r="BO547" i="6"/>
  <c r="BO245" i="6"/>
  <c r="BO563" i="6"/>
  <c r="BO495" i="6"/>
  <c r="BO38" i="6"/>
  <c r="BO510" i="6"/>
  <c r="BO133" i="6"/>
  <c r="BO94" i="6"/>
  <c r="BO146" i="6"/>
  <c r="BO229" i="6"/>
  <c r="BO303" i="6"/>
  <c r="BO180" i="6"/>
  <c r="BO584" i="6"/>
  <c r="BO348" i="6"/>
  <c r="BO344" i="6"/>
  <c r="BO633" i="6"/>
  <c r="BO421" i="6"/>
  <c r="BO338" i="6"/>
  <c r="BO140" i="6"/>
  <c r="BO332" i="6"/>
  <c r="BO239" i="6"/>
  <c r="BO398" i="6"/>
  <c r="BO423" i="6"/>
  <c r="BO459" i="6"/>
  <c r="BO184" i="6"/>
  <c r="BO69" i="6"/>
  <c r="BO291" i="6"/>
  <c r="BO537" i="6"/>
  <c r="BO467" i="6"/>
  <c r="BO513" i="6"/>
  <c r="BO302" i="6"/>
  <c r="BO443" i="6"/>
  <c r="BO350" i="6"/>
  <c r="BO590" i="6"/>
  <c r="BO314" i="6"/>
  <c r="BO32" i="6"/>
  <c r="BO98" i="6"/>
  <c r="BO77" i="6"/>
  <c r="BO629" i="6"/>
  <c r="BO365" i="6"/>
  <c r="BO585" i="6"/>
  <c r="BO388" i="6"/>
  <c r="BO624" i="6"/>
  <c r="BO445" i="6"/>
  <c r="BO396" i="6"/>
  <c r="BO280" i="6"/>
  <c r="BO389" i="6"/>
  <c r="BO347" i="6"/>
  <c r="BO484" i="6"/>
  <c r="BO481" i="6"/>
  <c r="BO209" i="6"/>
  <c r="BO68" i="6"/>
  <c r="BO361" i="6"/>
  <c r="BO407" i="6"/>
  <c r="BO424" i="6"/>
  <c r="BO41" i="6"/>
  <c r="BO102" i="6"/>
  <c r="BO126" i="6"/>
  <c r="BO439" i="6"/>
  <c r="BO107" i="6"/>
  <c r="BO618" i="6"/>
  <c r="BO233" i="6"/>
  <c r="BO267" i="6"/>
  <c r="BO560" i="6"/>
  <c r="BO351" i="6"/>
  <c r="BO454" i="6"/>
  <c r="BO541" i="6"/>
  <c r="BO82" i="6"/>
  <c r="BO461" i="6"/>
  <c r="BO470" i="6"/>
  <c r="BO141" i="6"/>
  <c r="BO230" i="6"/>
  <c r="BO571" i="6"/>
  <c r="BO527" i="6"/>
  <c r="BO431" i="6"/>
  <c r="BO47" i="6"/>
  <c r="BO118" i="6"/>
  <c r="BO376" i="6"/>
  <c r="BO268" i="6"/>
  <c r="BO264" i="6"/>
  <c r="BO243" i="6"/>
  <c r="BO536" i="6"/>
  <c r="BO244" i="6"/>
  <c r="BO148" i="6"/>
  <c r="BO485" i="6"/>
  <c r="BO326" i="6"/>
  <c r="BO160" i="6"/>
  <c r="BO482" i="6"/>
  <c r="BO617" i="6"/>
  <c r="BO125" i="6"/>
  <c r="BO30" i="6"/>
  <c r="BO51" i="6"/>
  <c r="BO266" i="6"/>
  <c r="BO369" i="6"/>
  <c r="BO524" i="6"/>
  <c r="BO500" i="6"/>
  <c r="BO149" i="6"/>
  <c r="BO434" i="6"/>
  <c r="BO31" i="6"/>
  <c r="BO262" i="6"/>
  <c r="BO627" i="6"/>
  <c r="BO518" i="6"/>
  <c r="BO581" i="6"/>
  <c r="BO157" i="6"/>
  <c r="BO583" i="6"/>
  <c r="BO634" i="6"/>
  <c r="BO594" i="6"/>
  <c r="BO499" i="6"/>
  <c r="BO93" i="6"/>
  <c r="BO181" i="6"/>
  <c r="BO168" i="6"/>
  <c r="BO255" i="6"/>
  <c r="BO191" i="6"/>
  <c r="BO635" i="6"/>
  <c r="BO313" i="6"/>
  <c r="BO487" i="6"/>
  <c r="BO473" i="6"/>
  <c r="BO196" i="6"/>
  <c r="BO322" i="6"/>
  <c r="BO108" i="6"/>
  <c r="BO538" i="6"/>
  <c r="BO598" i="6"/>
  <c r="BO34" i="6"/>
  <c r="BO440" i="6"/>
  <c r="BO630" i="6"/>
  <c r="BO219" i="6"/>
  <c r="BO476" i="6"/>
  <c r="BO525" i="6"/>
  <c r="BO328" i="6"/>
  <c r="BO477" i="6"/>
  <c r="BO453" i="6"/>
  <c r="BO574" i="6"/>
  <c r="BO296" i="6"/>
  <c r="BO134" i="6"/>
  <c r="BO306" i="6"/>
  <c r="BO200" i="6"/>
  <c r="BO360" i="6"/>
  <c r="BO418" i="6"/>
  <c r="BO246" i="6"/>
  <c r="BO214" i="6"/>
  <c r="BO548" i="6"/>
  <c r="BO91" i="6"/>
  <c r="BO263" i="6"/>
  <c r="BO276" i="6"/>
  <c r="BO62" i="6"/>
  <c r="BO570" i="6"/>
  <c r="BO120" i="6"/>
  <c r="BO252" i="6"/>
  <c r="BO546" i="6"/>
  <c r="BO221" i="6"/>
  <c r="BO250" i="6"/>
  <c r="BO324" i="6"/>
  <c r="BO283" i="6"/>
  <c r="BO119" i="6"/>
  <c r="BO339" i="6"/>
  <c r="BO26" i="6"/>
  <c r="BO321" i="6"/>
  <c r="BO25" i="6"/>
  <c r="BO177" i="6"/>
  <c r="BO554" i="6"/>
  <c r="BO545" i="6"/>
  <c r="BO183" i="6"/>
  <c r="BO89" i="6"/>
  <c r="BO507" i="6"/>
  <c r="BO342" i="6"/>
  <c r="BO112" i="6"/>
  <c r="BO408" i="6"/>
  <c r="BO557" i="6"/>
  <c r="BO56" i="6"/>
  <c r="BO115" i="6"/>
  <c r="BO86" i="6"/>
  <c r="BO253" i="6"/>
  <c r="BO442" i="6"/>
  <c r="BO340" i="6"/>
  <c r="BO327" i="6"/>
  <c r="BO189" i="6"/>
  <c r="BO549" i="6"/>
  <c r="BO383" i="6"/>
  <c r="BO384" i="6"/>
  <c r="BO330" i="6"/>
  <c r="BO265" i="6"/>
  <c r="BO612" i="6"/>
  <c r="BO540" i="6"/>
  <c r="BO72" i="6"/>
  <c r="BO42" i="6"/>
  <c r="BO553" i="6"/>
  <c r="BO60" i="6"/>
  <c r="BO232" i="6"/>
  <c r="BO452" i="6"/>
  <c r="BO558" i="6"/>
  <c r="BO349" i="6"/>
  <c r="BO59" i="6"/>
  <c r="BO534" i="6"/>
  <c r="BO90" i="6"/>
  <c r="BO436" i="6"/>
  <c r="BO462" i="6"/>
  <c r="BO188" i="6"/>
  <c r="BO430" i="6"/>
  <c r="BO277" i="6"/>
  <c r="BO425" i="6"/>
  <c r="BO155" i="6"/>
  <c r="BO121" i="6"/>
  <c r="BO520" i="6"/>
  <c r="BO80" i="6"/>
  <c r="BO274" i="6"/>
  <c r="BO248" i="6"/>
  <c r="BO490" i="6"/>
  <c r="BO578" i="6"/>
  <c r="BO206" i="6"/>
  <c r="BO79" i="6"/>
  <c r="BO437" i="6"/>
  <c r="BO359" i="6"/>
  <c r="BO273" i="6"/>
  <c r="BO371" i="6"/>
  <c r="BO259" i="6"/>
  <c r="BO375" i="6"/>
  <c r="BO562" i="6"/>
  <c r="BO626" i="6"/>
  <c r="BO392" i="6"/>
  <c r="BO173" i="6"/>
  <c r="BO159" i="6"/>
  <c r="BO208" i="6"/>
  <c r="BO502" i="6"/>
  <c r="BO364" i="6"/>
  <c r="BO331" i="6"/>
  <c r="BO628" i="6"/>
  <c r="BO505" i="6"/>
  <c r="BO460" i="6"/>
  <c r="BO386" i="6"/>
  <c r="BO606" i="6"/>
  <c r="BO64" i="6"/>
  <c r="BO40" i="6"/>
  <c r="BO573" i="6"/>
  <c r="BO432" i="6"/>
  <c r="BO411" i="6"/>
  <c r="BO508" i="6"/>
  <c r="BO290" i="6"/>
  <c r="BO175" i="6"/>
  <c r="BO106" i="6"/>
  <c r="BO288" i="6"/>
  <c r="BO387" i="6"/>
  <c r="BO621" i="6"/>
  <c r="BO539" i="6"/>
  <c r="BO601" i="6"/>
  <c r="BO497" i="6"/>
  <c r="BO297" i="6"/>
  <c r="BO566" i="6"/>
  <c r="BO609" i="6"/>
  <c r="BO172" i="6"/>
  <c r="BO88" i="6"/>
  <c r="BO512" i="6"/>
  <c r="BO638" i="6"/>
  <c r="BO475" i="6"/>
  <c r="BO391" i="6"/>
  <c r="BO603" i="6"/>
  <c r="BO414" i="6"/>
  <c r="BO242" i="6"/>
  <c r="BO405" i="6"/>
  <c r="BO422" i="6"/>
  <c r="BO101" i="6"/>
  <c r="BO260" i="6"/>
  <c r="BO444" i="6"/>
  <c r="BO130" i="6"/>
  <c r="BO402" i="6"/>
  <c r="BO608" i="6"/>
  <c r="BO600" i="6"/>
  <c r="BO393" i="6"/>
  <c r="BO117" i="6"/>
  <c r="BO153" i="6"/>
  <c r="BO561" i="6"/>
  <c r="BO428" i="6"/>
  <c r="BO105" i="6"/>
  <c r="BO517" i="6"/>
  <c r="BO179" i="6"/>
  <c r="BO163" i="6"/>
  <c r="BO231" i="6"/>
  <c r="BO319" i="6"/>
  <c r="BO204" i="6"/>
  <c r="BO640" i="6"/>
  <c r="BO218" i="6"/>
  <c r="BO128" i="6"/>
  <c r="BO406" i="6"/>
  <c r="BO136" i="6"/>
  <c r="BO333" i="6"/>
  <c r="BO465" i="6"/>
  <c r="BO605" i="6"/>
  <c r="BO165" i="6"/>
  <c r="BO568" i="6"/>
  <c r="BO379" i="6"/>
  <c r="BO346" i="6"/>
  <c r="BO223" i="6"/>
  <c r="BO565" i="6"/>
  <c r="BO315" i="6"/>
  <c r="BO320" i="6"/>
  <c r="BO575" i="6"/>
  <c r="BO92" i="6"/>
  <c r="BO529" i="6"/>
  <c r="BO401" i="6"/>
  <c r="BO301" i="6"/>
  <c r="BO307" i="6"/>
  <c r="BO312" i="6"/>
  <c r="BO514" i="6"/>
  <c r="BO471" i="6"/>
  <c r="BO197" i="6"/>
  <c r="BO543" i="6"/>
  <c r="BO299" i="6"/>
  <c r="BO166" i="6"/>
  <c r="BO176" i="6"/>
  <c r="BO613" i="6"/>
  <c r="BO87" i="6"/>
  <c r="BO412" i="6"/>
  <c r="BO50" i="6"/>
  <c r="BO271" i="6"/>
  <c r="BO516" i="6"/>
  <c r="BO614" i="6"/>
  <c r="BO491" i="6"/>
  <c r="BO24" i="6"/>
  <c r="BO226" i="6"/>
  <c r="BO335" i="6"/>
  <c r="BO448" i="6"/>
  <c r="BO100" i="6"/>
  <c r="BO222" i="6"/>
  <c r="BO643" i="6"/>
  <c r="BO54" i="6"/>
  <c r="BO486" i="6"/>
  <c r="BO468" i="6"/>
  <c r="BO419" i="6"/>
  <c r="BO158" i="6"/>
  <c r="BO498" i="6"/>
  <c r="BO366" i="6"/>
  <c r="BO528" i="6"/>
  <c r="BO382" i="6"/>
  <c r="BO474" i="6"/>
  <c r="BO582" i="6"/>
  <c r="BO329" i="6"/>
  <c r="BO116" i="6"/>
  <c r="BO357" i="6"/>
  <c r="BO637" i="6"/>
  <c r="BO73" i="6"/>
  <c r="BO309" i="6"/>
  <c r="BO210" i="6"/>
  <c r="BO135" i="6"/>
  <c r="BO114" i="6"/>
  <c r="BO151" i="6"/>
  <c r="BO270" i="6"/>
  <c r="BO258" i="6"/>
  <c r="BO488" i="6"/>
  <c r="BO227" i="6"/>
  <c r="BO124" i="6"/>
  <c r="BO323" i="6"/>
  <c r="BO567" i="6"/>
  <c r="BO623" i="6"/>
  <c r="BO591" i="6"/>
  <c r="BO413" i="6"/>
  <c r="BO550" i="6"/>
  <c r="BO154" i="6"/>
  <c r="BO503" i="6"/>
  <c r="BO642" i="6"/>
  <c r="BO66" i="6"/>
  <c r="BO644" i="6"/>
  <c r="BO228" i="6"/>
  <c r="BO156" i="6"/>
  <c r="BO285" i="6"/>
  <c r="BO318" i="6"/>
  <c r="BO636" i="6"/>
  <c r="BO479" i="6"/>
  <c r="BO625" i="6"/>
  <c r="BO409" i="6"/>
  <c r="BO542" i="6"/>
  <c r="BO216" i="6"/>
  <c r="BO325" i="6"/>
  <c r="BO494" i="6"/>
  <c r="BO144" i="6"/>
  <c r="BO104" i="6"/>
  <c r="BO282" i="6"/>
  <c r="BO195" i="6"/>
  <c r="BO336" i="6"/>
  <c r="BO317" i="6"/>
  <c r="BO257" i="6"/>
  <c r="BO496" i="6"/>
  <c r="BO501" i="6"/>
  <c r="BO310" i="6"/>
  <c r="BO353" i="6"/>
  <c r="BO78" i="6"/>
  <c r="BO480" i="6"/>
  <c r="BO641" i="6"/>
  <c r="BO33" i="6"/>
  <c r="BO400" i="6"/>
  <c r="BO123" i="6"/>
  <c r="BO519" i="6"/>
  <c r="BO450" i="6"/>
  <c r="BO569" i="6"/>
  <c r="BO616" i="6"/>
  <c r="BO370" i="6"/>
  <c r="BO278" i="6"/>
  <c r="BO552" i="6"/>
  <c r="BO390" i="6"/>
  <c r="BO225" i="6"/>
  <c r="BO122" i="6"/>
  <c r="BO161" i="6"/>
  <c r="BO599" i="6"/>
  <c r="BO199" i="6"/>
  <c r="BO399" i="6"/>
  <c r="BO29" i="6"/>
  <c r="BO142" i="6"/>
  <c r="BO604" i="6"/>
  <c r="BO131" i="6"/>
  <c r="BO240" i="6"/>
  <c r="BO559" i="6"/>
  <c r="BO316" i="6"/>
  <c r="BO186" i="6"/>
  <c r="BO96" i="6"/>
  <c r="BO138" i="6"/>
  <c r="BO504" i="6"/>
  <c r="BO111" i="6"/>
  <c r="BO192" i="6"/>
  <c r="BO202" i="6"/>
  <c r="BO49" i="6"/>
  <c r="BO145" i="6"/>
  <c r="BO532" i="6"/>
  <c r="BO597" i="6"/>
  <c r="BO174" i="6"/>
  <c r="BO170" i="6"/>
  <c r="BO404" i="6"/>
  <c r="BO377" i="6"/>
  <c r="BO420" i="6"/>
  <c r="BO457" i="6"/>
  <c r="BO298" i="6"/>
  <c r="BO367" i="6"/>
  <c r="BO572" i="6"/>
  <c r="BO247" i="6"/>
  <c r="BO235" i="6"/>
  <c r="BO469" i="6"/>
  <c r="BO526" i="6"/>
  <c r="BO579" i="6"/>
  <c r="BO602" i="6"/>
  <c r="BO356" i="6"/>
  <c r="BO458" i="6"/>
  <c r="BO185" i="6"/>
  <c r="BO592" i="6"/>
  <c r="BO381" i="6"/>
  <c r="BO533" i="6"/>
  <c r="BO201" i="6"/>
  <c r="BO610" i="6"/>
  <c r="BO295" i="6"/>
  <c r="BO224" i="6"/>
  <c r="BO622" i="6"/>
  <c r="BO311" i="6"/>
  <c r="BO509" i="6"/>
  <c r="BO57" i="6"/>
  <c r="BO587" i="6"/>
  <c r="BO493" i="6"/>
  <c r="BO564" i="6"/>
  <c r="BO187" i="6"/>
  <c r="BO178" i="6"/>
  <c r="BO427" i="6"/>
  <c r="BO426" i="6"/>
  <c r="BO403" i="6"/>
  <c r="BO213" i="6"/>
  <c r="BO109" i="6"/>
  <c r="BO410" i="6"/>
  <c r="BO530" i="6"/>
  <c r="BO463" i="6"/>
  <c r="BO97" i="6"/>
  <c r="BO67" i="6"/>
  <c r="BO234" i="6"/>
  <c r="BO304" i="6"/>
  <c r="BO544" i="6"/>
  <c r="BO632" i="6"/>
  <c r="BO522" i="6"/>
  <c r="BO580" i="6"/>
  <c r="BO492" i="6"/>
  <c r="BO43" i="6"/>
  <c r="BO472" i="6"/>
  <c r="BO395" i="6"/>
  <c r="BO551" i="6"/>
  <c r="BO378" i="6"/>
  <c r="BO596" i="6"/>
  <c r="BO139" i="6"/>
  <c r="BO362" i="6"/>
  <c r="BO354" i="6"/>
  <c r="BO254" i="6"/>
  <c r="BO129" i="6"/>
  <c r="BT639" i="6"/>
  <c r="BT28" i="6"/>
  <c r="BT39" i="6"/>
  <c r="BT99" i="6"/>
  <c r="BT506" i="6"/>
  <c r="BT27" i="6"/>
  <c r="BT58" i="6"/>
  <c r="BT37" i="6"/>
  <c r="BT245" i="6"/>
  <c r="BT110" i="6"/>
  <c r="BT380" i="6"/>
  <c r="BT275" i="6"/>
  <c r="BT52" i="6"/>
  <c r="BT77" i="6"/>
  <c r="BT44" i="6"/>
  <c r="BT388" i="6"/>
  <c r="BT214" i="6"/>
  <c r="BT368" i="6"/>
  <c r="BT442" i="6"/>
  <c r="BT126" i="6"/>
  <c r="BT305" i="6"/>
  <c r="BT115" i="6"/>
  <c r="BT288" i="6"/>
  <c r="BT477" i="6"/>
  <c r="BT600" i="6"/>
  <c r="BT489" i="6"/>
  <c r="BT72" i="6"/>
  <c r="BT558" i="6"/>
  <c r="BT308" i="6"/>
  <c r="BT189" i="6"/>
  <c r="BT374" i="6"/>
  <c r="BT334" i="6"/>
  <c r="BT598" i="6"/>
  <c r="BT560" i="6"/>
  <c r="BT618" i="6"/>
  <c r="BT486" i="6"/>
  <c r="BT34" i="6"/>
  <c r="BT440" i="6"/>
  <c r="BT373" i="6"/>
  <c r="BT50" i="6"/>
  <c r="BT408" i="6"/>
  <c r="BT233" i="6"/>
  <c r="BT589" i="6"/>
  <c r="BT284" i="6"/>
  <c r="BT528" i="6"/>
  <c r="BT438" i="6"/>
  <c r="BT81" i="6"/>
  <c r="BT104" i="6"/>
  <c r="BT538" i="6"/>
  <c r="BT120" i="6"/>
  <c r="BT290" i="6"/>
  <c r="BT164" i="6"/>
  <c r="BT340" i="6"/>
  <c r="BT607" i="6"/>
  <c r="BT430" i="6"/>
  <c r="BT278" i="6"/>
  <c r="BT377" i="6"/>
  <c r="BT534" i="6"/>
  <c r="BT432" i="6"/>
  <c r="BT293" i="6"/>
  <c r="BT63" i="6"/>
  <c r="BT188" i="6"/>
  <c r="BT209" i="6"/>
  <c r="BT237" i="6"/>
  <c r="BT267" i="6"/>
  <c r="BT238" i="6"/>
  <c r="ET26" i="6"/>
  <c r="BT537" i="6"/>
  <c r="BT619" i="6"/>
  <c r="BT247" i="6"/>
  <c r="BT511" i="6"/>
  <c r="BT193" i="6"/>
  <c r="BT383" i="6"/>
  <c r="BT195" i="6"/>
  <c r="BT384" i="6"/>
  <c r="BT243" i="6"/>
  <c r="BT360" i="6"/>
  <c r="BT286" i="6"/>
  <c r="BT437" i="6"/>
  <c r="BT472" i="6"/>
  <c r="BT448" i="6"/>
  <c r="BT371" i="6"/>
  <c r="BT218" i="6"/>
  <c r="BT302" i="6"/>
  <c r="BT89" i="6"/>
  <c r="BT625" i="6"/>
  <c r="BT612" i="6"/>
  <c r="BT203" i="6"/>
  <c r="BT413" i="6"/>
  <c r="BT348" i="6"/>
  <c r="BT251" i="6"/>
  <c r="BT260" i="6"/>
  <c r="BT629" i="6"/>
  <c r="BT492" i="6"/>
  <c r="BT121" i="6"/>
  <c r="BT435" i="6"/>
  <c r="BT192" i="6"/>
  <c r="BT606" i="6"/>
  <c r="BT90" i="6"/>
  <c r="BT341" i="6"/>
  <c r="BT134" i="6"/>
  <c r="BT135" i="6"/>
  <c r="BT175" i="6"/>
  <c r="BT481" i="6"/>
  <c r="BT635" i="6"/>
  <c r="BT405" i="6"/>
  <c r="BT198" i="6"/>
  <c r="BT166" i="6"/>
  <c r="BT401" i="6"/>
  <c r="BT222" i="6"/>
  <c r="BT253" i="6"/>
  <c r="BT450" i="6"/>
  <c r="BT410" i="6"/>
  <c r="BT396" i="6"/>
  <c r="BT421" i="6"/>
  <c r="BT414" i="6"/>
  <c r="BT418" i="6"/>
  <c r="BT375" i="6"/>
  <c r="BT394" i="6"/>
  <c r="BT557" i="6"/>
  <c r="BT561" i="6"/>
  <c r="BT464" i="6"/>
  <c r="BT240" i="6"/>
  <c r="BT144" i="6"/>
  <c r="BT395" i="6"/>
  <c r="BT411" i="6"/>
  <c r="BT80" i="6"/>
  <c r="BT83" i="6"/>
  <c r="BT73" i="6"/>
  <c r="BT571" i="6"/>
  <c r="BT550" i="6"/>
  <c r="BT521" i="6"/>
  <c r="BT642" i="6"/>
  <c r="BT638" i="6"/>
  <c r="BT241" i="6"/>
  <c r="BT601" i="6"/>
  <c r="BT127" i="6"/>
  <c r="BT331" i="6"/>
  <c r="BT473" i="6"/>
  <c r="BT541" i="6"/>
  <c r="BT622" i="6"/>
  <c r="BT352" i="6"/>
  <c r="BT177" i="6"/>
  <c r="BT476" i="6"/>
  <c r="BT31" i="6"/>
  <c r="BT332" i="6"/>
  <c r="BT185" i="6"/>
  <c r="BT291" i="6"/>
  <c r="BT566" i="6"/>
  <c r="BT114" i="6"/>
  <c r="BT491" i="6"/>
  <c r="BT315" i="6"/>
  <c r="BT428" i="6"/>
  <c r="BT60" i="6"/>
  <c r="BT112" i="6"/>
  <c r="BT191" i="6"/>
  <c r="BT407" i="6"/>
  <c r="BT327" i="6"/>
  <c r="BT399" i="6"/>
  <c r="BT321" i="6"/>
  <c r="BT296" i="6"/>
  <c r="BT347" i="6"/>
  <c r="BT204" i="6"/>
  <c r="BT304" i="6"/>
  <c r="BT547" i="6"/>
  <c r="BT184" i="6"/>
  <c r="BT611" i="6"/>
  <c r="BT329" i="6"/>
  <c r="BT446" i="6"/>
  <c r="BT460" i="6"/>
  <c r="BT32" i="6"/>
  <c r="BT497" i="6"/>
  <c r="BT579" i="6"/>
  <c r="BT136" i="6"/>
  <c r="BT389" i="6"/>
  <c r="BT160" i="6"/>
  <c r="BT370" i="6"/>
  <c r="BT484" i="6"/>
  <c r="BT289" i="6"/>
  <c r="BT469" i="6"/>
  <c r="BT79" i="6"/>
  <c r="BT429" i="6"/>
  <c r="BT602" i="6"/>
  <c r="BT514" i="6"/>
  <c r="BT392" i="6"/>
  <c r="BT447" i="6"/>
  <c r="BT208" i="6"/>
  <c r="BT474" i="6"/>
  <c r="BT644" i="6"/>
  <c r="BT590" i="6"/>
  <c r="BT158" i="6"/>
  <c r="BT503" i="6"/>
  <c r="BT202" i="6"/>
  <c r="BT567" i="6"/>
  <c r="BT565" i="6"/>
  <c r="BT436" i="6"/>
  <c r="BT357" i="6"/>
  <c r="BT513" i="6"/>
  <c r="BT116" i="6"/>
  <c r="BT41" i="6"/>
  <c r="BT417" i="6"/>
  <c r="BT445" i="6"/>
  <c r="BT568" i="6"/>
  <c r="BT33" i="6"/>
  <c r="BT346" i="6"/>
  <c r="BT92" i="6"/>
  <c r="BT363" i="6"/>
  <c r="BT381" i="6"/>
  <c r="BT424" i="6"/>
  <c r="BT376" i="6"/>
  <c r="BT623" i="6"/>
  <c r="BT573" i="6"/>
  <c r="BT303" i="6"/>
  <c r="BT163" i="6"/>
  <c r="BT82" i="6"/>
  <c r="BT67" i="6"/>
  <c r="BT525" i="6"/>
  <c r="BT545" i="6"/>
  <c r="BT156" i="6"/>
  <c r="BT244" i="6"/>
  <c r="BT342" i="6"/>
  <c r="BT325" i="6"/>
  <c r="BT593" i="6"/>
  <c r="BT148" i="6"/>
  <c r="BT277" i="6"/>
  <c r="BT122" i="6"/>
  <c r="BT131" i="6"/>
  <c r="BT351" i="6"/>
  <c r="BT520" i="6"/>
  <c r="BT262" i="6"/>
  <c r="BT201" i="6"/>
  <c r="BT457" i="6"/>
  <c r="BT310" i="6"/>
  <c r="BT143" i="6"/>
  <c r="BT42" i="6"/>
  <c r="BT91" i="6"/>
  <c r="BT576" i="6"/>
  <c r="BT594" i="6"/>
  <c r="BT372" i="6"/>
  <c r="BT190" i="6"/>
  <c r="BT624" i="6"/>
  <c r="BT608" i="6"/>
  <c r="BT441" i="6"/>
  <c r="BT580" i="6"/>
  <c r="BT117" i="6"/>
  <c r="BT306" i="6"/>
  <c r="BT224" i="6"/>
  <c r="BT38" i="6"/>
  <c r="BT186" i="6"/>
  <c r="BT167" i="6"/>
  <c r="BT97" i="6"/>
  <c r="BT361" i="6"/>
  <c r="BT465" i="6"/>
  <c r="BT636" i="6"/>
  <c r="BT621" i="6"/>
  <c r="BT364" i="6"/>
  <c r="BT495" i="6"/>
  <c r="BT493" i="6"/>
  <c r="BT59" i="6"/>
  <c r="BT416" i="6"/>
  <c r="BT554" i="6"/>
  <c r="BT282" i="6"/>
  <c r="BT552" i="6"/>
  <c r="BT507" i="6"/>
  <c r="BT614" i="6"/>
  <c r="BT471" i="6"/>
  <c r="BT311" i="6"/>
  <c r="BT326" i="6"/>
  <c r="BT466" i="6"/>
  <c r="BT487" i="6"/>
  <c r="BT540" i="6"/>
  <c r="BT640" i="6"/>
  <c r="BT501" i="6"/>
  <c r="BT317" i="6"/>
  <c r="BT462" i="6"/>
  <c r="BT220" i="6"/>
  <c r="BT272" i="6"/>
  <c r="BT634" i="6"/>
  <c r="BT555" i="6"/>
  <c r="BT475" i="6"/>
  <c r="BT551" i="6"/>
  <c r="BT313" i="6"/>
  <c r="BT504" i="6"/>
  <c r="BT391" i="6"/>
  <c r="BT362" i="6"/>
  <c r="BT123" i="6"/>
  <c r="BT591" i="6"/>
  <c r="BT101" i="6"/>
  <c r="BT641" i="6"/>
  <c r="BT627" i="6"/>
  <c r="BT461" i="6"/>
  <c r="BT255" i="6"/>
  <c r="BT631" i="6"/>
  <c r="BT151" i="6"/>
  <c r="BT425" i="6"/>
  <c r="BT94" i="6"/>
  <c r="BT254" i="6"/>
  <c r="BT279" i="6"/>
  <c r="BT439" i="6"/>
  <c r="BT526" i="6"/>
  <c r="BT26" i="6"/>
  <c r="BT393" i="6"/>
  <c r="BT86" i="6"/>
  <c r="BT626" i="6"/>
  <c r="BT269" i="6"/>
  <c r="BT531" i="6"/>
  <c r="BT505" i="6"/>
  <c r="BT427" i="6"/>
  <c r="BT307" i="6"/>
  <c r="BT463" i="6"/>
  <c r="BT562" i="6"/>
  <c r="BT575" i="6"/>
  <c r="BT280" i="6"/>
  <c r="BT494" i="6"/>
  <c r="BT172" i="6"/>
  <c r="BT312" i="6"/>
  <c r="BT516" i="6"/>
  <c r="BT412" i="6"/>
  <c r="BT646" i="6"/>
  <c r="BT157" i="6"/>
  <c r="BT605" i="6"/>
  <c r="BT161" i="6"/>
  <c r="BT645" i="6"/>
  <c r="BT153" i="6"/>
  <c r="BT71" i="6"/>
  <c r="BT314" i="6"/>
  <c r="BT543" i="6"/>
  <c r="BT569" i="6"/>
  <c r="BT586" i="6"/>
  <c r="BT239" i="6"/>
  <c r="BT210" i="6"/>
  <c r="BT451" i="6"/>
  <c r="BT454" i="6"/>
  <c r="BT556" i="6"/>
  <c r="BT563" i="6"/>
  <c r="BT219" i="6"/>
  <c r="BT162" i="6"/>
  <c r="BT587" i="6"/>
  <c r="BT125" i="6"/>
  <c r="BT500" i="6"/>
  <c r="BT604" i="6"/>
  <c r="BT335" i="6"/>
  <c r="BT431" i="6"/>
  <c r="BT259" i="6"/>
  <c r="BT423" i="6"/>
  <c r="BT285" i="6"/>
  <c r="BT29" i="6"/>
  <c r="BT353" i="6"/>
  <c r="BT404" i="6"/>
  <c r="BT139" i="6"/>
  <c r="BT200" i="6"/>
  <c r="BT354" i="6"/>
  <c r="BT197" i="6"/>
  <c r="BT298" i="6"/>
  <c r="BT199" i="6"/>
  <c r="BT287" i="6"/>
  <c r="BT515" i="6"/>
  <c r="BT581" i="6"/>
  <c r="BT47" i="6"/>
  <c r="BT522" i="6"/>
  <c r="BT242" i="6"/>
  <c r="BT443" i="6"/>
  <c r="BT596" i="6"/>
  <c r="BT585" i="6"/>
  <c r="BT599" i="6"/>
  <c r="BT322" i="6"/>
  <c r="BT142" i="6"/>
  <c r="BT422" i="6"/>
  <c r="BT337" i="6"/>
  <c r="BT319" i="6"/>
  <c r="BT512" i="6"/>
  <c r="BT595" i="6"/>
  <c r="BT365" i="6"/>
  <c r="BT615" i="6"/>
  <c r="BT211" i="6"/>
  <c r="BT485" i="6"/>
  <c r="BT252" i="6"/>
  <c r="BT183" i="6"/>
  <c r="BT609" i="6"/>
  <c r="EQ23" i="6"/>
  <c r="P14" i="6"/>
  <c r="K11" i="6" s="1"/>
  <c r="O75" i="6"/>
  <c r="O74" i="6"/>
  <c r="M77" i="6"/>
  <c r="L77" i="6"/>
  <c r="K77" i="6"/>
  <c r="BO37" i="6" a="1"/>
  <c r="EO23" i="6" a="1"/>
  <c r="BO44" i="6" a="1"/>
  <c r="BH145" i="6" a="1"/>
  <c r="BH41" i="6" a="1"/>
  <c r="BH87" i="6" a="1"/>
  <c r="BH146" i="6" a="1"/>
  <c r="BH222" i="6" a="1"/>
  <c r="BH187" i="6" a="1"/>
  <c r="BH358" i="6" a="1"/>
  <c r="BH80" i="6" a="1"/>
  <c r="BH57" i="6" a="1"/>
  <c r="BH599" i="6" a="1"/>
  <c r="BH37" i="6" a="1"/>
  <c r="BH111" i="6" a="1"/>
  <c r="BH43" i="6" a="1"/>
  <c r="BH71" i="6" a="1"/>
  <c r="BH189" i="6" a="1"/>
  <c r="BH301" i="6" a="1"/>
  <c r="BH341" i="6" a="1"/>
  <c r="BH73" i="6" a="1"/>
  <c r="BH50" i="6" a="1"/>
  <c r="BH160" i="6" a="1"/>
  <c r="BH405" i="6" a="1"/>
  <c r="BH269" i="6" a="1"/>
  <c r="BH499" i="6" a="1"/>
  <c r="BH27" i="6" a="1"/>
  <c r="BH101" i="6" a="1"/>
  <c r="BH167" i="6" a="1"/>
  <c r="BH200" i="6" a="1"/>
  <c r="BH406" i="6" a="1"/>
  <c r="BH535" i="6" a="1"/>
  <c r="BH332" i="6" a="1"/>
  <c r="BH333" i="6" a="1"/>
  <c r="BH502" i="6" a="1"/>
  <c r="BH177" i="6" a="1"/>
  <c r="BH243" i="6" a="1"/>
  <c r="BH135" i="6" a="1"/>
  <c r="BH210" i="6" a="1"/>
  <c r="BH216" i="6" a="1"/>
  <c r="BH125" i="6" a="1"/>
  <c r="BH23" i="6" a="1"/>
  <c r="BH30" i="6" a="1"/>
  <c r="BH553" i="6" a="1"/>
  <c r="BH593" i="6" a="1"/>
  <c r="BH110" i="6" a="1"/>
  <c r="BH360" i="6" a="1"/>
  <c r="BH51" i="6" a="1"/>
  <c r="BH129" i="6" a="1"/>
  <c r="BH139" i="6" a="1"/>
  <c r="BH149" i="6" a="1"/>
  <c r="BH159" i="6" a="1"/>
  <c r="BH272" i="6" a="1"/>
  <c r="BH391" i="6" a="1"/>
  <c r="BH211" i="6" a="1"/>
  <c r="BH255" i="6" a="1"/>
  <c r="BH384" i="6" a="1"/>
  <c r="BH103" i="6" a="1"/>
  <c r="BH117" i="6" a="1"/>
  <c r="BH437" i="6" a="1"/>
  <c r="BH361" i="6" a="1"/>
  <c r="BH414" i="6" a="1"/>
  <c r="BH506" i="6" a="1"/>
  <c r="BH81" i="6" a="1"/>
  <c r="BH172" i="6" a="1"/>
  <c r="BH182" i="6" a="1"/>
  <c r="BH192" i="6" a="1"/>
  <c r="BH202" i="6" a="1"/>
  <c r="BH322" i="6" a="1"/>
  <c r="BH438" i="6" a="1"/>
  <c r="BH475" i="6" a="1"/>
  <c r="BH67" i="6" a="1"/>
  <c r="BH325" i="6" a="1"/>
  <c r="BH61" i="6" a="1"/>
  <c r="BH143" i="6" a="1"/>
  <c r="BH153" i="6" a="1"/>
  <c r="BH163" i="6" a="1"/>
  <c r="BH173" i="6" a="1"/>
  <c r="BH217" i="6" a="1"/>
  <c r="BH231" i="6" a="1"/>
  <c r="BH293" i="6" a="1"/>
  <c r="BH311" i="6" a="1"/>
  <c r="BH395" i="6" a="1"/>
  <c r="BH486" i="6" a="1"/>
  <c r="BH619" i="6" a="1"/>
  <c r="BH229" i="6" a="1"/>
  <c r="BH292" i="6" a="1"/>
  <c r="BH370" i="6" a="1"/>
  <c r="BH442" i="6" a="1"/>
  <c r="EH23" i="6" a="1"/>
  <c r="BH90" i="6" a="1"/>
  <c r="BH130" i="6" a="1"/>
  <c r="BH556" i="6" a="1"/>
  <c r="BH91" i="6" a="1"/>
  <c r="BH132" i="6" a="1"/>
  <c r="BH186" i="6" a="1"/>
  <c r="BH196" i="6" a="1"/>
  <c r="BH206" i="6" a="1"/>
  <c r="BH263" i="6" a="1"/>
  <c r="BH348" i="6" a="1"/>
  <c r="BH371" i="6" a="1"/>
  <c r="BH53" i="6" a="1"/>
  <c r="BH83" i="6" a="1"/>
  <c r="BH417" i="6" a="1"/>
  <c r="BH31" i="6" a="1"/>
  <c r="BH33" i="6" a="1"/>
  <c r="BH40" i="6" a="1"/>
  <c r="BH47" i="6" a="1"/>
  <c r="BH175" i="6" a="1"/>
  <c r="BH218" i="6" a="1"/>
  <c r="BH313" i="6" a="1"/>
  <c r="BH525" i="6" a="1"/>
  <c r="BH622" i="6" a="1"/>
  <c r="BH97" i="6" a="1"/>
  <c r="BH113" i="6" a="1"/>
  <c r="BH278" i="6" a="1"/>
  <c r="BH394" i="6" a="1"/>
  <c r="BH485" i="6" a="1"/>
  <c r="BH63" i="6" a="1"/>
  <c r="BH70" i="6" a="1"/>
  <c r="BH77" i="6" a="1"/>
  <c r="BH164" i="6" a="1"/>
  <c r="BH235" i="6" a="1"/>
  <c r="BH249" i="6" a="1"/>
  <c r="BH331" i="6" a="1"/>
  <c r="BH455" i="6" a="1"/>
  <c r="BH489" i="6" a="1"/>
  <c r="BH569" i="6" a="1"/>
  <c r="BH626" i="6" a="1"/>
  <c r="BH60" i="6" a="1"/>
  <c r="BH203" i="6" a="1"/>
  <c r="BH518" i="6" a="1"/>
  <c r="BH120" i="6" a="1"/>
  <c r="BH93" i="6" a="1"/>
  <c r="BH100" i="6" a="1"/>
  <c r="BH107" i="6" a="1"/>
  <c r="BH207" i="6" a="1"/>
  <c r="BH315" i="6" a="1"/>
  <c r="BH347" i="6" a="1"/>
  <c r="BH124" i="6" a="1"/>
  <c r="BH134" i="6" a="1"/>
  <c r="BH144" i="6" a="1"/>
  <c r="BH380" i="6" a="1"/>
  <c r="BH498" i="6" a="1"/>
  <c r="EH24" i="6" a="1"/>
  <c r="BH24" i="6" a="1"/>
  <c r="BH34" i="6" a="1"/>
  <c r="BH44" i="6" a="1"/>
  <c r="BH54" i="6" a="1"/>
  <c r="BH64" i="6" a="1"/>
  <c r="BH74" i="6" a="1"/>
  <c r="BH84" i="6" a="1"/>
  <c r="BH94" i="6" a="1"/>
  <c r="BH104" i="6" a="1"/>
  <c r="BH114" i="6" a="1"/>
  <c r="BH154" i="6" a="1"/>
  <c r="BH197" i="6" a="1"/>
  <c r="BH258" i="6" a="1"/>
  <c r="BH323" i="6" a="1"/>
  <c r="BH470" i="6" a="1"/>
  <c r="BH520" i="6" a="1"/>
  <c r="BH577" i="6" a="1"/>
  <c r="BH126" i="6" a="1"/>
  <c r="BH140" i="6" a="1"/>
  <c r="BH155" i="6" a="1"/>
  <c r="BH169" i="6" a="1"/>
  <c r="BH183" i="6" a="1"/>
  <c r="BH122" i="6" a="1"/>
  <c r="BH136" i="6" a="1"/>
  <c r="BH150" i="6" a="1"/>
  <c r="BH165" i="6" a="1"/>
  <c r="BH179" i="6" a="1"/>
  <c r="BH193" i="6" a="1"/>
  <c r="BH302" i="6" a="1"/>
  <c r="BH351" i="6" a="1"/>
  <c r="BH363" i="6" a="1"/>
  <c r="BH374" i="6" a="1"/>
  <c r="BH420" i="6" a="1"/>
  <c r="BH443" i="6" a="1"/>
  <c r="BH558" i="6" a="1"/>
  <c r="BH635" i="6" a="1"/>
  <c r="BH28" i="6" a="1"/>
  <c r="BH38" i="6" a="1"/>
  <c r="BH48" i="6" a="1"/>
  <c r="BH58" i="6" a="1"/>
  <c r="BH68" i="6" a="1"/>
  <c r="BH78" i="6" a="1"/>
  <c r="BH88" i="6" a="1"/>
  <c r="BH98" i="6" a="1"/>
  <c r="BH108" i="6" a="1"/>
  <c r="BH118" i="6" a="1"/>
  <c r="BH174" i="6" a="1"/>
  <c r="BH213" i="6" a="1"/>
  <c r="BH225" i="6" a="1"/>
  <c r="BH245" i="6" a="1"/>
  <c r="BH273" i="6" a="1"/>
  <c r="BH288" i="6" a="1"/>
  <c r="BH386" i="6" a="1"/>
  <c r="BH408" i="6" a="1"/>
  <c r="BH431" i="6" a="1"/>
  <c r="BH45" i="6" a="1"/>
  <c r="BH95" i="6" a="1"/>
  <c r="BH115" i="6" a="1"/>
  <c r="BH545" i="6" a="1"/>
  <c r="BH32" i="6" a="1"/>
  <c r="BH42" i="6" a="1"/>
  <c r="BH52" i="6" a="1"/>
  <c r="BH62" i="6" a="1"/>
  <c r="BH72" i="6" a="1"/>
  <c r="BH82" i="6" a="1"/>
  <c r="BH92" i="6" a="1"/>
  <c r="BH102" i="6" a="1"/>
  <c r="BH112" i="6" a="1"/>
  <c r="BH137" i="6" a="1"/>
  <c r="BH194" i="6" a="1"/>
  <c r="BH220" i="6" a="1"/>
  <c r="BH268" i="6" a="1"/>
  <c r="BH289" i="6" a="1"/>
  <c r="BH343" i="6" a="1"/>
  <c r="BH355" i="6" a="1"/>
  <c r="BH365" i="6" a="1"/>
  <c r="BH377" i="6" a="1"/>
  <c r="BH463" i="6" a="1"/>
  <c r="BH478" i="6" a="1"/>
  <c r="BH496" i="6" a="1"/>
  <c r="BH528" i="6" a="1"/>
  <c r="BH612" i="6" a="1"/>
  <c r="BH637" i="6" a="1"/>
  <c r="EH25" i="6" a="1"/>
  <c r="BH35" i="6" a="1"/>
  <c r="BH259" i="6" a="1"/>
  <c r="BH170" i="6" a="1"/>
  <c r="BH199" i="6" a="1"/>
  <c r="BH282" i="6" a="1"/>
  <c r="BH335" i="6" a="1"/>
  <c r="BH123" i="6" a="1"/>
  <c r="BH152" i="6" a="1"/>
  <c r="BH166" i="6" a="1"/>
  <c r="BH180" i="6" a="1"/>
  <c r="BH195" i="6" a="1"/>
  <c r="BH209" i="6" a="1"/>
  <c r="BH275" i="6" a="1"/>
  <c r="BH356" i="6" a="1"/>
  <c r="BH400" i="6" a="1"/>
  <c r="BH530" i="6" a="1"/>
  <c r="BH563" i="6" a="1"/>
  <c r="BH65" i="6" a="1"/>
  <c r="BH85" i="6" a="1"/>
  <c r="BH105" i="6" a="1"/>
  <c r="BH127" i="6" a="1"/>
  <c r="BH303" i="6" a="1"/>
  <c r="BH142" i="6" a="1"/>
  <c r="BH232" i="6" a="1"/>
  <c r="BH253" i="6" a="1"/>
  <c r="BH445" i="6" a="1"/>
  <c r="BH527" i="6" a="1"/>
  <c r="BH29" i="6" a="1"/>
  <c r="BH39" i="6" a="1"/>
  <c r="BH49" i="6" a="1"/>
  <c r="BH59" i="6" a="1"/>
  <c r="BH69" i="6" a="1"/>
  <c r="BH79" i="6" a="1"/>
  <c r="BH89" i="6" a="1"/>
  <c r="BH99" i="6" a="1"/>
  <c r="BH109" i="6" a="1"/>
  <c r="BH119" i="6" a="1"/>
  <c r="BH147" i="6" a="1"/>
  <c r="BH204" i="6" a="1"/>
  <c r="BH221" i="6" a="1"/>
  <c r="BH261" i="6" a="1"/>
  <c r="BH312" i="6" a="1"/>
  <c r="BH423" i="6" a="1"/>
  <c r="BH546" i="6" a="1"/>
  <c r="BH25" i="6" a="1"/>
  <c r="BH55" i="6" a="1"/>
  <c r="BH184" i="6" a="1"/>
  <c r="BH239" i="6" a="1"/>
  <c r="BH542" i="6" a="1"/>
  <c r="BH636" i="6" a="1"/>
  <c r="BH185" i="6" a="1"/>
  <c r="BH133" i="6" a="1"/>
  <c r="BH162" i="6" a="1"/>
  <c r="BH176" i="6" a="1"/>
  <c r="BH190" i="6" a="1"/>
  <c r="BH205" i="6" a="1"/>
  <c r="BH298" i="6" a="1"/>
  <c r="BH328" i="6" a="1"/>
  <c r="BH75" i="6" a="1"/>
  <c r="BH318" i="6" a="1"/>
  <c r="BH156" i="6" a="1"/>
  <c r="EH26" i="6" a="1"/>
  <c r="BH26" i="6" a="1"/>
  <c r="BH36" i="6" a="1"/>
  <c r="BH46" i="6" a="1"/>
  <c r="BH56" i="6" a="1"/>
  <c r="BH66" i="6" a="1"/>
  <c r="BH76" i="6" a="1"/>
  <c r="BH86" i="6" a="1"/>
  <c r="BH96" i="6" a="1"/>
  <c r="BH106" i="6" a="1"/>
  <c r="BH116" i="6" a="1"/>
  <c r="BH157" i="6" a="1"/>
  <c r="BH215" i="6" a="1"/>
  <c r="BH241" i="6" a="1"/>
  <c r="BH321" i="6" a="1"/>
  <c r="BH345" i="6" a="1"/>
  <c r="BH449" i="6" a="1"/>
  <c r="BH465" i="6" a="1"/>
  <c r="BH482" i="6" a="1"/>
  <c r="BH283" i="6" a="1"/>
  <c r="BH357" i="6" a="1"/>
  <c r="BH415" i="6" a="1"/>
  <c r="BH458" i="6" a="1"/>
  <c r="BH510" i="6" a="1"/>
  <c r="BH532" i="6" a="1"/>
  <c r="BH543" i="6" a="1"/>
  <c r="BH567" i="6" a="1"/>
  <c r="BH251" i="6" a="1"/>
  <c r="BH265" i="6" a="1"/>
  <c r="BH279" i="6" a="1"/>
  <c r="BH308" i="6" a="1"/>
  <c r="BH338" i="6" a="1"/>
  <c r="BH366" i="6" a="1"/>
  <c r="BH388" i="6" a="1"/>
  <c r="BH403" i="6" a="1"/>
  <c r="BH469" i="6" a="1"/>
  <c r="BH603" i="6" a="1"/>
  <c r="BH219" i="6" a="1"/>
  <c r="BH223" i="6" a="1"/>
  <c r="BH228" i="6" a="1"/>
  <c r="BH242" i="6" a="1"/>
  <c r="BH271" i="6" a="1"/>
  <c r="BH285" i="6" a="1"/>
  <c r="BH299" i="6" a="1"/>
  <c r="BH346" i="6" a="1"/>
  <c r="BH418" i="6" a="1"/>
  <c r="BH433" i="6" a="1"/>
  <c r="BH589" i="6" a="1"/>
  <c r="BH121" i="6" a="1"/>
  <c r="BH131" i="6" a="1"/>
  <c r="BH141" i="6" a="1"/>
  <c r="BH151" i="6" a="1"/>
  <c r="BH161" i="6" a="1"/>
  <c r="BH171" i="6" a="1"/>
  <c r="BH181" i="6" a="1"/>
  <c r="BH191" i="6" a="1"/>
  <c r="BH201" i="6" a="1"/>
  <c r="BH339" i="6" a="1"/>
  <c r="BH450" i="6" a="1"/>
  <c r="BH605" i="6" a="1"/>
  <c r="BH238" i="6" a="1"/>
  <c r="BH252" i="6" a="1"/>
  <c r="BH281" i="6" a="1"/>
  <c r="BH295" i="6" a="1"/>
  <c r="BH309" i="6" a="1"/>
  <c r="BH329" i="6" a="1"/>
  <c r="BH404" i="6" a="1"/>
  <c r="BH503" i="6" a="1"/>
  <c r="BH128" i="6" a="1"/>
  <c r="BH138" i="6" a="1"/>
  <c r="BH148" i="6" a="1"/>
  <c r="BH158" i="6" a="1"/>
  <c r="BH168" i="6" a="1"/>
  <c r="BH178" i="6" a="1"/>
  <c r="BH188" i="6" a="1"/>
  <c r="BH198" i="6" a="1"/>
  <c r="BH208" i="6" a="1"/>
  <c r="BH233" i="6" a="1"/>
  <c r="BH319" i="6" a="1"/>
  <c r="BH375" i="6" a="1"/>
  <c r="BH390" i="6" a="1"/>
  <c r="BH427" i="6" a="1"/>
  <c r="BH212" i="6" a="1"/>
  <c r="BH248" i="6" a="1"/>
  <c r="BH262" i="6" a="1"/>
  <c r="BH291" i="6" a="1"/>
  <c r="BH305" i="6" a="1"/>
  <c r="BH376" i="6" a="1"/>
  <c r="BH398" i="6" a="1"/>
  <c r="BH413" i="6" a="1"/>
  <c r="BH434" i="6" a="1"/>
  <c r="BH483" i="6" a="1"/>
  <c r="BH516" i="6" a="1"/>
  <c r="BH539" i="6" a="1"/>
  <c r="BH385" i="6" a="1"/>
  <c r="BH428" i="6" a="1"/>
  <c r="BH456" i="6" a="1"/>
  <c r="BH477" i="6" a="1"/>
  <c r="BH497" i="6" a="1"/>
  <c r="BH540" i="6" a="1"/>
  <c r="BH615" i="6" a="1"/>
  <c r="BH639" i="6" a="1"/>
  <c r="BH226" i="6" a="1"/>
  <c r="BH236" i="6" a="1"/>
  <c r="BH246" i="6" a="1"/>
  <c r="BH256" i="6" a="1"/>
  <c r="BH266" i="6" a="1"/>
  <c r="BH276" i="6" a="1"/>
  <c r="BH286" i="6" a="1"/>
  <c r="BH296" i="6" a="1"/>
  <c r="BH306" i="6" a="1"/>
  <c r="BH316" i="6" a="1"/>
  <c r="BH326" i="6" a="1"/>
  <c r="BH336" i="6" a="1"/>
  <c r="BH353" i="6" a="1"/>
  <c r="BH367" i="6" a="1"/>
  <c r="BH381" i="6" a="1"/>
  <c r="BH396" i="6" a="1"/>
  <c r="BH410" i="6" a="1"/>
  <c r="BH424" i="6" a="1"/>
  <c r="BH472" i="6" a="1"/>
  <c r="BH492" i="6" a="1"/>
  <c r="BH549" i="6" a="1"/>
  <c r="BH583" i="6" a="1"/>
  <c r="BH629" i="6" a="1"/>
  <c r="BH230" i="6" a="1"/>
  <c r="BH240" i="6" a="1"/>
  <c r="BH250" i="6" a="1"/>
  <c r="BH260" i="6" a="1"/>
  <c r="BH270" i="6" a="1"/>
  <c r="BH280" i="6" a="1"/>
  <c r="BH290" i="6" a="1"/>
  <c r="BH300" i="6" a="1"/>
  <c r="BH310" i="6" a="1"/>
  <c r="BH320" i="6" a="1"/>
  <c r="BH330" i="6" a="1"/>
  <c r="BH340" i="6" a="1"/>
  <c r="BH344" i="6" a="1"/>
  <c r="BH373" i="6" a="1"/>
  <c r="BH387" i="6" a="1"/>
  <c r="BH401" i="6" a="1"/>
  <c r="BH416" i="6" a="1"/>
  <c r="BH430" i="6" a="1"/>
  <c r="BH459" i="6" a="1"/>
  <c r="BH479" i="6" a="1"/>
  <c r="BH513" i="6" a="1"/>
  <c r="BH529" i="6" a="1"/>
  <c r="BH550" i="6" a="1"/>
  <c r="BH565" i="6" a="1"/>
  <c r="BH585" i="6" a="1"/>
  <c r="BH596" i="6" a="1"/>
  <c r="BH630" i="6" a="1"/>
  <c r="BH368" i="6" a="1"/>
  <c r="BH425" i="6" a="1"/>
  <c r="BH515" i="6" a="1"/>
  <c r="BH227" i="6" a="1"/>
  <c r="BH237" i="6" a="1"/>
  <c r="BH247" i="6" a="1"/>
  <c r="BH257" i="6" a="1"/>
  <c r="BH267" i="6" a="1"/>
  <c r="BH277" i="6" a="1"/>
  <c r="BH287" i="6" a="1"/>
  <c r="BH297" i="6" a="1"/>
  <c r="BH307" i="6" a="1"/>
  <c r="BH317" i="6" a="1"/>
  <c r="BH327" i="6" a="1"/>
  <c r="BH337" i="6" a="1"/>
  <c r="BH354" i="6" a="1"/>
  <c r="BH383" i="6" a="1"/>
  <c r="BH397" i="6" a="1"/>
  <c r="BH411" i="6" a="1"/>
  <c r="BH426" i="6" a="1"/>
  <c r="BH440" i="6" a="1"/>
  <c r="BH453" i="6" a="1"/>
  <c r="BH473" i="6" a="1"/>
  <c r="BH493" i="6" a="1"/>
  <c r="BH536" i="6" a="1"/>
  <c r="BH575" i="6" a="1"/>
  <c r="BH645" i="6" a="1"/>
  <c r="BH378" i="6" a="1"/>
  <c r="BH435" i="6" a="1"/>
  <c r="BH446" i="6" a="1"/>
  <c r="BH467" i="6" a="1"/>
  <c r="BH487" i="6" a="1"/>
  <c r="BH507" i="6" a="1"/>
  <c r="BH522" i="6" a="1"/>
  <c r="BH620" i="6" a="1"/>
  <c r="BH214" i="6" a="1"/>
  <c r="BH224" i="6" a="1"/>
  <c r="BH234" i="6" a="1"/>
  <c r="BH244" i="6" a="1"/>
  <c r="BH254" i="6" a="1"/>
  <c r="BH264" i="6" a="1"/>
  <c r="BH274" i="6" a="1"/>
  <c r="BH284" i="6" a="1"/>
  <c r="BH294" i="6" a="1"/>
  <c r="BH304" i="6" a="1"/>
  <c r="BH314" i="6" a="1"/>
  <c r="BH324" i="6" a="1"/>
  <c r="BH334" i="6" a="1"/>
  <c r="BH350" i="6" a="1"/>
  <c r="BH364" i="6" a="1"/>
  <c r="BH393" i="6" a="1"/>
  <c r="BH407" i="6" a="1"/>
  <c r="BH421" i="6" a="1"/>
  <c r="BH436" i="6" a="1"/>
  <c r="BH468" i="6" a="1"/>
  <c r="BH488" i="6" a="1"/>
  <c r="BH508" i="6" a="1"/>
  <c r="BH559" i="6" a="1"/>
  <c r="BH610" i="6" a="1"/>
  <c r="BH512" i="6" a="1"/>
  <c r="BH526" i="6" a="1"/>
  <c r="BH555" i="6" a="1"/>
  <c r="BH590" i="6" a="1"/>
  <c r="BH460" i="6" a="1"/>
  <c r="BH517" i="6" a="1"/>
  <c r="BH560" i="6" a="1"/>
  <c r="BH570" i="6" a="1"/>
  <c r="BH606" i="6" a="1"/>
  <c r="BH480" i="6" a="1"/>
  <c r="BH537" i="6" a="1"/>
  <c r="BH600" i="6" a="1"/>
  <c r="BH342" i="6" a="1"/>
  <c r="BH352" i="6" a="1"/>
  <c r="BH362" i="6" a="1"/>
  <c r="BH372" i="6" a="1"/>
  <c r="BH382" i="6" a="1"/>
  <c r="BH392" i="6" a="1"/>
  <c r="BH402" i="6" a="1"/>
  <c r="BH412" i="6" a="1"/>
  <c r="BH422" i="6" a="1"/>
  <c r="BH432" i="6" a="1"/>
  <c r="BH452" i="6" a="1"/>
  <c r="BH466" i="6" a="1"/>
  <c r="BH495" i="6" a="1"/>
  <c r="BH509" i="6" a="1"/>
  <c r="BH523" i="6" a="1"/>
  <c r="BH538" i="6" a="1"/>
  <c r="BH552" i="6" a="1"/>
  <c r="BH566" i="6" a="1"/>
  <c r="BH579" i="6" a="1"/>
  <c r="BH447" i="6" a="1"/>
  <c r="BH490" i="6" a="1"/>
  <c r="BH547" i="6" a="1"/>
  <c r="BH586" i="6" a="1"/>
  <c r="BH609" i="6" a="1"/>
  <c r="BH349" i="6" a="1"/>
  <c r="BH359" i="6" a="1"/>
  <c r="BH369" i="6" a="1"/>
  <c r="BH379" i="6" a="1"/>
  <c r="BH389" i="6" a="1"/>
  <c r="BH399" i="6" a="1"/>
  <c r="BH409" i="6" a="1"/>
  <c r="BH419" i="6" a="1"/>
  <c r="BH429" i="6" a="1"/>
  <c r="BH439" i="6" a="1"/>
  <c r="BH448" i="6" a="1"/>
  <c r="BH462" i="6" a="1"/>
  <c r="BH476" i="6" a="1"/>
  <c r="BH505" i="6" a="1"/>
  <c r="BH519" i="6" a="1"/>
  <c r="BH533" i="6" a="1"/>
  <c r="BH548" i="6" a="1"/>
  <c r="BH562" i="6" a="1"/>
  <c r="BH632" i="6" a="1"/>
  <c r="BH457" i="6" a="1"/>
  <c r="BH500" i="6" a="1"/>
  <c r="BH557" i="6" a="1"/>
  <c r="BH573" i="6" a="1"/>
  <c r="BH595" i="6" a="1"/>
  <c r="BH625" i="6" a="1"/>
  <c r="BH640" i="6" a="1"/>
  <c r="BH646" i="6" a="1"/>
  <c r="BH580" i="6" a="1"/>
  <c r="BH616" i="6" a="1"/>
  <c r="BH642" i="6" a="1"/>
  <c r="BH576" i="6" a="1"/>
  <c r="BH602" i="6" a="1"/>
  <c r="BH627" i="6" a="1"/>
  <c r="BH444" i="6" a="1"/>
  <c r="BH454" i="6" a="1"/>
  <c r="BH464" i="6" a="1"/>
  <c r="BH474" i="6" a="1"/>
  <c r="BH484" i="6" a="1"/>
  <c r="BH494" i="6" a="1"/>
  <c r="BH504" i="6" a="1"/>
  <c r="BH514" i="6" a="1"/>
  <c r="BH524" i="6" a="1"/>
  <c r="BH534" i="6" a="1"/>
  <c r="BH544" i="6" a="1"/>
  <c r="BH554" i="6" a="1"/>
  <c r="BH564" i="6" a="1"/>
  <c r="BH592" i="6" a="1"/>
  <c r="BH617" i="6" a="1"/>
  <c r="BH643" i="6" a="1"/>
  <c r="BH582" i="6" a="1"/>
  <c r="BH607" i="6" a="1"/>
  <c r="BH633" i="6" a="1"/>
  <c r="BH441" i="6" a="1"/>
  <c r="BH451" i="6" a="1"/>
  <c r="BH461" i="6" a="1"/>
  <c r="BH471" i="6" a="1"/>
  <c r="BH481" i="6" a="1"/>
  <c r="BH491" i="6" a="1"/>
  <c r="BH501" i="6" a="1"/>
  <c r="BH511" i="6" a="1"/>
  <c r="BH521" i="6" a="1"/>
  <c r="BH531" i="6" a="1"/>
  <c r="BH541" i="6" a="1"/>
  <c r="BH551" i="6" a="1"/>
  <c r="BH561" i="6" a="1"/>
  <c r="BH572" i="6" a="1"/>
  <c r="BH597" i="6" a="1"/>
  <c r="BH623" i="6" a="1"/>
  <c r="BH587" i="6" a="1"/>
  <c r="BH613" i="6" a="1"/>
  <c r="BH574" i="6" a="1"/>
  <c r="BH584" i="6" a="1"/>
  <c r="BH594" i="6" a="1"/>
  <c r="BH604" i="6" a="1"/>
  <c r="BH614" i="6" a="1"/>
  <c r="BH624" i="6" a="1"/>
  <c r="BH634" i="6" a="1"/>
  <c r="BH644" i="6" a="1"/>
  <c r="BH571" i="6" a="1"/>
  <c r="BH581" i="6" a="1"/>
  <c r="BH591" i="6" a="1"/>
  <c r="BH601" i="6" a="1"/>
  <c r="BH611" i="6" a="1"/>
  <c r="BH621" i="6" a="1"/>
  <c r="BH631" i="6" a="1"/>
  <c r="BH641" i="6" a="1"/>
  <c r="BH568" i="6" a="1"/>
  <c r="BH578" i="6" a="1"/>
  <c r="BH588" i="6" a="1"/>
  <c r="BH598" i="6" a="1"/>
  <c r="BH608" i="6" a="1"/>
  <c r="BH618" i="6" a="1"/>
  <c r="BH628" i="6" a="1"/>
  <c r="BH638" i="6" a="1"/>
  <c r="BO28" i="6" a="1"/>
  <c r="BO438" i="6" a="1"/>
  <c r="BO27" i="6" a="1"/>
  <c r="BO380" i="6" a="1"/>
  <c r="BO81" i="6" a="1"/>
  <c r="BO607" i="6" a="1"/>
  <c r="BO58" i="6" a="1"/>
  <c r="BO238" i="6" a="1"/>
  <c r="BO52" i="6" a="1"/>
  <c r="BO39" i="6" a="1"/>
  <c r="BO639" i="6" a="1"/>
  <c r="BO334" i="6" a="1"/>
  <c r="BO334" i="6" l="1"/>
  <c r="BO639" i="6"/>
  <c r="BO39" i="6"/>
  <c r="BO52" i="6"/>
  <c r="BO238" i="6"/>
  <c r="BO58" i="6"/>
  <c r="BO607" i="6"/>
  <c r="BO81" i="6"/>
  <c r="BO380" i="6"/>
  <c r="BO27" i="6"/>
  <c r="BO438" i="6"/>
  <c r="BO28" i="6"/>
  <c r="BS28" i="6" s="1"/>
  <c r="BU28" i="6" s="1"/>
  <c r="BV28" i="6" s="1"/>
  <c r="BW28" i="6" s="1"/>
  <c r="BH638" i="6"/>
  <c r="BH628" i="6"/>
  <c r="BH618" i="6"/>
  <c r="BS618" i="6" s="1"/>
  <c r="BH608" i="6"/>
  <c r="BS608" i="6" s="1"/>
  <c r="BH598" i="6"/>
  <c r="BS598" i="6" s="1"/>
  <c r="BH588" i="6"/>
  <c r="BS588" i="6" s="1"/>
  <c r="BH578" i="6"/>
  <c r="BH568" i="6"/>
  <c r="BS568" i="6" s="1"/>
  <c r="BH641" i="6"/>
  <c r="BH631" i="6"/>
  <c r="BH621" i="6"/>
  <c r="BH611" i="6"/>
  <c r="BH601" i="6"/>
  <c r="BH591" i="6"/>
  <c r="BH581" i="6"/>
  <c r="BH571" i="6"/>
  <c r="BH644" i="6"/>
  <c r="BS644" i="6" s="1"/>
  <c r="BH634" i="6"/>
  <c r="BS634" i="6" s="1"/>
  <c r="BH624" i="6"/>
  <c r="BS624" i="6" s="1"/>
  <c r="BH614" i="6"/>
  <c r="BH604" i="6"/>
  <c r="BH594" i="6"/>
  <c r="BH584" i="6"/>
  <c r="BS584" i="6" s="1"/>
  <c r="CA584" i="6" s="1"/>
  <c r="CB584" i="6" s="1"/>
  <c r="BH574" i="6"/>
  <c r="BS574" i="6" s="1"/>
  <c r="BH613" i="6"/>
  <c r="BS613" i="6" s="1"/>
  <c r="CA613" i="6" s="1"/>
  <c r="CB613" i="6" s="1"/>
  <c r="BH587" i="6"/>
  <c r="BS587" i="6" s="1"/>
  <c r="BH623" i="6"/>
  <c r="BS623" i="6" s="1"/>
  <c r="BH597" i="6"/>
  <c r="BS597" i="6" s="1"/>
  <c r="BU597" i="6" s="1"/>
  <c r="BV597" i="6" s="1"/>
  <c r="BW597" i="6" s="1"/>
  <c r="BH572" i="6"/>
  <c r="BH561" i="6"/>
  <c r="BH551" i="6"/>
  <c r="BH541" i="6"/>
  <c r="BH531" i="6"/>
  <c r="BH521" i="6"/>
  <c r="BH511" i="6"/>
  <c r="BH501" i="6"/>
  <c r="BH491" i="6"/>
  <c r="BS491" i="6" s="1"/>
  <c r="BH481" i="6"/>
  <c r="BH471" i="6"/>
  <c r="BH461" i="6"/>
  <c r="BH451" i="6"/>
  <c r="BH441" i="6"/>
  <c r="BS441" i="6" s="1"/>
  <c r="BH633" i="6"/>
  <c r="BS633" i="6" s="1"/>
  <c r="BU633" i="6" s="1"/>
  <c r="BV633" i="6" s="1"/>
  <c r="BW633" i="6" s="1"/>
  <c r="BH607" i="6"/>
  <c r="BH582" i="6"/>
  <c r="BS582" i="6" s="1"/>
  <c r="BU582" i="6" s="1"/>
  <c r="BV582" i="6" s="1"/>
  <c r="BW582" i="6" s="1"/>
  <c r="BH643" i="6"/>
  <c r="BS643" i="6" s="1"/>
  <c r="CA643" i="6" s="1"/>
  <c r="CB643" i="6" s="1"/>
  <c r="BH617" i="6"/>
  <c r="BS617" i="6" s="1"/>
  <c r="BU617" i="6" s="1"/>
  <c r="BV617" i="6" s="1"/>
  <c r="BW617" i="6" s="1"/>
  <c r="BH592" i="6"/>
  <c r="BS592" i="6" s="1"/>
  <c r="CA592" i="6" s="1"/>
  <c r="CB592" i="6" s="1"/>
  <c r="BH564" i="6"/>
  <c r="BH554" i="6"/>
  <c r="BH544" i="6"/>
  <c r="BH534" i="6"/>
  <c r="BH524" i="6"/>
  <c r="BH514" i="6"/>
  <c r="BH504" i="6"/>
  <c r="BH494" i="6"/>
  <c r="BH484" i="6"/>
  <c r="BS484" i="6" s="1"/>
  <c r="BH474" i="6"/>
  <c r="BS474" i="6" s="1"/>
  <c r="BH464" i="6"/>
  <c r="BS464" i="6" s="1"/>
  <c r="BH454" i="6"/>
  <c r="BH444" i="6"/>
  <c r="BH627" i="6"/>
  <c r="BS627" i="6" s="1"/>
  <c r="BH602" i="6"/>
  <c r="BH576" i="6"/>
  <c r="BS576" i="6" s="1"/>
  <c r="BH642" i="6"/>
  <c r="BS642" i="6" s="1"/>
  <c r="BH616" i="6"/>
  <c r="BS616" i="6" s="1"/>
  <c r="CA616" i="6" s="1"/>
  <c r="CB616" i="6" s="1"/>
  <c r="BH580" i="6"/>
  <c r="BS580" i="6" s="1"/>
  <c r="BH646" i="6"/>
  <c r="BS646" i="6" s="1"/>
  <c r="BH640" i="6"/>
  <c r="BH625" i="6"/>
  <c r="BH595" i="6"/>
  <c r="BH573" i="6"/>
  <c r="BH557" i="6"/>
  <c r="BH500" i="6"/>
  <c r="BH457" i="6"/>
  <c r="BH632" i="6"/>
  <c r="BH562" i="6"/>
  <c r="BS562" i="6" s="1"/>
  <c r="BH548" i="6"/>
  <c r="BS548" i="6" s="1"/>
  <c r="BU548" i="6" s="1"/>
  <c r="BV548" i="6" s="1"/>
  <c r="BW548" i="6" s="1"/>
  <c r="BH533" i="6"/>
  <c r="BS533" i="6" s="1"/>
  <c r="BH519" i="6"/>
  <c r="BS519" i="6" s="1"/>
  <c r="BH505" i="6"/>
  <c r="BH476" i="6"/>
  <c r="BS476" i="6" s="1"/>
  <c r="BH462" i="6"/>
  <c r="BS462" i="6" s="1"/>
  <c r="BH448" i="6"/>
  <c r="BS448" i="6" s="1"/>
  <c r="BH439" i="6"/>
  <c r="BS439" i="6" s="1"/>
  <c r="BH429" i="6"/>
  <c r="BS429" i="6" s="1"/>
  <c r="BH419" i="6"/>
  <c r="BS419" i="6" s="1"/>
  <c r="CA419" i="6" s="1"/>
  <c r="CB419" i="6" s="1"/>
  <c r="BH409" i="6"/>
  <c r="BS409" i="6" s="1"/>
  <c r="BH399" i="6"/>
  <c r="BH389" i="6"/>
  <c r="BH379" i="6"/>
  <c r="BH369" i="6"/>
  <c r="BH359" i="6"/>
  <c r="BH349" i="6"/>
  <c r="BH609" i="6"/>
  <c r="BH586" i="6"/>
  <c r="BH547" i="6"/>
  <c r="BS547" i="6" s="1"/>
  <c r="BH490" i="6"/>
  <c r="BS490" i="6" s="1"/>
  <c r="BU490" i="6" s="1"/>
  <c r="BV490" i="6" s="1"/>
  <c r="BW490" i="6" s="1"/>
  <c r="BH447" i="6"/>
  <c r="BH579" i="6"/>
  <c r="BH566" i="6"/>
  <c r="BH552" i="6"/>
  <c r="BH538" i="6"/>
  <c r="BS538" i="6" s="1"/>
  <c r="BH523" i="6"/>
  <c r="BS523" i="6" s="1"/>
  <c r="BH509" i="6"/>
  <c r="BS509" i="6" s="1"/>
  <c r="BH495" i="6"/>
  <c r="BS495" i="6" s="1"/>
  <c r="BH466" i="6"/>
  <c r="BH452" i="6"/>
  <c r="BS452" i="6" s="1"/>
  <c r="CA452" i="6" s="1"/>
  <c r="CB452" i="6" s="1"/>
  <c r="BH432" i="6"/>
  <c r="BH422" i="6"/>
  <c r="BH412" i="6"/>
  <c r="BH402" i="6"/>
  <c r="BH392" i="6"/>
  <c r="BH382" i="6"/>
  <c r="BH372" i="6"/>
  <c r="BH362" i="6"/>
  <c r="BH352" i="6"/>
  <c r="BS352" i="6" s="1"/>
  <c r="BH342" i="6"/>
  <c r="BH600" i="6"/>
  <c r="BS600" i="6" s="1"/>
  <c r="BH537" i="6"/>
  <c r="BS537" i="6" s="1"/>
  <c r="BH480" i="6"/>
  <c r="BH606" i="6"/>
  <c r="BS606" i="6" s="1"/>
  <c r="BH570" i="6"/>
  <c r="BS570" i="6" s="1"/>
  <c r="CA570" i="6" s="1"/>
  <c r="CB570" i="6" s="1"/>
  <c r="BH560" i="6"/>
  <c r="BH517" i="6"/>
  <c r="BH460" i="6"/>
  <c r="BS460" i="6" s="1"/>
  <c r="BH590" i="6"/>
  <c r="BS590" i="6" s="1"/>
  <c r="BH555" i="6"/>
  <c r="BS555" i="6" s="1"/>
  <c r="BH526" i="6"/>
  <c r="BH512" i="6"/>
  <c r="BH610" i="6"/>
  <c r="BH559" i="6"/>
  <c r="BH508" i="6"/>
  <c r="BH488" i="6"/>
  <c r="BH468" i="6"/>
  <c r="BH436" i="6"/>
  <c r="BH421" i="6"/>
  <c r="BS421" i="6" s="1"/>
  <c r="BH407" i="6"/>
  <c r="BS407" i="6" s="1"/>
  <c r="BH393" i="6"/>
  <c r="BS393" i="6" s="1"/>
  <c r="BH364" i="6"/>
  <c r="BS364" i="6" s="1"/>
  <c r="BH350" i="6"/>
  <c r="BH334" i="6"/>
  <c r="BS334" i="6" s="1"/>
  <c r="BH324" i="6"/>
  <c r="BH314" i="6"/>
  <c r="BS314" i="6" s="1"/>
  <c r="BH304" i="6"/>
  <c r="BS304" i="6" s="1"/>
  <c r="BH294" i="6"/>
  <c r="BS294" i="6" s="1"/>
  <c r="BH284" i="6"/>
  <c r="BS284" i="6" s="1"/>
  <c r="BH274" i="6"/>
  <c r="BS274" i="6" s="1"/>
  <c r="BH264" i="6"/>
  <c r="BH254" i="6"/>
  <c r="BH244" i="6"/>
  <c r="BH234" i="6"/>
  <c r="BH224" i="6"/>
  <c r="BH214" i="6"/>
  <c r="BH620" i="6"/>
  <c r="BH522" i="6"/>
  <c r="BH507" i="6"/>
  <c r="BH487" i="6"/>
  <c r="BS487" i="6" s="1"/>
  <c r="BH467" i="6"/>
  <c r="BH446" i="6"/>
  <c r="BH435" i="6"/>
  <c r="BH378" i="6"/>
  <c r="BS378" i="6" s="1"/>
  <c r="BU378" i="6" s="1"/>
  <c r="BV378" i="6" s="1"/>
  <c r="BW378" i="6" s="1"/>
  <c r="BH645" i="6"/>
  <c r="BS645" i="6" s="1"/>
  <c r="BH575" i="6"/>
  <c r="BS575" i="6" s="1"/>
  <c r="BH536" i="6"/>
  <c r="BS536" i="6" s="1"/>
  <c r="BH493" i="6"/>
  <c r="BS493" i="6" s="1"/>
  <c r="BH473" i="6"/>
  <c r="BS473" i="6" s="1"/>
  <c r="BH453" i="6"/>
  <c r="BS453" i="6" s="1"/>
  <c r="BH440" i="6"/>
  <c r="BH426" i="6"/>
  <c r="BH411" i="6"/>
  <c r="BH397" i="6"/>
  <c r="BH383" i="6"/>
  <c r="BH354" i="6"/>
  <c r="BH337" i="6"/>
  <c r="BH327" i="6"/>
  <c r="BH317" i="6"/>
  <c r="BS317" i="6" s="1"/>
  <c r="BH307" i="6"/>
  <c r="BS307" i="6" s="1"/>
  <c r="BH297" i="6"/>
  <c r="BH287" i="6"/>
  <c r="BS287" i="6" s="1"/>
  <c r="BH277" i="6"/>
  <c r="BH267" i="6"/>
  <c r="BH257" i="6"/>
  <c r="BS257" i="6" s="1"/>
  <c r="BU257" i="6" s="1"/>
  <c r="BV257" i="6" s="1"/>
  <c r="BW257" i="6" s="1"/>
  <c r="BH247" i="6"/>
  <c r="BS247" i="6" s="1"/>
  <c r="BH237" i="6"/>
  <c r="BS237" i="6" s="1"/>
  <c r="BU237" i="6" s="1"/>
  <c r="BV237" i="6" s="1"/>
  <c r="BW237" i="6" s="1"/>
  <c r="BH227" i="6"/>
  <c r="BS227" i="6" s="1"/>
  <c r="BH515" i="6"/>
  <c r="BH425" i="6"/>
  <c r="BS425" i="6" s="1"/>
  <c r="BH368" i="6"/>
  <c r="BH630" i="6"/>
  <c r="BH596" i="6"/>
  <c r="BH585" i="6"/>
  <c r="BH565" i="6"/>
  <c r="BH550" i="6"/>
  <c r="BH529" i="6"/>
  <c r="BH513" i="6"/>
  <c r="BH479" i="6"/>
  <c r="BS479" i="6" s="1"/>
  <c r="CA479" i="6" s="1"/>
  <c r="CB479" i="6" s="1"/>
  <c r="BH459" i="6"/>
  <c r="BS459" i="6" s="1"/>
  <c r="BH430" i="6"/>
  <c r="BS430" i="6" s="1"/>
  <c r="BH416" i="6"/>
  <c r="BS416" i="6" s="1"/>
  <c r="BH401" i="6"/>
  <c r="BH387" i="6"/>
  <c r="BH373" i="6"/>
  <c r="BS373" i="6" s="1"/>
  <c r="BH344" i="6"/>
  <c r="BS344" i="6" s="1"/>
  <c r="CA344" i="6" s="1"/>
  <c r="CB344" i="6" s="1"/>
  <c r="BH340" i="6"/>
  <c r="BS340" i="6" s="1"/>
  <c r="CA340" i="6" s="1"/>
  <c r="CB340" i="6" s="1"/>
  <c r="BH330" i="6"/>
  <c r="BS330" i="6" s="1"/>
  <c r="CA330" i="6" s="1"/>
  <c r="CB330" i="6" s="1"/>
  <c r="BH320" i="6"/>
  <c r="BS320" i="6" s="1"/>
  <c r="BH310" i="6"/>
  <c r="BS310" i="6" s="1"/>
  <c r="BH300" i="6"/>
  <c r="BH290" i="6"/>
  <c r="BH280" i="6"/>
  <c r="BH270" i="6"/>
  <c r="BH260" i="6"/>
  <c r="BH250" i="6"/>
  <c r="BH240" i="6"/>
  <c r="BH230" i="6"/>
  <c r="BH629" i="6"/>
  <c r="BH583" i="6"/>
  <c r="BH549" i="6"/>
  <c r="BH492" i="6"/>
  <c r="BS492" i="6" s="1"/>
  <c r="BH472" i="6"/>
  <c r="BH424" i="6"/>
  <c r="BH410" i="6"/>
  <c r="BS410" i="6" s="1"/>
  <c r="BH396" i="6"/>
  <c r="BS396" i="6" s="1"/>
  <c r="BH381" i="6"/>
  <c r="BH367" i="6"/>
  <c r="BS367" i="6" s="1"/>
  <c r="CA367" i="6" s="1"/>
  <c r="CB367" i="6" s="1"/>
  <c r="BH353" i="6"/>
  <c r="BS353" i="6" s="1"/>
  <c r="BH336" i="6"/>
  <c r="BS336" i="6" s="1"/>
  <c r="BU336" i="6" s="1"/>
  <c r="BV336" i="6" s="1"/>
  <c r="BW336" i="6" s="1"/>
  <c r="BH326" i="6"/>
  <c r="BH316" i="6"/>
  <c r="BH306" i="6"/>
  <c r="BH296" i="6"/>
  <c r="BH286" i="6"/>
  <c r="BH276" i="6"/>
  <c r="BH266" i="6"/>
  <c r="BH256" i="6"/>
  <c r="BH246" i="6"/>
  <c r="BH236" i="6"/>
  <c r="BH226" i="6"/>
  <c r="BS226" i="6" s="1"/>
  <c r="BU226" i="6" s="1"/>
  <c r="BV226" i="6" s="1"/>
  <c r="BW226" i="6" s="1"/>
  <c r="BH639" i="6"/>
  <c r="BH615" i="6"/>
  <c r="BH540" i="6"/>
  <c r="BS540" i="6" s="1"/>
  <c r="BH497" i="6"/>
  <c r="BH477" i="6"/>
  <c r="BS477" i="6" s="1"/>
  <c r="BU477" i="6" s="1"/>
  <c r="BV477" i="6" s="1"/>
  <c r="BW477" i="6" s="1"/>
  <c r="BH456" i="6"/>
  <c r="BS456" i="6" s="1"/>
  <c r="BH428" i="6"/>
  <c r="BS428" i="6" s="1"/>
  <c r="BH385" i="6"/>
  <c r="BH539" i="6"/>
  <c r="BS539" i="6" s="1"/>
  <c r="BU539" i="6" s="1"/>
  <c r="BV539" i="6" s="1"/>
  <c r="BW539" i="6" s="1"/>
  <c r="BH516" i="6"/>
  <c r="BH483" i="6"/>
  <c r="BH434" i="6"/>
  <c r="BH413" i="6"/>
  <c r="BH398" i="6"/>
  <c r="BH376" i="6"/>
  <c r="BH305" i="6"/>
  <c r="BH291" i="6"/>
  <c r="BH262" i="6"/>
  <c r="BH248" i="6"/>
  <c r="BS248" i="6" s="1"/>
  <c r="BH212" i="6"/>
  <c r="BH427" i="6"/>
  <c r="BS427" i="6" s="1"/>
  <c r="BH390" i="6"/>
  <c r="BH375" i="6"/>
  <c r="BH319" i="6"/>
  <c r="BS319" i="6" s="1"/>
  <c r="BH233" i="6"/>
  <c r="BS233" i="6" s="1"/>
  <c r="BH208" i="6"/>
  <c r="BS208" i="6" s="1"/>
  <c r="BH198" i="6"/>
  <c r="BS198" i="6" s="1"/>
  <c r="BH188" i="6"/>
  <c r="BS188" i="6" s="1"/>
  <c r="BU188" i="6" s="1"/>
  <c r="BV188" i="6" s="1"/>
  <c r="BW188" i="6" s="1"/>
  <c r="BH178" i="6"/>
  <c r="BH168" i="6"/>
  <c r="BH158" i="6"/>
  <c r="BH148" i="6"/>
  <c r="BH138" i="6"/>
  <c r="BH128" i="6"/>
  <c r="BH503" i="6"/>
  <c r="BH404" i="6"/>
  <c r="BH329" i="6"/>
  <c r="BH309" i="6"/>
  <c r="BH295" i="6"/>
  <c r="BH281" i="6"/>
  <c r="BS281" i="6" s="1"/>
  <c r="BH252" i="6"/>
  <c r="BS252" i="6" s="1"/>
  <c r="BH238" i="6"/>
  <c r="BH605" i="6"/>
  <c r="BS605" i="6" s="1"/>
  <c r="BH450" i="6"/>
  <c r="BS450" i="6" s="1"/>
  <c r="BH339" i="6"/>
  <c r="BH201" i="6"/>
  <c r="BS201" i="6" s="1"/>
  <c r="BH191" i="6"/>
  <c r="BS191" i="6" s="1"/>
  <c r="BH181" i="6"/>
  <c r="BS181" i="6" s="1"/>
  <c r="BH171" i="6"/>
  <c r="BS171" i="6" s="1"/>
  <c r="BH161" i="6"/>
  <c r="BH151" i="6"/>
  <c r="BH141" i="6"/>
  <c r="BS141" i="6" s="1"/>
  <c r="BH131" i="6"/>
  <c r="BH121" i="6"/>
  <c r="BH589" i="6"/>
  <c r="BH433" i="6"/>
  <c r="BS433" i="6" s="1"/>
  <c r="BH418" i="6"/>
  <c r="BH346" i="6"/>
  <c r="BH299" i="6"/>
  <c r="BH285" i="6"/>
  <c r="BH271" i="6"/>
  <c r="BH242" i="6"/>
  <c r="BH228" i="6"/>
  <c r="BS228" i="6" s="1"/>
  <c r="BU228" i="6" s="1"/>
  <c r="BV228" i="6" s="1"/>
  <c r="BW228" i="6" s="1"/>
  <c r="BH223" i="6"/>
  <c r="BS223" i="6" s="1"/>
  <c r="CA223" i="6" s="1"/>
  <c r="CB223" i="6" s="1"/>
  <c r="BH219" i="6"/>
  <c r="BH603" i="6"/>
  <c r="BH469" i="6"/>
  <c r="BS469" i="6" s="1"/>
  <c r="BH403" i="6"/>
  <c r="BS403" i="6" s="1"/>
  <c r="BU403" i="6" s="1"/>
  <c r="BV403" i="6" s="1"/>
  <c r="BW403" i="6" s="1"/>
  <c r="BH388" i="6"/>
  <c r="BS388" i="6" s="1"/>
  <c r="BU388" i="6" s="1"/>
  <c r="BV388" i="6" s="1"/>
  <c r="BW388" i="6" s="1"/>
  <c r="BH366" i="6"/>
  <c r="BH338" i="6"/>
  <c r="BH308" i="6"/>
  <c r="BH279" i="6"/>
  <c r="BH265" i="6"/>
  <c r="BH251" i="6"/>
  <c r="BH567" i="6"/>
  <c r="BH543" i="6"/>
  <c r="BH532" i="6"/>
  <c r="BH510" i="6"/>
  <c r="BS510" i="6" s="1"/>
  <c r="BH458" i="6"/>
  <c r="BH415" i="6"/>
  <c r="BS415" i="6" s="1"/>
  <c r="BH357" i="6"/>
  <c r="BH283" i="6"/>
  <c r="BS283" i="6" s="1"/>
  <c r="BH482" i="6"/>
  <c r="BS482" i="6" s="1"/>
  <c r="BU482" i="6" s="1"/>
  <c r="BV482" i="6" s="1"/>
  <c r="BW482" i="6" s="1"/>
  <c r="BH465" i="6"/>
  <c r="BS465" i="6" s="1"/>
  <c r="BH449" i="6"/>
  <c r="BS449" i="6" s="1"/>
  <c r="CA449" i="6" s="1"/>
  <c r="CB449" i="6" s="1"/>
  <c r="BH345" i="6"/>
  <c r="BS345" i="6" s="1"/>
  <c r="BH321" i="6"/>
  <c r="BS321" i="6" s="1"/>
  <c r="BH241" i="6"/>
  <c r="BS241" i="6" s="1"/>
  <c r="BH215" i="6"/>
  <c r="BH157" i="6"/>
  <c r="BH116" i="6"/>
  <c r="BH106" i="6"/>
  <c r="BH96" i="6"/>
  <c r="BH86" i="6"/>
  <c r="BH76" i="6"/>
  <c r="BH66" i="6"/>
  <c r="BH56" i="6"/>
  <c r="BH46" i="6"/>
  <c r="BS46" i="6" s="1"/>
  <c r="CA46" i="6" s="1"/>
  <c r="CB46" i="6" s="1"/>
  <c r="BH36" i="6"/>
  <c r="BS36" i="6" s="1"/>
  <c r="BH26" i="6"/>
  <c r="EH26" i="6"/>
  <c r="BH156" i="6"/>
  <c r="BH318" i="6"/>
  <c r="BS318" i="6" s="1"/>
  <c r="CA318" i="6" s="1"/>
  <c r="CB318" i="6" s="1"/>
  <c r="BH75" i="6"/>
  <c r="BS75" i="6" s="1"/>
  <c r="BU75" i="6" s="1"/>
  <c r="BV75" i="6" s="1"/>
  <c r="BW75" i="6" s="1"/>
  <c r="BH328" i="6"/>
  <c r="BH298" i="6"/>
  <c r="BS298" i="6" s="1"/>
  <c r="BH205" i="6"/>
  <c r="BS205" i="6" s="1"/>
  <c r="CA205" i="6" s="1"/>
  <c r="CB205" i="6" s="1"/>
  <c r="BH190" i="6"/>
  <c r="BS190" i="6" s="1"/>
  <c r="BH176" i="6"/>
  <c r="BH162" i="6"/>
  <c r="BH133" i="6"/>
  <c r="BH185" i="6"/>
  <c r="BH636" i="6"/>
  <c r="BH542" i="6"/>
  <c r="BH239" i="6"/>
  <c r="BH184" i="6"/>
  <c r="BH55" i="6"/>
  <c r="BS55" i="6" s="1"/>
  <c r="BH25" i="6"/>
  <c r="BH546" i="6"/>
  <c r="BH423" i="6"/>
  <c r="BS423" i="6" s="1"/>
  <c r="BH312" i="6"/>
  <c r="BH261" i="6"/>
  <c r="BS261" i="6" s="1"/>
  <c r="BH221" i="6"/>
  <c r="BS221" i="6" s="1"/>
  <c r="BH204" i="6"/>
  <c r="BS204" i="6" s="1"/>
  <c r="BH147" i="6"/>
  <c r="BH119" i="6"/>
  <c r="BS119" i="6" s="1"/>
  <c r="CA119" i="6" s="1"/>
  <c r="CB119" i="6" s="1"/>
  <c r="BH109" i="6"/>
  <c r="BS109" i="6" s="1"/>
  <c r="BH99" i="6"/>
  <c r="BS99" i="6" s="1"/>
  <c r="BH89" i="6"/>
  <c r="BH79" i="6"/>
  <c r="BH69" i="6"/>
  <c r="BH59" i="6"/>
  <c r="BH49" i="6"/>
  <c r="BH39" i="6"/>
  <c r="BH29" i="6"/>
  <c r="BH527" i="6"/>
  <c r="BH445" i="6"/>
  <c r="BH253" i="6"/>
  <c r="BH232" i="6"/>
  <c r="BS232" i="6" s="1"/>
  <c r="CA232" i="6" s="1"/>
  <c r="CB232" i="6" s="1"/>
  <c r="BH142" i="6"/>
  <c r="BH303" i="6"/>
  <c r="BH127" i="6"/>
  <c r="BH105" i="6"/>
  <c r="BH85" i="6"/>
  <c r="BH65" i="6"/>
  <c r="BS65" i="6" s="1"/>
  <c r="BU65" i="6" s="1"/>
  <c r="BV65" i="6" s="1"/>
  <c r="BW65" i="6" s="1"/>
  <c r="BH563" i="6"/>
  <c r="BS563" i="6" s="1"/>
  <c r="BH530" i="6"/>
  <c r="BS530" i="6" s="1"/>
  <c r="BH400" i="6"/>
  <c r="BS400" i="6" s="1"/>
  <c r="CA400" i="6" s="1"/>
  <c r="CB400" i="6" s="1"/>
  <c r="BH356" i="6"/>
  <c r="BH275" i="6"/>
  <c r="BH209" i="6"/>
  <c r="BH195" i="6"/>
  <c r="BH180" i="6"/>
  <c r="BH166" i="6"/>
  <c r="BH152" i="6"/>
  <c r="BH123" i="6"/>
  <c r="BH335" i="6"/>
  <c r="BS335" i="6" s="1"/>
  <c r="BH282" i="6"/>
  <c r="BS282" i="6" s="1"/>
  <c r="BH199" i="6"/>
  <c r="BH170" i="6"/>
  <c r="BS170" i="6" s="1"/>
  <c r="BH259" i="6"/>
  <c r="BH35" i="6"/>
  <c r="EH25" i="6"/>
  <c r="ES25" i="6" s="1"/>
  <c r="EU25" i="6" s="1"/>
  <c r="EV25" i="6" s="1"/>
  <c r="EW25" i="6" s="1"/>
  <c r="BH637" i="6"/>
  <c r="BS637" i="6" s="1"/>
  <c r="BU637" i="6" s="1"/>
  <c r="BV637" i="6" s="1"/>
  <c r="BW637" i="6" s="1"/>
  <c r="BH612" i="6"/>
  <c r="BS612" i="6" s="1"/>
  <c r="BH528" i="6"/>
  <c r="BS528" i="6" s="1"/>
  <c r="CA528" i="6" s="1"/>
  <c r="CB528" i="6" s="1"/>
  <c r="BH496" i="6"/>
  <c r="BS496" i="6" s="1"/>
  <c r="BU496" i="6" s="1"/>
  <c r="BV496" i="6" s="1"/>
  <c r="BW496" i="6" s="1"/>
  <c r="BH478" i="6"/>
  <c r="BS478" i="6" s="1"/>
  <c r="BH463" i="6"/>
  <c r="BH377" i="6"/>
  <c r="BH365" i="6"/>
  <c r="BH355" i="6"/>
  <c r="BH343" i="6"/>
  <c r="BH289" i="6"/>
  <c r="BH268" i="6"/>
  <c r="BH220" i="6"/>
  <c r="BH194" i="6"/>
  <c r="BH137" i="6"/>
  <c r="BS137" i="6" s="1"/>
  <c r="BH112" i="6"/>
  <c r="BS112" i="6" s="1"/>
  <c r="BH102" i="6"/>
  <c r="BS102" i="6" s="1"/>
  <c r="BU102" i="6" s="1"/>
  <c r="BV102" i="6" s="1"/>
  <c r="BW102" i="6" s="1"/>
  <c r="BH92" i="6"/>
  <c r="BH82" i="6"/>
  <c r="BS82" i="6" s="1"/>
  <c r="BH72" i="6"/>
  <c r="BS72" i="6" s="1"/>
  <c r="BU72" i="6" s="1"/>
  <c r="BV72" i="6" s="1"/>
  <c r="BW72" i="6" s="1"/>
  <c r="BH62" i="6"/>
  <c r="BS62" i="6" s="1"/>
  <c r="CA62" i="6" s="1"/>
  <c r="CB62" i="6" s="1"/>
  <c r="BH52" i="6"/>
  <c r="BS52" i="6" s="1"/>
  <c r="BH42" i="6"/>
  <c r="BS42" i="6" s="1"/>
  <c r="BH32" i="6"/>
  <c r="BS32" i="6" s="1"/>
  <c r="BH545" i="6"/>
  <c r="BS545" i="6" s="1"/>
  <c r="BH115" i="6"/>
  <c r="BH95" i="6"/>
  <c r="BH45" i="6"/>
  <c r="BS45" i="6" s="1"/>
  <c r="BH431" i="6"/>
  <c r="BH408" i="6"/>
  <c r="BH386" i="6"/>
  <c r="BH288" i="6"/>
  <c r="BH273" i="6"/>
  <c r="BH245" i="6"/>
  <c r="BH225" i="6"/>
  <c r="BS225" i="6" s="1"/>
  <c r="CA225" i="6" s="1"/>
  <c r="CB225" i="6" s="1"/>
  <c r="BH213" i="6"/>
  <c r="BH174" i="6"/>
  <c r="BS174" i="6" s="1"/>
  <c r="BH118" i="6"/>
  <c r="BS118" i="6" s="1"/>
  <c r="BH108" i="6"/>
  <c r="BS108" i="6" s="1"/>
  <c r="BH98" i="6"/>
  <c r="BS98" i="6" s="1"/>
  <c r="CA98" i="6" s="1"/>
  <c r="CB98" i="6" s="1"/>
  <c r="BH88" i="6"/>
  <c r="BS88" i="6" s="1"/>
  <c r="CA88" i="6" s="1"/>
  <c r="CB88" i="6" s="1"/>
  <c r="BH78" i="6"/>
  <c r="BS78" i="6" s="1"/>
  <c r="BH68" i="6"/>
  <c r="BS68" i="6" s="1"/>
  <c r="CA68" i="6" s="1"/>
  <c r="CB68" i="6" s="1"/>
  <c r="BH58" i="6"/>
  <c r="BS58" i="6" s="1"/>
  <c r="BH48" i="6"/>
  <c r="BS48" i="6" s="1"/>
  <c r="BH38" i="6"/>
  <c r="BH28" i="6"/>
  <c r="BH635" i="6"/>
  <c r="BH558" i="6"/>
  <c r="BH443" i="6"/>
  <c r="BH420" i="6"/>
  <c r="BH374" i="6"/>
  <c r="BH363" i="6"/>
  <c r="BH351" i="6"/>
  <c r="BH302" i="6"/>
  <c r="BH193" i="6"/>
  <c r="BH179" i="6"/>
  <c r="BS179" i="6" s="1"/>
  <c r="BU179" i="6" s="1"/>
  <c r="BV179" i="6" s="1"/>
  <c r="BW179" i="6" s="1"/>
  <c r="BH165" i="6"/>
  <c r="BH150" i="6"/>
  <c r="BH136" i="6"/>
  <c r="BS136" i="6" s="1"/>
  <c r="BH122" i="6"/>
  <c r="BS122" i="6" s="1"/>
  <c r="BH183" i="6"/>
  <c r="BS183" i="6" s="1"/>
  <c r="BH169" i="6"/>
  <c r="BS169" i="6" s="1"/>
  <c r="BU169" i="6" s="1"/>
  <c r="BV169" i="6" s="1"/>
  <c r="BW169" i="6" s="1"/>
  <c r="BH155" i="6"/>
  <c r="BS155" i="6" s="1"/>
  <c r="BU155" i="6" s="1"/>
  <c r="BV155" i="6" s="1"/>
  <c r="BW155" i="6" s="1"/>
  <c r="BH140" i="6"/>
  <c r="BS140" i="6" s="1"/>
  <c r="BU140" i="6" s="1"/>
  <c r="BV140" i="6" s="1"/>
  <c r="BW140" i="6" s="1"/>
  <c r="BH126" i="6"/>
  <c r="BH577" i="6"/>
  <c r="BH520" i="6"/>
  <c r="BH470" i="6"/>
  <c r="BH323" i="6"/>
  <c r="BH258" i="6"/>
  <c r="BH197" i="6"/>
  <c r="BH154" i="6"/>
  <c r="BH114" i="6"/>
  <c r="BH104" i="6"/>
  <c r="BS104" i="6" s="1"/>
  <c r="BH94" i="6"/>
  <c r="BS94" i="6" s="1"/>
  <c r="BH84" i="6"/>
  <c r="BS84" i="6" s="1"/>
  <c r="BH74" i="6"/>
  <c r="BS74" i="6" s="1"/>
  <c r="BU74" i="6" s="1"/>
  <c r="BV74" i="6" s="1"/>
  <c r="BW74" i="6" s="1"/>
  <c r="BH64" i="6"/>
  <c r="BS64" i="6" s="1"/>
  <c r="CA64" i="6" s="1"/>
  <c r="CB64" i="6" s="1"/>
  <c r="BH54" i="6"/>
  <c r="BH44" i="6"/>
  <c r="BS44" i="6" s="1"/>
  <c r="BU44" i="6" s="1"/>
  <c r="BV44" i="6" s="1"/>
  <c r="BW44" i="6" s="1"/>
  <c r="BH34" i="6"/>
  <c r="BS34" i="6" s="1"/>
  <c r="BU34" i="6" s="1"/>
  <c r="BV34" i="6" s="1"/>
  <c r="BW34" i="6" s="1"/>
  <c r="BH24" i="6"/>
  <c r="BS24" i="6" s="1"/>
  <c r="EH24" i="6"/>
  <c r="ES24" i="6" s="1"/>
  <c r="BH498" i="6"/>
  <c r="BS498" i="6" s="1"/>
  <c r="CA498" i="6" s="1"/>
  <c r="CB498" i="6" s="1"/>
  <c r="BH380" i="6"/>
  <c r="BH144" i="6"/>
  <c r="BH134" i="6"/>
  <c r="BH124" i="6"/>
  <c r="BH347" i="6"/>
  <c r="BH315" i="6"/>
  <c r="BH207" i="6"/>
  <c r="BH107" i="6"/>
  <c r="BH100" i="6"/>
  <c r="BH93" i="6"/>
  <c r="BS93" i="6" s="1"/>
  <c r="CA93" i="6" s="1"/>
  <c r="CB93" i="6" s="1"/>
  <c r="BH120" i="6"/>
  <c r="BS120" i="6" s="1"/>
  <c r="BH518" i="6"/>
  <c r="BS518" i="6" s="1"/>
  <c r="CA518" i="6" s="1"/>
  <c r="CB518" i="6" s="1"/>
  <c r="BH203" i="6"/>
  <c r="BH60" i="6"/>
  <c r="BS60" i="6" s="1"/>
  <c r="BH626" i="6"/>
  <c r="BH569" i="6"/>
  <c r="BS569" i="6" s="1"/>
  <c r="BH489" i="6"/>
  <c r="BS489" i="6" s="1"/>
  <c r="BU489" i="6" s="1"/>
  <c r="BV489" i="6" s="1"/>
  <c r="BW489" i="6" s="1"/>
  <c r="BH455" i="6"/>
  <c r="BS455" i="6" s="1"/>
  <c r="BH331" i="6"/>
  <c r="BS331" i="6" s="1"/>
  <c r="BH249" i="6"/>
  <c r="BH235" i="6"/>
  <c r="BH164" i="6"/>
  <c r="BH77" i="6"/>
  <c r="BH70" i="6"/>
  <c r="BH63" i="6"/>
  <c r="BH485" i="6"/>
  <c r="BH394" i="6"/>
  <c r="BH278" i="6"/>
  <c r="BH113" i="6"/>
  <c r="BS113" i="6" s="1"/>
  <c r="BH97" i="6"/>
  <c r="BH622" i="6"/>
  <c r="BH525" i="6"/>
  <c r="BH313" i="6"/>
  <c r="BH218" i="6"/>
  <c r="BS218" i="6" s="1"/>
  <c r="BH175" i="6"/>
  <c r="BS175" i="6" s="1"/>
  <c r="BH47" i="6"/>
  <c r="BS47" i="6" s="1"/>
  <c r="BH40" i="6"/>
  <c r="BS40" i="6" s="1"/>
  <c r="CA40" i="6" s="1"/>
  <c r="CB40" i="6" s="1"/>
  <c r="BH33" i="6"/>
  <c r="BS33" i="6" s="1"/>
  <c r="BH31" i="6"/>
  <c r="BS31" i="6" s="1"/>
  <c r="BH417" i="6"/>
  <c r="BS417" i="6" s="1"/>
  <c r="BH83" i="6"/>
  <c r="BH53" i="6"/>
  <c r="BH371" i="6"/>
  <c r="BS371" i="6" s="1"/>
  <c r="BH348" i="6"/>
  <c r="BH263" i="6"/>
  <c r="BH206" i="6"/>
  <c r="BH196" i="6"/>
  <c r="BH186" i="6"/>
  <c r="BH132" i="6"/>
  <c r="BS132" i="6" s="1"/>
  <c r="BH91" i="6"/>
  <c r="BH556" i="6"/>
  <c r="BS556" i="6" s="1"/>
  <c r="BH130" i="6"/>
  <c r="BS130" i="6" s="1"/>
  <c r="CA130" i="6" s="1"/>
  <c r="CB130" i="6" s="1"/>
  <c r="BH90" i="6"/>
  <c r="EH23" i="6"/>
  <c r="BH442" i="6"/>
  <c r="BS442" i="6" s="1"/>
  <c r="BH370" i="6"/>
  <c r="BH292" i="6"/>
  <c r="BS292" i="6" s="1"/>
  <c r="CA292" i="6" s="1"/>
  <c r="CB292" i="6" s="1"/>
  <c r="BH229" i="6"/>
  <c r="BS229" i="6" s="1"/>
  <c r="BH619" i="6"/>
  <c r="BS619" i="6" s="1"/>
  <c r="BH486" i="6"/>
  <c r="BS486" i="6" s="1"/>
  <c r="BH395" i="6"/>
  <c r="BH311" i="6"/>
  <c r="BH293" i="6"/>
  <c r="BS293" i="6" s="1"/>
  <c r="CA293" i="6" s="1"/>
  <c r="CB293" i="6" s="1"/>
  <c r="BH231" i="6"/>
  <c r="BH217" i="6"/>
  <c r="BH173" i="6"/>
  <c r="BH163" i="6"/>
  <c r="BH153" i="6"/>
  <c r="BH143" i="6"/>
  <c r="BH61" i="6"/>
  <c r="BS61" i="6" s="1"/>
  <c r="BH325" i="6"/>
  <c r="BS325" i="6" s="1"/>
  <c r="BH67" i="6"/>
  <c r="BH475" i="6"/>
  <c r="BH438" i="6"/>
  <c r="BH322" i="6"/>
  <c r="BS322" i="6" s="1"/>
  <c r="BH202" i="6"/>
  <c r="BS202" i="6" s="1"/>
  <c r="BH192" i="6"/>
  <c r="BS192" i="6" s="1"/>
  <c r="BH182" i="6"/>
  <c r="BS182" i="6" s="1"/>
  <c r="BH172" i="6"/>
  <c r="BS172" i="6" s="1"/>
  <c r="BH81" i="6"/>
  <c r="BS81" i="6" s="1"/>
  <c r="BU81" i="6" s="1"/>
  <c r="BV81" i="6" s="1"/>
  <c r="BW81" i="6" s="1"/>
  <c r="BH506" i="6"/>
  <c r="BH414" i="6"/>
  <c r="BH361" i="6"/>
  <c r="BH437" i="6"/>
  <c r="BH117" i="6"/>
  <c r="BH103" i="6"/>
  <c r="BH384" i="6"/>
  <c r="BH255" i="6"/>
  <c r="BH211" i="6"/>
  <c r="BH391" i="6"/>
  <c r="BH272" i="6"/>
  <c r="BS272" i="6" s="1"/>
  <c r="BH159" i="6"/>
  <c r="BH149" i="6"/>
  <c r="BH139" i="6"/>
  <c r="BS139" i="6" s="1"/>
  <c r="BH129" i="6"/>
  <c r="BS129" i="6" s="1"/>
  <c r="BH51" i="6"/>
  <c r="BS51" i="6" s="1"/>
  <c r="BH360" i="6"/>
  <c r="BS360" i="6" s="1"/>
  <c r="BH110" i="6"/>
  <c r="BS110" i="6" s="1"/>
  <c r="BH593" i="6"/>
  <c r="BS593" i="6" s="1"/>
  <c r="BH553" i="6"/>
  <c r="BS553" i="6" s="1"/>
  <c r="BH30" i="6"/>
  <c r="BH23" i="6"/>
  <c r="BH125" i="6"/>
  <c r="BH216" i="6"/>
  <c r="BH210" i="6"/>
  <c r="BH135" i="6"/>
  <c r="BH243" i="6"/>
  <c r="BH177" i="6"/>
  <c r="BH502" i="6"/>
  <c r="BS502" i="6" s="1"/>
  <c r="BH333" i="6"/>
  <c r="BH332" i="6"/>
  <c r="BH535" i="6"/>
  <c r="BS535" i="6" s="1"/>
  <c r="BH406" i="6"/>
  <c r="BH200" i="6"/>
  <c r="BH167" i="6"/>
  <c r="BS167" i="6" s="1"/>
  <c r="BH101" i="6"/>
  <c r="BH27" i="6"/>
  <c r="BS27" i="6" s="1"/>
  <c r="CA27" i="6" s="1"/>
  <c r="CB27" i="6" s="1"/>
  <c r="BH499" i="6"/>
  <c r="BS499" i="6" s="1"/>
  <c r="CA499" i="6" s="1"/>
  <c r="CB499" i="6" s="1"/>
  <c r="BH269" i="6"/>
  <c r="BS269" i="6" s="1"/>
  <c r="BH405" i="6"/>
  <c r="BS405" i="6" s="1"/>
  <c r="BH160" i="6"/>
  <c r="BH50" i="6"/>
  <c r="BH73" i="6"/>
  <c r="BH341" i="6"/>
  <c r="BH301" i="6"/>
  <c r="BH189" i="6"/>
  <c r="BH71" i="6"/>
  <c r="BH43" i="6"/>
  <c r="BH111" i="6"/>
  <c r="BS111" i="6" s="1"/>
  <c r="CA111" i="6" s="1"/>
  <c r="CB111" i="6" s="1"/>
  <c r="BH37" i="6"/>
  <c r="BS37" i="6" s="1"/>
  <c r="BH599" i="6"/>
  <c r="BS599" i="6" s="1"/>
  <c r="BH57" i="6"/>
  <c r="BS57" i="6" s="1"/>
  <c r="BH80" i="6"/>
  <c r="BH358" i="6"/>
  <c r="BH187" i="6"/>
  <c r="BS187" i="6" s="1"/>
  <c r="BU187" i="6" s="1"/>
  <c r="BV187" i="6" s="1"/>
  <c r="BW187" i="6" s="1"/>
  <c r="BH222" i="6"/>
  <c r="BS222" i="6" s="1"/>
  <c r="BH146" i="6"/>
  <c r="BS146" i="6" s="1"/>
  <c r="BH87" i="6"/>
  <c r="BS87" i="6" s="1"/>
  <c r="BH41" i="6"/>
  <c r="BS41" i="6" s="1"/>
  <c r="BH145" i="6"/>
  <c r="BS145" i="6" s="1"/>
  <c r="CA145" i="6" s="1"/>
  <c r="CB145" i="6" s="1"/>
  <c r="BO44" i="6"/>
  <c r="EO23" i="6"/>
  <c r="BO37" i="6"/>
  <c r="BS564" i="6"/>
  <c r="BS558" i="6"/>
  <c r="CA558" i="6" s="1"/>
  <c r="CB558" i="6" s="1"/>
  <c r="BS488" i="6"/>
  <c r="BU488" i="6" s="1"/>
  <c r="BV488" i="6" s="1"/>
  <c r="BW488" i="6" s="1"/>
  <c r="BS583" i="6"/>
  <c r="BU583" i="6" s="1"/>
  <c r="BV583" i="6" s="1"/>
  <c r="BW583" i="6" s="1"/>
  <c r="BS524" i="6"/>
  <c r="CA524" i="6" s="1"/>
  <c r="CB524" i="6" s="1"/>
  <c r="BS305" i="6"/>
  <c r="BU305" i="6" s="1"/>
  <c r="BV305" i="6" s="1"/>
  <c r="BW305" i="6" s="1"/>
  <c r="BS295" i="6"/>
  <c r="CA295" i="6" s="1"/>
  <c r="CB295" i="6" s="1"/>
  <c r="BS290" i="6"/>
  <c r="CA290" i="6" s="1"/>
  <c r="CB290" i="6" s="1"/>
  <c r="BS215" i="6"/>
  <c r="BS385" i="6"/>
  <c r="BS343" i="6"/>
  <c r="CA343" i="6" s="1"/>
  <c r="CB343" i="6" s="1"/>
  <c r="BS513" i="6"/>
  <c r="CA513" i="6" s="1"/>
  <c r="CB513" i="6" s="1"/>
  <c r="BS527" i="6"/>
  <c r="BS266" i="6"/>
  <c r="CA266" i="6" s="1"/>
  <c r="CB266" i="6" s="1"/>
  <c r="BS263" i="6"/>
  <c r="BS77" i="6"/>
  <c r="CA77" i="6" s="1"/>
  <c r="CB77" i="6" s="1"/>
  <c r="BS194" i="6"/>
  <c r="BS355" i="6"/>
  <c r="BU355" i="6" s="1"/>
  <c r="BV355" i="6" s="1"/>
  <c r="BW355" i="6" s="1"/>
  <c r="BS131" i="6"/>
  <c r="BS178" i="6"/>
  <c r="BS165" i="6"/>
  <c r="BS164" i="6"/>
  <c r="BS128" i="6"/>
  <c r="BS296" i="6"/>
  <c r="BS276" i="6"/>
  <c r="BS236" i="6"/>
  <c r="BS212" i="6"/>
  <c r="BU212" i="6" s="1"/>
  <c r="BV212" i="6" s="1"/>
  <c r="BW212" i="6" s="1"/>
  <c r="BS100" i="6"/>
  <c r="BS76" i="6"/>
  <c r="BS483" i="6"/>
  <c r="BS85" i="6"/>
  <c r="BS53" i="6"/>
  <c r="BU53" i="6" s="1"/>
  <c r="BV53" i="6" s="1"/>
  <c r="BW53" i="6" s="1"/>
  <c r="BS196" i="6"/>
  <c r="BU196" i="6" s="1"/>
  <c r="BV196" i="6" s="1"/>
  <c r="BW196" i="6" s="1"/>
  <c r="BS50" i="6"/>
  <c r="BS390" i="6"/>
  <c r="BU390" i="6" s="1"/>
  <c r="BV390" i="6" s="1"/>
  <c r="BW390" i="6" s="1"/>
  <c r="BS333" i="6"/>
  <c r="CA333" i="6" s="1"/>
  <c r="CB333" i="6" s="1"/>
  <c r="BS56" i="6"/>
  <c r="BU56" i="6" s="1"/>
  <c r="BV56" i="6" s="1"/>
  <c r="BW56" i="6" s="1"/>
  <c r="BS350" i="6"/>
  <c r="CA350" i="6" s="1"/>
  <c r="CB350" i="6" s="1"/>
  <c r="BS308" i="6"/>
  <c r="CA308" i="6" s="1"/>
  <c r="CB308" i="6" s="1"/>
  <c r="BS126" i="6"/>
  <c r="BU126" i="6" s="1"/>
  <c r="BV126" i="6" s="1"/>
  <c r="BW126" i="6" s="1"/>
  <c r="BS133" i="6"/>
  <c r="BU133" i="6" s="1"/>
  <c r="BV133" i="6" s="1"/>
  <c r="BW133" i="6" s="1"/>
  <c r="BS59" i="6"/>
  <c r="BS121" i="6"/>
  <c r="BS217" i="6"/>
  <c r="BS43" i="6"/>
  <c r="BU43" i="6" s="1"/>
  <c r="BV43" i="6" s="1"/>
  <c r="BW43" i="6" s="1"/>
  <c r="BS103" i="6"/>
  <c r="BS406" i="6"/>
  <c r="CA406" i="6" s="1"/>
  <c r="CB406" i="6" s="1"/>
  <c r="BS382" i="6"/>
  <c r="CA382" i="6" s="1"/>
  <c r="CB382" i="6" s="1"/>
  <c r="BS639" i="6"/>
  <c r="BS503" i="6"/>
  <c r="BS214" i="6"/>
  <c r="CA214" i="6" s="1"/>
  <c r="CB214" i="6" s="1"/>
  <c r="BS339" i="6"/>
  <c r="CA339" i="6" s="1"/>
  <c r="CB339" i="6" s="1"/>
  <c r="BS358" i="6"/>
  <c r="CA358" i="6" s="1"/>
  <c r="CB358" i="6" s="1"/>
  <c r="BS265" i="6"/>
  <c r="CA265" i="6" s="1"/>
  <c r="CB265" i="6" s="1"/>
  <c r="BS70" i="6"/>
  <c r="BU70" i="6" s="1"/>
  <c r="BV70" i="6" s="1"/>
  <c r="BW70" i="6" s="1"/>
  <c r="BS245" i="6"/>
  <c r="CA245" i="6" s="1"/>
  <c r="CB245" i="6" s="1"/>
  <c r="BS377" i="6"/>
  <c r="CA377" i="6" s="1"/>
  <c r="CB377" i="6" s="1"/>
  <c r="BS467" i="6"/>
  <c r="CA467" i="6" s="1"/>
  <c r="CB467" i="6" s="1"/>
  <c r="BS458" i="6"/>
  <c r="BU458" i="6" s="1"/>
  <c r="BV458" i="6" s="1"/>
  <c r="BW458" i="6" s="1"/>
  <c r="BS357" i="6"/>
  <c r="CA357" i="6" s="1"/>
  <c r="CB357" i="6" s="1"/>
  <c r="BS369" i="6"/>
  <c r="BU369" i="6" s="1"/>
  <c r="BV369" i="6" s="1"/>
  <c r="BW369" i="6" s="1"/>
  <c r="BS534" i="6"/>
  <c r="BU534" i="6" s="1"/>
  <c r="BV534" i="6" s="1"/>
  <c r="BW534" i="6" s="1"/>
  <c r="BS105" i="6"/>
  <c r="CA105" i="6" s="1"/>
  <c r="CB105" i="6" s="1"/>
  <c r="BS420" i="6"/>
  <c r="BU420" i="6" s="1"/>
  <c r="BV420" i="6" s="1"/>
  <c r="BW420" i="6" s="1"/>
  <c r="BS366" i="6"/>
  <c r="BS408" i="6"/>
  <c r="BS288" i="6"/>
  <c r="BS532" i="6"/>
  <c r="BU532" i="6" s="1"/>
  <c r="BV532" i="6" s="1"/>
  <c r="BW532" i="6" s="1"/>
  <c r="BS520" i="6"/>
  <c r="CA520" i="6" s="1"/>
  <c r="CB520" i="6" s="1"/>
  <c r="BS49" i="6"/>
  <c r="CA49" i="6" s="1"/>
  <c r="CB49" i="6" s="1"/>
  <c r="BS440" i="6"/>
  <c r="CA440" i="6" s="1"/>
  <c r="CB440" i="6" s="1"/>
  <c r="BS426" i="6"/>
  <c r="CA426" i="6" s="1"/>
  <c r="CB426" i="6" s="1"/>
  <c r="BS25" i="6"/>
  <c r="CA25" i="6" s="1"/>
  <c r="CB25" i="6" s="1"/>
  <c r="BS368" i="6"/>
  <c r="BU368" i="6" s="1"/>
  <c r="BV368" i="6" s="1"/>
  <c r="BW368" i="6" s="1"/>
  <c r="BS180" i="6"/>
  <c r="CA180" i="6" s="1"/>
  <c r="CB180" i="6" s="1"/>
  <c r="BS147" i="6"/>
  <c r="BS544" i="6"/>
  <c r="CA544" i="6" s="1"/>
  <c r="CB544" i="6" s="1"/>
  <c r="BS470" i="6"/>
  <c r="BU470" i="6" s="1"/>
  <c r="BV470" i="6" s="1"/>
  <c r="BW470" i="6" s="1"/>
  <c r="BS124" i="6"/>
  <c r="CA124" i="6" s="1"/>
  <c r="CB124" i="6" s="1"/>
  <c r="BS138" i="6"/>
  <c r="BU138" i="6" s="1"/>
  <c r="BV138" i="6" s="1"/>
  <c r="BW138" i="6" s="1"/>
  <c r="BS508" i="6"/>
  <c r="CA508" i="6" s="1"/>
  <c r="CB508" i="6" s="1"/>
  <c r="BS438" i="6"/>
  <c r="BS159" i="6"/>
  <c r="CA159" i="6" s="1"/>
  <c r="CB159" i="6" s="1"/>
  <c r="BS324" i="6"/>
  <c r="BS96" i="6"/>
  <c r="BU96" i="6" s="1"/>
  <c r="BV96" i="6" s="1"/>
  <c r="BW96" i="6" s="1"/>
  <c r="BS271" i="6"/>
  <c r="BU271" i="6" s="1"/>
  <c r="BV271" i="6" s="1"/>
  <c r="BW271" i="6" s="1"/>
  <c r="BS235" i="6"/>
  <c r="BU235" i="6" s="1"/>
  <c r="BV235" i="6" s="1"/>
  <c r="BW235" i="6" s="1"/>
  <c r="BS213" i="6"/>
  <c r="CA213" i="6" s="1"/>
  <c r="CB213" i="6" s="1"/>
  <c r="BS176" i="6"/>
  <c r="CA176" i="6" s="1"/>
  <c r="CB176" i="6" s="1"/>
  <c r="BS231" i="6"/>
  <c r="BS323" i="6"/>
  <c r="BS230" i="6"/>
  <c r="CA230" i="6" s="1"/>
  <c r="CB230" i="6" s="1"/>
  <c r="BS149" i="6"/>
  <c r="BU149" i="6" s="1"/>
  <c r="BV149" i="6" s="1"/>
  <c r="BW149" i="6" s="1"/>
  <c r="BS66" i="6"/>
  <c r="CA66" i="6" s="1"/>
  <c r="CB66" i="6" s="1"/>
  <c r="BS380" i="6"/>
  <c r="CA380" i="6" s="1"/>
  <c r="CB380" i="6" s="1"/>
  <c r="BS207" i="6"/>
  <c r="BS560" i="6"/>
  <c r="BU560" i="6" s="1"/>
  <c r="BV560" i="6" s="1"/>
  <c r="BW560" i="6" s="1"/>
  <c r="BS546" i="6"/>
  <c r="CA546" i="6" s="1"/>
  <c r="CB546" i="6" s="1"/>
  <c r="BS168" i="6"/>
  <c r="CA168" i="6" s="1"/>
  <c r="CB168" i="6" s="1"/>
  <c r="BS54" i="6"/>
  <c r="CA54" i="6" s="1"/>
  <c r="CB54" i="6" s="1"/>
  <c r="BS216" i="6"/>
  <c r="CA216" i="6" s="1"/>
  <c r="CB216" i="6" s="1"/>
  <c r="BS300" i="6"/>
  <c r="BU300" i="6" s="1"/>
  <c r="BV300" i="6" s="1"/>
  <c r="BW300" i="6" s="1"/>
  <c r="BS506" i="6"/>
  <c r="BS359" i="6"/>
  <c r="CA359" i="6" s="1"/>
  <c r="CB359" i="6" s="1"/>
  <c r="BS258" i="6"/>
  <c r="CA258" i="6" s="1"/>
  <c r="CB258" i="6" s="1"/>
  <c r="BS589" i="6"/>
  <c r="CA589" i="6" s="1"/>
  <c r="CB589" i="6" s="1"/>
  <c r="BS301" i="6"/>
  <c r="BU301" i="6" s="1"/>
  <c r="BV301" i="6" s="1"/>
  <c r="BW301" i="6" s="1"/>
  <c r="BS297" i="6"/>
  <c r="BU297" i="6" s="1"/>
  <c r="BV297" i="6" s="1"/>
  <c r="BW297" i="6" s="1"/>
  <c r="BS278" i="6"/>
  <c r="BU278" i="6" s="1"/>
  <c r="BV278" i="6" s="1"/>
  <c r="BW278" i="6" s="1"/>
  <c r="BS573" i="6"/>
  <c r="CA573" i="6" s="1"/>
  <c r="CB573" i="6" s="1"/>
  <c r="BS517" i="6"/>
  <c r="BU517" i="6" s="1"/>
  <c r="BV517" i="6" s="1"/>
  <c r="BW517" i="6" s="1"/>
  <c r="BS434" i="6"/>
  <c r="CA434" i="6" s="1"/>
  <c r="CB434" i="6" s="1"/>
  <c r="BS387" i="6"/>
  <c r="CA387" i="6" s="1"/>
  <c r="CB387" i="6" s="1"/>
  <c r="BS559" i="6"/>
  <c r="BS632" i="6"/>
  <c r="BS349" i="6"/>
  <c r="BU349" i="6" s="1"/>
  <c r="BV349" i="6" s="1"/>
  <c r="BW349" i="6" s="1"/>
  <c r="BS154" i="6"/>
  <c r="CA154" i="6" s="1"/>
  <c r="CB154" i="6" s="1"/>
  <c r="BS603" i="6"/>
  <c r="CA603" i="6" s="1"/>
  <c r="CB603" i="6" s="1"/>
  <c r="BS309" i="6"/>
  <c r="CA309" i="6" s="1"/>
  <c r="CB309" i="6" s="1"/>
  <c r="BS206" i="6"/>
  <c r="BU206" i="6" s="1"/>
  <c r="BV206" i="6" s="1"/>
  <c r="BW206" i="6" s="1"/>
  <c r="BS234" i="6"/>
  <c r="CA234" i="6" s="1"/>
  <c r="CB234" i="6" s="1"/>
  <c r="BS379" i="6"/>
  <c r="BS432" i="6"/>
  <c r="BS356" i="6"/>
  <c r="BS39" i="6"/>
  <c r="BU39" i="6" s="1"/>
  <c r="BV39" i="6" s="1"/>
  <c r="BW39" i="6" s="1"/>
  <c r="BS444" i="6"/>
  <c r="CA444" i="6" s="1"/>
  <c r="CB444" i="6" s="1"/>
  <c r="BS572" i="6"/>
  <c r="CA572" i="6" s="1"/>
  <c r="CB572" i="6" s="1"/>
  <c r="BS370" i="6"/>
  <c r="BS397" i="6"/>
  <c r="BU397" i="6" s="1"/>
  <c r="BV397" i="6" s="1"/>
  <c r="BW397" i="6" s="1"/>
  <c r="BS607" i="6"/>
  <c r="BS630" i="6"/>
  <c r="BU630" i="6" s="1"/>
  <c r="BV630" i="6" s="1"/>
  <c r="BW630" i="6" s="1"/>
  <c r="BS316" i="6"/>
  <c r="BS69" i="6"/>
  <c r="BS299" i="6"/>
  <c r="CA299" i="6" s="1"/>
  <c r="CB299" i="6" s="1"/>
  <c r="BS107" i="6"/>
  <c r="CA107" i="6" s="1"/>
  <c r="CB107" i="6" s="1"/>
  <c r="BS268" i="6"/>
  <c r="BU268" i="6" s="1"/>
  <c r="BV268" i="6" s="1"/>
  <c r="BW268" i="6" s="1"/>
  <c r="BS289" i="6"/>
  <c r="CA289" i="6" s="1"/>
  <c r="CB289" i="6" s="1"/>
  <c r="BS468" i="6"/>
  <c r="CA468" i="6" s="1"/>
  <c r="CB468" i="6" s="1"/>
  <c r="BS267" i="6"/>
  <c r="CA267" i="6" s="1"/>
  <c r="CB267" i="6" s="1"/>
  <c r="BS578" i="6"/>
  <c r="BU578" i="6" s="1"/>
  <c r="BV578" i="6" s="1"/>
  <c r="BW578" i="6" s="1"/>
  <c r="BS402" i="6"/>
  <c r="CA402" i="6" s="1"/>
  <c r="CB402" i="6" s="1"/>
  <c r="BS250" i="6"/>
  <c r="BU250" i="6" s="1"/>
  <c r="BV250" i="6" s="1"/>
  <c r="BW250" i="6" s="1"/>
  <c r="BS264" i="6"/>
  <c r="BS542" i="6"/>
  <c r="CA542" i="6" s="1"/>
  <c r="CB542" i="6" s="1"/>
  <c r="BS577" i="6"/>
  <c r="CA577" i="6" s="1"/>
  <c r="CB577" i="6" s="1"/>
  <c r="BS256" i="6"/>
  <c r="BU256" i="6" s="1"/>
  <c r="BV256" i="6" s="1"/>
  <c r="BW256" i="6" s="1"/>
  <c r="BS246" i="6"/>
  <c r="CA246" i="6" s="1"/>
  <c r="CB246" i="6" s="1"/>
  <c r="BS620" i="6"/>
  <c r="BU620" i="6" s="1"/>
  <c r="BV620" i="6" s="1"/>
  <c r="BW620" i="6" s="1"/>
  <c r="BS480" i="6"/>
  <c r="BU480" i="6" s="1"/>
  <c r="BV480" i="6" s="1"/>
  <c r="BW480" i="6" s="1"/>
  <c r="BS610" i="6"/>
  <c r="BU610" i="6" s="1"/>
  <c r="BV610" i="6" s="1"/>
  <c r="BW610" i="6" s="1"/>
  <c r="BS173" i="6"/>
  <c r="BS270" i="6"/>
  <c r="BS398" i="6"/>
  <c r="BS275" i="6"/>
  <c r="CA275" i="6" s="1"/>
  <c r="CB275" i="6" s="1"/>
  <c r="BS152" i="6"/>
  <c r="CA152" i="6" s="1"/>
  <c r="CB152" i="6" s="1"/>
  <c r="BS549" i="6"/>
  <c r="BS106" i="6"/>
  <c r="BU106" i="6" s="1"/>
  <c r="BV106" i="6" s="1"/>
  <c r="BW106" i="6" s="1"/>
  <c r="BS628" i="6"/>
  <c r="BU628" i="6" s="1"/>
  <c r="BV628" i="6" s="1"/>
  <c r="BW628" i="6" s="1"/>
  <c r="BS150" i="6"/>
  <c r="BS249" i="6"/>
  <c r="CA249" i="6" s="1"/>
  <c r="CB249" i="6" s="1"/>
  <c r="BS63" i="6"/>
  <c r="CA63" i="6" s="1"/>
  <c r="CB63" i="6" s="1"/>
  <c r="BS386" i="6"/>
  <c r="BS273" i="6"/>
  <c r="CA273" i="6" s="1"/>
  <c r="CB273" i="6" s="1"/>
  <c r="BS95" i="6"/>
  <c r="CA95" i="6" s="1"/>
  <c r="CB95" i="6" s="1"/>
  <c r="BS189" i="6"/>
  <c r="CA189" i="6" s="1"/>
  <c r="CB189" i="6" s="1"/>
  <c r="BS338" i="6"/>
  <c r="CA338" i="6" s="1"/>
  <c r="CB338" i="6" s="1"/>
  <c r="BS35" i="6"/>
  <c r="BS30" i="6"/>
  <c r="CA30" i="6" s="1"/>
  <c r="CB30" i="6" s="1"/>
  <c r="BS115" i="6"/>
  <c r="CA115" i="6" s="1"/>
  <c r="CB115" i="6" s="1"/>
  <c r="BS529" i="6"/>
  <c r="CA529" i="6" s="1"/>
  <c r="CB529" i="6" s="1"/>
  <c r="BS328" i="6"/>
  <c r="BU328" i="6" s="1"/>
  <c r="BV328" i="6" s="1"/>
  <c r="BW328" i="6" s="1"/>
  <c r="ES26" i="6"/>
  <c r="BS92" i="6"/>
  <c r="BS116" i="6"/>
  <c r="BS554" i="6"/>
  <c r="BS238" i="6"/>
  <c r="BS260" i="6"/>
  <c r="BS531" i="6"/>
  <c r="BS210" i="6"/>
  <c r="BS311" i="6"/>
  <c r="BS67" i="6"/>
  <c r="BS463" i="6"/>
  <c r="BS101" i="6"/>
  <c r="BS329" i="6"/>
  <c r="BS341" i="6"/>
  <c r="BS472" i="6"/>
  <c r="BS29" i="6"/>
  <c r="BS162" i="6"/>
  <c r="BS157" i="6"/>
  <c r="BS306" i="6"/>
  <c r="BS424" i="6"/>
  <c r="BS79" i="6"/>
  <c r="BS579" i="6"/>
  <c r="BS114" i="6"/>
  <c r="BS177" i="6"/>
  <c r="BS435" i="6"/>
  <c r="BS251" i="6"/>
  <c r="BS315" i="6"/>
  <c r="BS376" i="6"/>
  <c r="BS585" i="6"/>
  <c r="BS391" i="6"/>
  <c r="BS591" i="6"/>
  <c r="BS285" i="6"/>
  <c r="BS219" i="6"/>
  <c r="BS626" i="6"/>
  <c r="BS117" i="6"/>
  <c r="BS381" i="6"/>
  <c r="BS411" i="6"/>
  <c r="BS374" i="6"/>
  <c r="BS348" i="6"/>
  <c r="BS404" i="6"/>
  <c r="BS604" i="6"/>
  <c r="BS302" i="6"/>
  <c r="BS596" i="6"/>
  <c r="BS586" i="6"/>
  <c r="BS631" i="6"/>
  <c r="BS504" i="6"/>
  <c r="BS614" i="6"/>
  <c r="BS636" i="6"/>
  <c r="BS277" i="6"/>
  <c r="BS244" i="6"/>
  <c r="BS163" i="6"/>
  <c r="BS550" i="6"/>
  <c r="BS635" i="6"/>
  <c r="BS384" i="6"/>
  <c r="BS437" i="6"/>
  <c r="BS354" i="6"/>
  <c r="BS71" i="6"/>
  <c r="BS123" i="6"/>
  <c r="BS220" i="6"/>
  <c r="BS594" i="6"/>
  <c r="BS445" i="6"/>
  <c r="BS447" i="6"/>
  <c r="BS497" i="6"/>
  <c r="BS291" i="6"/>
  <c r="BS412" i="6"/>
  <c r="BS86" i="6"/>
  <c r="BS209" i="6"/>
  <c r="BS557" i="6"/>
  <c r="BS253" i="6"/>
  <c r="BS193" i="6"/>
  <c r="BS522" i="6"/>
  <c r="BS327" i="6"/>
  <c r="BS135" i="6"/>
  <c r="BS161" i="6"/>
  <c r="BS501" i="6"/>
  <c r="BS224" i="6"/>
  <c r="BS567" i="6"/>
  <c r="BS239" i="6"/>
  <c r="BS151" i="6"/>
  <c r="BS342" i="6"/>
  <c r="BS561" i="6"/>
  <c r="BS383" i="6"/>
  <c r="BS197" i="6"/>
  <c r="BS609" i="6"/>
  <c r="BS443" i="6"/>
  <c r="BS494" i="6"/>
  <c r="BS255" i="6"/>
  <c r="BS313" i="6"/>
  <c r="BS507" i="6"/>
  <c r="BS156" i="6"/>
  <c r="BS127" i="6"/>
  <c r="BS571" i="6"/>
  <c r="BS395" i="6"/>
  <c r="BS481" i="6"/>
  <c r="BS413" i="6"/>
  <c r="BS97" i="6"/>
  <c r="BS125" i="6"/>
  <c r="BS80" i="6"/>
  <c r="BS638" i="6"/>
  <c r="BS625" i="6"/>
  <c r="BS640" i="6"/>
  <c r="BS211" i="6"/>
  <c r="BS621" i="6"/>
  <c r="BS615" i="6"/>
  <c r="BS143" i="6"/>
  <c r="BS566" i="6"/>
  <c r="BS595" i="6"/>
  <c r="BS422" i="6"/>
  <c r="BS199" i="6"/>
  <c r="BS200" i="6"/>
  <c r="BS153" i="6"/>
  <c r="BS436" i="6"/>
  <c r="BS392" i="6"/>
  <c r="BS160" i="6"/>
  <c r="BS347" i="6"/>
  <c r="BS399" i="6"/>
  <c r="BS185" i="6"/>
  <c r="BS394" i="6"/>
  <c r="BS286" i="6"/>
  <c r="BS475" i="6"/>
  <c r="BS38" i="6"/>
  <c r="BS351" i="6"/>
  <c r="BS622" i="6"/>
  <c r="BS418" i="6"/>
  <c r="BS526" i="6"/>
  <c r="BS525" i="6"/>
  <c r="BS259" i="6"/>
  <c r="BS516" i="6"/>
  <c r="BS158" i="6"/>
  <c r="BS73" i="6"/>
  <c r="BS511" i="6"/>
  <c r="BS326" i="6"/>
  <c r="BS91" i="6"/>
  <c r="BS565" i="6"/>
  <c r="BS166" i="6"/>
  <c r="BS641" i="6"/>
  <c r="BS446" i="6"/>
  <c r="BS337" i="6"/>
  <c r="BS414" i="6"/>
  <c r="BS242" i="6"/>
  <c r="BS543" i="6"/>
  <c r="BS280" i="6"/>
  <c r="BS461" i="6"/>
  <c r="BS551" i="6"/>
  <c r="BS552" i="6"/>
  <c r="BS361" i="6"/>
  <c r="BS363" i="6"/>
  <c r="BS611" i="6"/>
  <c r="BS601" i="6"/>
  <c r="BS203" i="6"/>
  <c r="BS184" i="6"/>
  <c r="BS195" i="6"/>
  <c r="BS485" i="6"/>
  <c r="BS346" i="6"/>
  <c r="BS262" i="6"/>
  <c r="BS541" i="6"/>
  <c r="BS89" i="6"/>
  <c r="BS581" i="6"/>
  <c r="BS500" i="6"/>
  <c r="BS471" i="6"/>
  <c r="BS521" i="6"/>
  <c r="BS515" i="6"/>
  <c r="BS372" i="6"/>
  <c r="BS90" i="6"/>
  <c r="BS512" i="6"/>
  <c r="BS186" i="6"/>
  <c r="BS457" i="6"/>
  <c r="BS303" i="6"/>
  <c r="BS514" i="6"/>
  <c r="BS332" i="6"/>
  <c r="BS375" i="6"/>
  <c r="BS148" i="6"/>
  <c r="BS389" i="6"/>
  <c r="BS505" i="6"/>
  <c r="BS602" i="6"/>
  <c r="BS451" i="6"/>
  <c r="BS240" i="6"/>
  <c r="BS134" i="6"/>
  <c r="BS362" i="6"/>
  <c r="BS279" i="6"/>
  <c r="BS243" i="6"/>
  <c r="BS365" i="6"/>
  <c r="BS142" i="6"/>
  <c r="BS431" i="6"/>
  <c r="BS454" i="6"/>
  <c r="BS312" i="6"/>
  <c r="BS26" i="6"/>
  <c r="BS254" i="6"/>
  <c r="BS466" i="6"/>
  <c r="BS83" i="6"/>
  <c r="BS144" i="6"/>
  <c r="BS401" i="6"/>
  <c r="BS629" i="6"/>
  <c r="CA263" i="6"/>
  <c r="CB263" i="6" s="1"/>
  <c r="BU263" i="6"/>
  <c r="BV263" i="6" s="1"/>
  <c r="BW263" i="6" s="1"/>
  <c r="BU549" i="6"/>
  <c r="BV549" i="6" s="1"/>
  <c r="BW549" i="6" s="1"/>
  <c r="CA549" i="6"/>
  <c r="CB549" i="6" s="1"/>
  <c r="CA356" i="6"/>
  <c r="CB356" i="6" s="1"/>
  <c r="BU356" i="6"/>
  <c r="BV356" i="6" s="1"/>
  <c r="BW356" i="6" s="1"/>
  <c r="BU50" i="6"/>
  <c r="BV50" i="6" s="1"/>
  <c r="BW50" i="6" s="1"/>
  <c r="CA50" i="6"/>
  <c r="CB50" i="6" s="1"/>
  <c r="CA316" i="6"/>
  <c r="CB316" i="6" s="1"/>
  <c r="BU316" i="6"/>
  <c r="BV316" i="6" s="1"/>
  <c r="BW316" i="6" s="1"/>
  <c r="BU506" i="6"/>
  <c r="BV506" i="6" s="1"/>
  <c r="BW506" i="6" s="1"/>
  <c r="CA506" i="6"/>
  <c r="CB506" i="6" s="1"/>
  <c r="BU165" i="6"/>
  <c r="BV165" i="6" s="1"/>
  <c r="BW165" i="6" s="1"/>
  <c r="CA165" i="6"/>
  <c r="CB165" i="6" s="1"/>
  <c r="BU270" i="6"/>
  <c r="BV270" i="6" s="1"/>
  <c r="BW270" i="6" s="1"/>
  <c r="CA270" i="6"/>
  <c r="CB270" i="6" s="1"/>
  <c r="BU632" i="6"/>
  <c r="BV632" i="6" s="1"/>
  <c r="BW632" i="6" s="1"/>
  <c r="CA632" i="6"/>
  <c r="CB632" i="6" s="1"/>
  <c r="CA386" i="6"/>
  <c r="CB386" i="6" s="1"/>
  <c r="BU386" i="6"/>
  <c r="BV386" i="6" s="1"/>
  <c r="BW386" i="6" s="1"/>
  <c r="BU173" i="6"/>
  <c r="BV173" i="6" s="1"/>
  <c r="BW173" i="6" s="1"/>
  <c r="CA173" i="6"/>
  <c r="CB173" i="6" s="1"/>
  <c r="CA432" i="6"/>
  <c r="CB432" i="6" s="1"/>
  <c r="BU432" i="6"/>
  <c r="BV432" i="6" s="1"/>
  <c r="BW432" i="6" s="1"/>
  <c r="BU408" i="6"/>
  <c r="BV408" i="6" s="1"/>
  <c r="BW408" i="6" s="1"/>
  <c r="CA408" i="6"/>
  <c r="CB408" i="6" s="1"/>
  <c r="CA527" i="6"/>
  <c r="CB527" i="6" s="1"/>
  <c r="BU527" i="6"/>
  <c r="BV527" i="6" s="1"/>
  <c r="BW527" i="6" s="1"/>
  <c r="BU366" i="6"/>
  <c r="BV366" i="6" s="1"/>
  <c r="BW366" i="6" s="1"/>
  <c r="CA366" i="6"/>
  <c r="CB366" i="6" s="1"/>
  <c r="BU124" i="6"/>
  <c r="BV124" i="6" s="1"/>
  <c r="BW124" i="6" s="1"/>
  <c r="CA264" i="6"/>
  <c r="CB264" i="6" s="1"/>
  <c r="BU264" i="6"/>
  <c r="BV264" i="6" s="1"/>
  <c r="BW264" i="6" s="1"/>
  <c r="CA488" i="6"/>
  <c r="CB488" i="6" s="1"/>
  <c r="BU398" i="6"/>
  <c r="BV398" i="6" s="1"/>
  <c r="BW398" i="6" s="1"/>
  <c r="CA398" i="6"/>
  <c r="CB398" i="6" s="1"/>
  <c r="BU128" i="6"/>
  <c r="BV128" i="6" s="1"/>
  <c r="BW128" i="6" s="1"/>
  <c r="CA128" i="6"/>
  <c r="CB128" i="6" s="1"/>
  <c r="BU558" i="6"/>
  <c r="BV558" i="6" s="1"/>
  <c r="BW558" i="6" s="1"/>
  <c r="BU299" i="6"/>
  <c r="BV299" i="6" s="1"/>
  <c r="BW299" i="6" s="1"/>
  <c r="CA288" i="6"/>
  <c r="CB288" i="6" s="1"/>
  <c r="BU288" i="6"/>
  <c r="BV288" i="6" s="1"/>
  <c r="BW288" i="6" s="1"/>
  <c r="CA564" i="6"/>
  <c r="CB564" i="6" s="1"/>
  <c r="BU564" i="6"/>
  <c r="BV564" i="6" s="1"/>
  <c r="BW564" i="6" s="1"/>
  <c r="BU542" i="6"/>
  <c r="BV542" i="6" s="1"/>
  <c r="BW542" i="6" s="1"/>
  <c r="BU231" i="6"/>
  <c r="BV231" i="6" s="1"/>
  <c r="BW231" i="6" s="1"/>
  <c r="CA231" i="6"/>
  <c r="CB231" i="6" s="1"/>
  <c r="CA164" i="6"/>
  <c r="CB164" i="6" s="1"/>
  <c r="BU164" i="6"/>
  <c r="BV164" i="6" s="1"/>
  <c r="BW164" i="6" s="1"/>
  <c r="BU69" i="6"/>
  <c r="BV69" i="6" s="1"/>
  <c r="BW69" i="6" s="1"/>
  <c r="CA69" i="6"/>
  <c r="CB69" i="6" s="1"/>
  <c r="CA276" i="6"/>
  <c r="CB276" i="6" s="1"/>
  <c r="BU276" i="6"/>
  <c r="BV276" i="6" s="1"/>
  <c r="BW276" i="6" s="1"/>
  <c r="CA532" i="6"/>
  <c r="CB532" i="6" s="1"/>
  <c r="BU379" i="6"/>
  <c r="BV379" i="6" s="1"/>
  <c r="BW379" i="6" s="1"/>
  <c r="CA379" i="6"/>
  <c r="CB379" i="6" s="1"/>
  <c r="CA323" i="6"/>
  <c r="CB323" i="6" s="1"/>
  <c r="BU323" i="6"/>
  <c r="BV323" i="6" s="1"/>
  <c r="BW323" i="6" s="1"/>
  <c r="CA559" i="6"/>
  <c r="CB559" i="6" s="1"/>
  <c r="BU559" i="6"/>
  <c r="BV559" i="6" s="1"/>
  <c r="BW559" i="6" s="1"/>
  <c r="ET23" i="6"/>
  <c r="B73" i="6"/>
  <c r="BU453" i="6" l="1"/>
  <c r="BV453" i="6" s="1"/>
  <c r="BW453" i="6" s="1"/>
  <c r="CA453" i="6"/>
  <c r="CB453" i="6" s="1"/>
  <c r="CA588" i="6"/>
  <c r="CB588" i="6" s="1"/>
  <c r="BU588" i="6"/>
  <c r="BV588" i="6" s="1"/>
  <c r="BW588" i="6" s="1"/>
  <c r="CA334" i="6"/>
  <c r="CB334" i="6" s="1"/>
  <c r="BU334" i="6"/>
  <c r="BV334" i="6" s="1"/>
  <c r="BW334" i="6" s="1"/>
  <c r="BU118" i="6"/>
  <c r="BV118" i="6" s="1"/>
  <c r="BW118" i="6" s="1"/>
  <c r="CA118" i="6"/>
  <c r="CB118" i="6" s="1"/>
  <c r="BU181" i="6"/>
  <c r="BV181" i="6" s="1"/>
  <c r="BW181" i="6" s="1"/>
  <c r="CA181" i="6"/>
  <c r="CB181" i="6" s="1"/>
  <c r="CA442" i="6"/>
  <c r="CB442" i="6" s="1"/>
  <c r="BU442" i="6"/>
  <c r="BV442" i="6" s="1"/>
  <c r="BW442" i="6" s="1"/>
  <c r="CA57" i="6"/>
  <c r="CB57" i="6" s="1"/>
  <c r="BU57" i="6"/>
  <c r="BV57" i="6" s="1"/>
  <c r="BW57" i="6" s="1"/>
  <c r="BU600" i="6"/>
  <c r="BV600" i="6" s="1"/>
  <c r="BW600" i="6" s="1"/>
  <c r="CA600" i="6"/>
  <c r="CB600" i="6" s="1"/>
  <c r="BU502" i="6"/>
  <c r="BV502" i="6" s="1"/>
  <c r="BW502" i="6" s="1"/>
  <c r="CA502" i="6"/>
  <c r="CB502" i="6" s="1"/>
  <c r="CA274" i="6"/>
  <c r="CB274" i="6" s="1"/>
  <c r="BU274" i="6"/>
  <c r="BV274" i="6" s="1"/>
  <c r="BW274" i="6" s="1"/>
  <c r="BU536" i="6"/>
  <c r="BV536" i="6" s="1"/>
  <c r="BW536" i="6" s="1"/>
  <c r="CA536" i="6"/>
  <c r="CB536" i="6" s="1"/>
  <c r="CA51" i="6"/>
  <c r="CB51" i="6" s="1"/>
  <c r="BU51" i="6"/>
  <c r="BV51" i="6" s="1"/>
  <c r="BW51" i="6" s="1"/>
  <c r="BU523" i="6"/>
  <c r="BV523" i="6" s="1"/>
  <c r="BW523" i="6" s="1"/>
  <c r="CA523" i="6"/>
  <c r="CB523" i="6" s="1"/>
  <c r="CA110" i="6"/>
  <c r="CB110" i="6" s="1"/>
  <c r="BU110" i="6"/>
  <c r="BV110" i="6" s="1"/>
  <c r="BW110" i="6" s="1"/>
  <c r="CA221" i="6"/>
  <c r="CB221" i="6" s="1"/>
  <c r="BU221" i="6"/>
  <c r="BV221" i="6" s="1"/>
  <c r="BW221" i="6" s="1"/>
  <c r="BU373" i="6"/>
  <c r="BV373" i="6" s="1"/>
  <c r="BW373" i="6" s="1"/>
  <c r="CA373" i="6"/>
  <c r="CB373" i="6" s="1"/>
  <c r="CA538" i="6"/>
  <c r="CB538" i="6" s="1"/>
  <c r="BU538" i="6"/>
  <c r="BV538" i="6" s="1"/>
  <c r="BW538" i="6" s="1"/>
  <c r="BU553" i="6"/>
  <c r="BV553" i="6" s="1"/>
  <c r="BW553" i="6" s="1"/>
  <c r="CA553" i="6"/>
  <c r="CB553" i="6" s="1"/>
  <c r="BU58" i="6"/>
  <c r="BV58" i="6" s="1"/>
  <c r="BW58" i="6" s="1"/>
  <c r="CA58" i="6"/>
  <c r="CB58" i="6" s="1"/>
  <c r="BU229" i="6"/>
  <c r="BV229" i="6" s="1"/>
  <c r="BW229" i="6" s="1"/>
  <c r="CA229" i="6"/>
  <c r="CB229" i="6" s="1"/>
  <c r="BU52" i="6"/>
  <c r="BV52" i="6" s="1"/>
  <c r="BW52" i="6" s="1"/>
  <c r="CA52" i="6"/>
  <c r="CB52" i="6" s="1"/>
  <c r="CA174" i="6"/>
  <c r="CB174" i="6" s="1"/>
  <c r="BU174" i="6"/>
  <c r="BV174" i="6" s="1"/>
  <c r="BW174" i="6" s="1"/>
  <c r="CA510" i="6"/>
  <c r="CB510" i="6" s="1"/>
  <c r="BU510" i="6"/>
  <c r="BV510" i="6" s="1"/>
  <c r="BW510" i="6" s="1"/>
  <c r="CA99" i="6"/>
  <c r="CB99" i="6" s="1"/>
  <c r="BU99" i="6"/>
  <c r="BV99" i="6" s="1"/>
  <c r="BW99" i="6" s="1"/>
  <c r="CA455" i="6"/>
  <c r="CB455" i="6" s="1"/>
  <c r="BU455" i="6"/>
  <c r="BV455" i="6" s="1"/>
  <c r="BW455" i="6" s="1"/>
  <c r="BU227" i="6"/>
  <c r="BV227" i="6" s="1"/>
  <c r="BW227" i="6" s="1"/>
  <c r="CA227" i="6"/>
  <c r="CB227" i="6" s="1"/>
  <c r="CA456" i="6"/>
  <c r="CB456" i="6" s="1"/>
  <c r="BU456" i="6"/>
  <c r="BV456" i="6" s="1"/>
  <c r="BW456" i="6" s="1"/>
  <c r="CA618" i="6"/>
  <c r="CB618" i="6" s="1"/>
  <c r="BU618" i="6"/>
  <c r="BV618" i="6" s="1"/>
  <c r="BW618" i="6" s="1"/>
  <c r="BU137" i="6"/>
  <c r="BV137" i="6" s="1"/>
  <c r="BW137" i="6" s="1"/>
  <c r="CA137" i="6"/>
  <c r="CB137" i="6" s="1"/>
  <c r="BU248" i="6"/>
  <c r="BV248" i="6" s="1"/>
  <c r="BW248" i="6" s="1"/>
  <c r="CA248" i="6"/>
  <c r="CB248" i="6" s="1"/>
  <c r="BU409" i="6"/>
  <c r="BV409" i="6" s="1"/>
  <c r="BW409" i="6" s="1"/>
  <c r="CA409" i="6"/>
  <c r="CB409" i="6" s="1"/>
  <c r="BU530" i="6"/>
  <c r="BV530" i="6" s="1"/>
  <c r="BW530" i="6" s="1"/>
  <c r="CA530" i="6"/>
  <c r="CB530" i="6" s="1"/>
  <c r="BU87" i="6"/>
  <c r="BV87" i="6" s="1"/>
  <c r="BW87" i="6" s="1"/>
  <c r="CA87" i="6"/>
  <c r="CB87" i="6" s="1"/>
  <c r="BU24" i="6"/>
  <c r="BV24" i="6" s="1"/>
  <c r="BW24" i="6" s="1"/>
  <c r="CA24" i="6"/>
  <c r="CB24" i="6" s="1"/>
  <c r="CA535" i="6"/>
  <c r="CB535" i="6" s="1"/>
  <c r="BU535" i="6"/>
  <c r="BV535" i="6" s="1"/>
  <c r="BW535" i="6" s="1"/>
  <c r="BU37" i="6"/>
  <c r="BV37" i="6" s="1"/>
  <c r="BW37" i="6" s="1"/>
  <c r="CA37" i="6"/>
  <c r="CB37" i="6" s="1"/>
  <c r="BU45" i="6"/>
  <c r="BV45" i="6" s="1"/>
  <c r="BW45" i="6" s="1"/>
  <c r="CA45" i="6"/>
  <c r="CB45" i="6" s="1"/>
  <c r="CA141" i="6"/>
  <c r="CB141" i="6" s="1"/>
  <c r="BU141" i="6"/>
  <c r="BV141" i="6" s="1"/>
  <c r="BW141" i="6" s="1"/>
  <c r="CA478" i="6"/>
  <c r="CB478" i="6" s="1"/>
  <c r="BU478" i="6"/>
  <c r="BV478" i="6" s="1"/>
  <c r="BW478" i="6" s="1"/>
  <c r="BU598" i="6"/>
  <c r="BV598" i="6" s="1"/>
  <c r="BW598" i="6" s="1"/>
  <c r="CA598" i="6"/>
  <c r="CB598" i="6" s="1"/>
  <c r="BU519" i="6"/>
  <c r="BV519" i="6" s="1"/>
  <c r="BW519" i="6" s="1"/>
  <c r="CA519" i="6"/>
  <c r="CB519" i="6" s="1"/>
  <c r="CA120" i="6"/>
  <c r="CB120" i="6" s="1"/>
  <c r="BU120" i="6"/>
  <c r="BV120" i="6" s="1"/>
  <c r="BW120" i="6" s="1"/>
  <c r="CA430" i="6"/>
  <c r="CB430" i="6" s="1"/>
  <c r="BU430" i="6"/>
  <c r="BV430" i="6" s="1"/>
  <c r="BW430" i="6" s="1"/>
  <c r="BU533" i="6"/>
  <c r="BV533" i="6" s="1"/>
  <c r="BW533" i="6" s="1"/>
  <c r="CA533" i="6"/>
  <c r="CB533" i="6" s="1"/>
  <c r="BU61" i="6"/>
  <c r="BV61" i="6" s="1"/>
  <c r="BW61" i="6" s="1"/>
  <c r="CA61" i="6"/>
  <c r="CB61" i="6" s="1"/>
  <c r="BU104" i="6"/>
  <c r="BV104" i="6" s="1"/>
  <c r="BW104" i="6" s="1"/>
  <c r="CA104" i="6"/>
  <c r="CB104" i="6" s="1"/>
  <c r="CA459" i="6"/>
  <c r="CB459" i="6" s="1"/>
  <c r="BU459" i="6"/>
  <c r="BV459" i="6" s="1"/>
  <c r="BW459" i="6" s="1"/>
  <c r="BU109" i="6"/>
  <c r="BV109" i="6" s="1"/>
  <c r="BW109" i="6" s="1"/>
  <c r="CA109" i="6"/>
  <c r="CB109" i="6" s="1"/>
  <c r="CA320" i="6"/>
  <c r="CB320" i="6" s="1"/>
  <c r="BU320" i="6"/>
  <c r="BV320" i="6" s="1"/>
  <c r="BW320" i="6" s="1"/>
  <c r="CA298" i="6"/>
  <c r="CB298" i="6" s="1"/>
  <c r="BU298" i="6"/>
  <c r="BV298" i="6" s="1"/>
  <c r="BW298" i="6" s="1"/>
  <c r="BU170" i="6"/>
  <c r="BV170" i="6" s="1"/>
  <c r="BW170" i="6" s="1"/>
  <c r="CA170" i="6"/>
  <c r="CB170" i="6" s="1"/>
  <c r="CA390" i="6"/>
  <c r="CB390" i="6" s="1"/>
  <c r="CA70" i="6"/>
  <c r="CB70" i="6" s="1"/>
  <c r="BU377" i="6"/>
  <c r="BV377" i="6" s="1"/>
  <c r="BW377" i="6" s="1"/>
  <c r="CA583" i="6"/>
  <c r="CB583" i="6" s="1"/>
  <c r="CA75" i="6"/>
  <c r="CB75" i="6" s="1"/>
  <c r="BU88" i="6"/>
  <c r="BV88" i="6" s="1"/>
  <c r="BW88" i="6" s="1"/>
  <c r="CA582" i="6"/>
  <c r="CB582" i="6" s="1"/>
  <c r="CA496" i="6"/>
  <c r="CB496" i="6" s="1"/>
  <c r="BU62" i="6"/>
  <c r="BV62" i="6" s="1"/>
  <c r="BW62" i="6" s="1"/>
  <c r="BU273" i="6"/>
  <c r="BV273" i="6" s="1"/>
  <c r="BW273" i="6" s="1"/>
  <c r="CA228" i="6"/>
  <c r="CB228" i="6" s="1"/>
  <c r="BU359" i="6"/>
  <c r="BV359" i="6" s="1"/>
  <c r="BW359" i="6" s="1"/>
  <c r="CA72" i="6"/>
  <c r="CB72" i="6" s="1"/>
  <c r="BU49" i="6"/>
  <c r="BV49" i="6" s="1"/>
  <c r="BW49" i="6" s="1"/>
  <c r="BU520" i="6"/>
  <c r="BV520" i="6" s="1"/>
  <c r="BW520" i="6" s="1"/>
  <c r="CA44" i="6"/>
  <c r="CB44" i="6" s="1"/>
  <c r="BU350" i="6"/>
  <c r="BV350" i="6" s="1"/>
  <c r="BW350" i="6" s="1"/>
  <c r="CA138" i="6"/>
  <c r="CB138" i="6" s="1"/>
  <c r="CA149" i="6"/>
  <c r="CB149" i="6" s="1"/>
  <c r="BU318" i="6"/>
  <c r="BV318" i="6" s="1"/>
  <c r="BW318" i="6" s="1"/>
  <c r="BU152" i="6"/>
  <c r="BV152" i="6" s="1"/>
  <c r="BW152" i="6" s="1"/>
  <c r="CA278" i="6"/>
  <c r="CB278" i="6" s="1"/>
  <c r="CA212" i="6"/>
  <c r="CB212" i="6" s="1"/>
  <c r="BU93" i="6"/>
  <c r="BV93" i="6" s="1"/>
  <c r="BW93" i="6" s="1"/>
  <c r="BU77" i="6"/>
  <c r="BV77" i="6" s="1"/>
  <c r="BW77" i="6" s="1"/>
  <c r="CA43" i="6"/>
  <c r="CB43" i="6" s="1"/>
  <c r="BU524" i="6"/>
  <c r="BV524" i="6" s="1"/>
  <c r="BW524" i="6" s="1"/>
  <c r="CA477" i="6"/>
  <c r="CB477" i="6" s="1"/>
  <c r="BU258" i="6"/>
  <c r="BV258" i="6" s="1"/>
  <c r="BW258" i="6" s="1"/>
  <c r="BU107" i="6"/>
  <c r="BV107" i="6" s="1"/>
  <c r="BW107" i="6" s="1"/>
  <c r="CA349" i="6"/>
  <c r="CB349" i="6" s="1"/>
  <c r="BU119" i="6"/>
  <c r="BV119" i="6" s="1"/>
  <c r="BW119" i="6" s="1"/>
  <c r="BU54" i="6"/>
  <c r="BV54" i="6" s="1"/>
  <c r="BW54" i="6" s="1"/>
  <c r="CA96" i="6"/>
  <c r="CB96" i="6" s="1"/>
  <c r="BU46" i="6"/>
  <c r="BV46" i="6" s="1"/>
  <c r="BW46" i="6" s="1"/>
  <c r="BU592" i="6"/>
  <c r="BV592" i="6" s="1"/>
  <c r="BW592" i="6" s="1"/>
  <c r="BU330" i="6"/>
  <c r="BV330" i="6" s="1"/>
  <c r="BW330" i="6" s="1"/>
  <c r="BU189" i="6"/>
  <c r="BV189" i="6" s="1"/>
  <c r="BW189" i="6" s="1"/>
  <c r="CA188" i="6"/>
  <c r="CB188" i="6" s="1"/>
  <c r="CA633" i="6"/>
  <c r="CB633" i="6" s="1"/>
  <c r="BU338" i="6"/>
  <c r="BV338" i="6" s="1"/>
  <c r="BW338" i="6" s="1"/>
  <c r="BU66" i="6"/>
  <c r="BV66" i="6" s="1"/>
  <c r="BW66" i="6" s="1"/>
  <c r="BU499" i="6"/>
  <c r="BV499" i="6" s="1"/>
  <c r="BW499" i="6" s="1"/>
  <c r="BU159" i="6"/>
  <c r="BV159" i="6" s="1"/>
  <c r="BW159" i="6" s="1"/>
  <c r="BU154" i="6"/>
  <c r="BV154" i="6" s="1"/>
  <c r="BW154" i="6" s="1"/>
  <c r="CA56" i="6"/>
  <c r="CB56" i="6" s="1"/>
  <c r="CA539" i="6"/>
  <c r="CB539" i="6" s="1"/>
  <c r="CA489" i="6"/>
  <c r="CB489" i="6" s="1"/>
  <c r="CA305" i="6"/>
  <c r="CB305" i="6" s="1"/>
  <c r="BU589" i="6"/>
  <c r="BV589" i="6" s="1"/>
  <c r="BW589" i="6" s="1"/>
  <c r="BU406" i="6"/>
  <c r="BV406" i="6" s="1"/>
  <c r="BW406" i="6" s="1"/>
  <c r="BU40" i="6"/>
  <c r="BV40" i="6" s="1"/>
  <c r="BW40" i="6" s="1"/>
  <c r="BU584" i="6"/>
  <c r="BV584" i="6" s="1"/>
  <c r="BW584" i="6" s="1"/>
  <c r="BU508" i="6"/>
  <c r="BV508" i="6" s="1"/>
  <c r="BW508" i="6" s="1"/>
  <c r="BU440" i="6"/>
  <c r="BV440" i="6" s="1"/>
  <c r="BW440" i="6" s="1"/>
  <c r="BU468" i="6"/>
  <c r="BV468" i="6" s="1"/>
  <c r="BW468" i="6" s="1"/>
  <c r="BU293" i="6"/>
  <c r="BV293" i="6" s="1"/>
  <c r="BW293" i="6" s="1"/>
  <c r="BU603" i="6"/>
  <c r="BV603" i="6" s="1"/>
  <c r="BW603" i="6" s="1"/>
  <c r="CA196" i="6"/>
  <c r="CB196" i="6" s="1"/>
  <c r="BU400" i="6"/>
  <c r="BV400" i="6" s="1"/>
  <c r="BW400" i="6" s="1"/>
  <c r="CA271" i="6"/>
  <c r="CB271" i="6" s="1"/>
  <c r="CA403" i="6"/>
  <c r="CB403" i="6" s="1"/>
  <c r="BU105" i="6"/>
  <c r="BV105" i="6" s="1"/>
  <c r="BW105" i="6" s="1"/>
  <c r="BU467" i="6"/>
  <c r="BV467" i="6" s="1"/>
  <c r="BW467" i="6" s="1"/>
  <c r="CA256" i="6"/>
  <c r="CB256" i="6" s="1"/>
  <c r="BU205" i="6"/>
  <c r="BV205" i="6" s="1"/>
  <c r="BW205" i="6" s="1"/>
  <c r="CA637" i="6"/>
  <c r="CB637" i="6" s="1"/>
  <c r="BU130" i="6"/>
  <c r="BV130" i="6" s="1"/>
  <c r="BW130" i="6" s="1"/>
  <c r="BU380" i="6"/>
  <c r="BV380" i="6" s="1"/>
  <c r="BW380" i="6" s="1"/>
  <c r="BU426" i="6"/>
  <c r="BV426" i="6" s="1"/>
  <c r="BW426" i="6" s="1"/>
  <c r="CA133" i="6"/>
  <c r="CB133" i="6" s="1"/>
  <c r="CA534" i="6"/>
  <c r="CB534" i="6" s="1"/>
  <c r="BU230" i="6"/>
  <c r="BV230" i="6" s="1"/>
  <c r="BW230" i="6" s="1"/>
  <c r="CA482" i="6"/>
  <c r="CB482" i="6" s="1"/>
  <c r="CA301" i="6"/>
  <c r="CB301" i="6" s="1"/>
  <c r="BU577" i="6"/>
  <c r="BV577" i="6" s="1"/>
  <c r="BW577" i="6" s="1"/>
  <c r="BU265" i="6"/>
  <c r="BV265" i="6" s="1"/>
  <c r="BW265" i="6" s="1"/>
  <c r="BU309" i="6"/>
  <c r="BV309" i="6" s="1"/>
  <c r="BW309" i="6" s="1"/>
  <c r="CA65" i="6"/>
  <c r="CB65" i="6" s="1"/>
  <c r="CA560" i="6"/>
  <c r="CB560" i="6" s="1"/>
  <c r="CA169" i="6"/>
  <c r="CB169" i="6" s="1"/>
  <c r="CA620" i="6"/>
  <c r="CB620" i="6" s="1"/>
  <c r="CA140" i="6"/>
  <c r="CB140" i="6" s="1"/>
  <c r="CA126" i="6"/>
  <c r="CB126" i="6" s="1"/>
  <c r="BU245" i="6"/>
  <c r="BV245" i="6" s="1"/>
  <c r="BW245" i="6" s="1"/>
  <c r="BU616" i="6"/>
  <c r="BV616" i="6" s="1"/>
  <c r="BW616" i="6" s="1"/>
  <c r="CA297" i="6"/>
  <c r="CB297" i="6" s="1"/>
  <c r="BU419" i="6"/>
  <c r="BV419" i="6" s="1"/>
  <c r="BW419" i="6" s="1"/>
  <c r="BU30" i="6"/>
  <c r="BV30" i="6" s="1"/>
  <c r="BW30" i="6" s="1"/>
  <c r="CA610" i="6"/>
  <c r="CB610" i="6" s="1"/>
  <c r="CA187" i="6"/>
  <c r="CB187" i="6" s="1"/>
  <c r="CA368" i="6"/>
  <c r="CB368" i="6" s="1"/>
  <c r="BU358" i="6"/>
  <c r="BV358" i="6" s="1"/>
  <c r="BW358" i="6" s="1"/>
  <c r="BU289" i="6"/>
  <c r="BV289" i="6" s="1"/>
  <c r="BW289" i="6" s="1"/>
  <c r="CA207" i="6"/>
  <c r="CB207" i="6" s="1"/>
  <c r="BU207" i="6"/>
  <c r="BV207" i="6" s="1"/>
  <c r="BW207" i="6" s="1"/>
  <c r="BU324" i="6"/>
  <c r="BV324" i="6" s="1"/>
  <c r="BW324" i="6" s="1"/>
  <c r="CA324" i="6"/>
  <c r="CB324" i="6" s="1"/>
  <c r="CA100" i="6"/>
  <c r="CB100" i="6" s="1"/>
  <c r="BU100" i="6"/>
  <c r="BV100" i="6" s="1"/>
  <c r="BW100" i="6" s="1"/>
  <c r="CA628" i="6"/>
  <c r="CB628" i="6" s="1"/>
  <c r="CA155" i="6"/>
  <c r="CB155" i="6" s="1"/>
  <c r="CA630" i="6"/>
  <c r="CB630" i="6" s="1"/>
  <c r="CA517" i="6"/>
  <c r="CB517" i="6" s="1"/>
  <c r="BU68" i="6"/>
  <c r="BV68" i="6" s="1"/>
  <c r="BW68" i="6" s="1"/>
  <c r="BU434" i="6"/>
  <c r="BV434" i="6" s="1"/>
  <c r="BW434" i="6" s="1"/>
  <c r="CA300" i="6"/>
  <c r="CB300" i="6" s="1"/>
  <c r="BU213" i="6"/>
  <c r="BV213" i="6" s="1"/>
  <c r="BW213" i="6" s="1"/>
  <c r="CA639" i="6"/>
  <c r="CB639" i="6" s="1"/>
  <c r="BU639" i="6"/>
  <c r="BV639" i="6" s="1"/>
  <c r="BW639" i="6" s="1"/>
  <c r="BU345" i="6"/>
  <c r="BV345" i="6" s="1"/>
  <c r="BW345" i="6" s="1"/>
  <c r="CA345" i="6"/>
  <c r="CB345" i="6" s="1"/>
  <c r="BU27" i="6"/>
  <c r="BV27" i="6" s="1"/>
  <c r="BW27" i="6" s="1"/>
  <c r="BU176" i="6"/>
  <c r="BV176" i="6" s="1"/>
  <c r="BW176" i="6" s="1"/>
  <c r="BU178" i="6"/>
  <c r="BV178" i="6" s="1"/>
  <c r="BW178" i="6" s="1"/>
  <c r="CA178" i="6"/>
  <c r="CB178" i="6" s="1"/>
  <c r="BU111" i="6"/>
  <c r="BV111" i="6" s="1"/>
  <c r="BW111" i="6" s="1"/>
  <c r="CA131" i="6"/>
  <c r="CB131" i="6" s="1"/>
  <c r="BU131" i="6"/>
  <c r="BV131" i="6" s="1"/>
  <c r="BW131" i="6" s="1"/>
  <c r="BU367" i="6"/>
  <c r="BV367" i="6" s="1"/>
  <c r="BW367" i="6" s="1"/>
  <c r="BU35" i="6"/>
  <c r="BV35" i="6" s="1"/>
  <c r="BW35" i="6" s="1"/>
  <c r="CA35" i="6"/>
  <c r="CB35" i="6" s="1"/>
  <c r="CA294" i="6"/>
  <c r="CB294" i="6" s="1"/>
  <c r="BU294" i="6"/>
  <c r="BV294" i="6" s="1"/>
  <c r="BW294" i="6" s="1"/>
  <c r="CA53" i="6"/>
  <c r="CB53" i="6" s="1"/>
  <c r="CA235" i="6"/>
  <c r="CB235" i="6" s="1"/>
  <c r="CA480" i="6"/>
  <c r="CB480" i="6" s="1"/>
  <c r="BU343" i="6"/>
  <c r="BV343" i="6" s="1"/>
  <c r="BW343" i="6" s="1"/>
  <c r="CA355" i="6"/>
  <c r="CB355" i="6" s="1"/>
  <c r="BU115" i="6"/>
  <c r="BV115" i="6" s="1"/>
  <c r="BW115" i="6" s="1"/>
  <c r="BU498" i="6"/>
  <c r="BV498" i="6" s="1"/>
  <c r="BW498" i="6" s="1"/>
  <c r="BU63" i="6"/>
  <c r="BV63" i="6" s="1"/>
  <c r="BW63" i="6" s="1"/>
  <c r="BU546" i="6"/>
  <c r="BV546" i="6" s="1"/>
  <c r="BW546" i="6" s="1"/>
  <c r="CA397" i="6"/>
  <c r="CB397" i="6" s="1"/>
  <c r="BU55" i="6"/>
  <c r="BV55" i="6" s="1"/>
  <c r="BW55" i="6" s="1"/>
  <c r="CA55" i="6"/>
  <c r="CB55" i="6" s="1"/>
  <c r="BU146" i="6"/>
  <c r="BV146" i="6" s="1"/>
  <c r="BW146" i="6" s="1"/>
  <c r="CA146" i="6"/>
  <c r="CB146" i="6" s="1"/>
  <c r="BU339" i="6"/>
  <c r="BV339" i="6" s="1"/>
  <c r="BW339" i="6" s="1"/>
  <c r="BU308" i="6"/>
  <c r="BV308" i="6" s="1"/>
  <c r="BW308" i="6" s="1"/>
  <c r="CA81" i="6"/>
  <c r="CB81" i="6" s="1"/>
  <c r="CA179" i="6"/>
  <c r="CB179" i="6" s="1"/>
  <c r="CA438" i="6"/>
  <c r="CB438" i="6" s="1"/>
  <c r="BU438" i="6"/>
  <c r="BV438" i="6" s="1"/>
  <c r="BW438" i="6" s="1"/>
  <c r="CA78" i="6"/>
  <c r="CB78" i="6" s="1"/>
  <c r="BU78" i="6"/>
  <c r="BV78" i="6" s="1"/>
  <c r="BW78" i="6" s="1"/>
  <c r="BU236" i="6"/>
  <c r="BV236" i="6" s="1"/>
  <c r="BW236" i="6" s="1"/>
  <c r="CA236" i="6"/>
  <c r="CB236" i="6" s="1"/>
  <c r="BU433" i="6"/>
  <c r="BV433" i="6" s="1"/>
  <c r="BW433" i="6" s="1"/>
  <c r="CA433" i="6"/>
  <c r="CB433" i="6" s="1"/>
  <c r="CA420" i="6"/>
  <c r="CB420" i="6" s="1"/>
  <c r="BU292" i="6"/>
  <c r="BV292" i="6" s="1"/>
  <c r="BW292" i="6" s="1"/>
  <c r="BU249" i="6"/>
  <c r="BV249" i="6" s="1"/>
  <c r="BW249" i="6" s="1"/>
  <c r="CA215" i="6"/>
  <c r="CB215" i="6" s="1"/>
  <c r="BU215" i="6"/>
  <c r="BV215" i="6" s="1"/>
  <c r="BW215" i="6" s="1"/>
  <c r="CA328" i="6"/>
  <c r="CB328" i="6" s="1"/>
  <c r="BU452" i="6"/>
  <c r="BV452" i="6" s="1"/>
  <c r="BW452" i="6" s="1"/>
  <c r="CA503" i="6"/>
  <c r="CB503" i="6" s="1"/>
  <c r="BU503" i="6"/>
  <c r="BV503" i="6" s="1"/>
  <c r="BW503" i="6" s="1"/>
  <c r="CA490" i="6"/>
  <c r="CB490" i="6" s="1"/>
  <c r="BU344" i="6"/>
  <c r="BV344" i="6" s="1"/>
  <c r="BW344" i="6" s="1"/>
  <c r="BU479" i="6"/>
  <c r="BV479" i="6" s="1"/>
  <c r="BW479" i="6" s="1"/>
  <c r="CA261" i="6"/>
  <c r="CB261" i="6" s="1"/>
  <c r="BU261" i="6"/>
  <c r="BV261" i="6" s="1"/>
  <c r="BW261" i="6" s="1"/>
  <c r="BU518" i="6"/>
  <c r="BV518" i="6" s="1"/>
  <c r="BW518" i="6" s="1"/>
  <c r="BU225" i="6"/>
  <c r="BV225" i="6" s="1"/>
  <c r="BW225" i="6" s="1"/>
  <c r="BU444" i="6"/>
  <c r="BV444" i="6" s="1"/>
  <c r="BW444" i="6" s="1"/>
  <c r="CA106" i="6"/>
  <c r="CB106" i="6" s="1"/>
  <c r="BU267" i="6"/>
  <c r="BV267" i="6" s="1"/>
  <c r="BW267" i="6" s="1"/>
  <c r="BU643" i="6"/>
  <c r="BV643" i="6" s="1"/>
  <c r="BW643" i="6" s="1"/>
  <c r="BU449" i="6"/>
  <c r="BV449" i="6" s="1"/>
  <c r="BW449" i="6" s="1"/>
  <c r="CA578" i="6"/>
  <c r="CB578" i="6" s="1"/>
  <c r="CA388" i="6"/>
  <c r="CB388" i="6" s="1"/>
  <c r="BU333" i="6"/>
  <c r="BV333" i="6" s="1"/>
  <c r="BW333" i="6" s="1"/>
  <c r="BU25" i="6"/>
  <c r="BV25" i="6" s="1"/>
  <c r="BW25" i="6" s="1"/>
  <c r="FA25" i="6"/>
  <c r="FB25" i="6" s="1"/>
  <c r="CA217" i="6"/>
  <c r="CB217" i="6" s="1"/>
  <c r="BU217" i="6"/>
  <c r="BV217" i="6" s="1"/>
  <c r="BW217" i="6" s="1"/>
  <c r="CA121" i="6"/>
  <c r="CB121" i="6" s="1"/>
  <c r="BU121" i="6"/>
  <c r="BV121" i="6" s="1"/>
  <c r="BW121" i="6" s="1"/>
  <c r="BU132" i="6"/>
  <c r="BV132" i="6" s="1"/>
  <c r="BW132" i="6" s="1"/>
  <c r="CA132" i="6"/>
  <c r="CB132" i="6" s="1"/>
  <c r="BU85" i="6"/>
  <c r="BV85" i="6" s="1"/>
  <c r="BW85" i="6" s="1"/>
  <c r="CA85" i="6"/>
  <c r="CB85" i="6" s="1"/>
  <c r="BU150" i="6"/>
  <c r="BV150" i="6" s="1"/>
  <c r="BW150" i="6" s="1"/>
  <c r="CA150" i="6"/>
  <c r="CB150" i="6" s="1"/>
  <c r="BU147" i="6"/>
  <c r="BV147" i="6" s="1"/>
  <c r="BW147" i="6" s="1"/>
  <c r="CA147" i="6"/>
  <c r="CB147" i="6" s="1"/>
  <c r="CA336" i="6"/>
  <c r="CB336" i="6" s="1"/>
  <c r="CA470" i="6"/>
  <c r="CB470" i="6" s="1"/>
  <c r="BU387" i="6"/>
  <c r="BV387" i="6" s="1"/>
  <c r="BW387" i="6" s="1"/>
  <c r="BU340" i="6"/>
  <c r="BV340" i="6" s="1"/>
  <c r="BW340" i="6" s="1"/>
  <c r="BU103" i="6"/>
  <c r="BV103" i="6" s="1"/>
  <c r="BW103" i="6" s="1"/>
  <c r="CA103" i="6"/>
  <c r="CB103" i="6" s="1"/>
  <c r="CA369" i="6"/>
  <c r="CB369" i="6" s="1"/>
  <c r="CA458" i="6"/>
  <c r="CB458" i="6" s="1"/>
  <c r="BU64" i="6"/>
  <c r="BV64" i="6" s="1"/>
  <c r="BW64" i="6" s="1"/>
  <c r="BU290" i="6"/>
  <c r="BV290" i="6" s="1"/>
  <c r="BW290" i="6" s="1"/>
  <c r="BU180" i="6"/>
  <c r="BV180" i="6" s="1"/>
  <c r="BW180" i="6" s="1"/>
  <c r="CA74" i="6"/>
  <c r="CB74" i="6" s="1"/>
  <c r="CA268" i="6"/>
  <c r="CB268" i="6" s="1"/>
  <c r="BU570" i="6"/>
  <c r="BV570" i="6" s="1"/>
  <c r="BW570" i="6" s="1"/>
  <c r="BU382" i="6"/>
  <c r="BV382" i="6" s="1"/>
  <c r="BW382" i="6" s="1"/>
  <c r="CA226" i="6"/>
  <c r="CB226" i="6" s="1"/>
  <c r="BU613" i="6"/>
  <c r="BV613" i="6" s="1"/>
  <c r="BW613" i="6" s="1"/>
  <c r="BU266" i="6"/>
  <c r="BV266" i="6" s="1"/>
  <c r="BW266" i="6" s="1"/>
  <c r="BU295" i="6"/>
  <c r="BV295" i="6" s="1"/>
  <c r="BW295" i="6" s="1"/>
  <c r="BU145" i="6"/>
  <c r="BV145" i="6" s="1"/>
  <c r="BW145" i="6" s="1"/>
  <c r="BU573" i="6"/>
  <c r="BV573" i="6" s="1"/>
  <c r="BW573" i="6" s="1"/>
  <c r="CA233" i="6"/>
  <c r="CB233" i="6" s="1"/>
  <c r="BU233" i="6"/>
  <c r="BV233" i="6" s="1"/>
  <c r="BW233" i="6" s="1"/>
  <c r="BU36" i="6"/>
  <c r="BV36" i="6" s="1"/>
  <c r="BW36" i="6" s="1"/>
  <c r="CA36" i="6"/>
  <c r="CB36" i="6" s="1"/>
  <c r="CA283" i="6"/>
  <c r="CB283" i="6" s="1"/>
  <c r="BU283" i="6"/>
  <c r="BV283" i="6" s="1"/>
  <c r="BW283" i="6" s="1"/>
  <c r="CA182" i="6"/>
  <c r="CB182" i="6" s="1"/>
  <c r="BU182" i="6"/>
  <c r="BV182" i="6" s="1"/>
  <c r="BW182" i="6" s="1"/>
  <c r="BU415" i="6"/>
  <c r="BV415" i="6" s="1"/>
  <c r="BW415" i="6" s="1"/>
  <c r="CA415" i="6"/>
  <c r="CB415" i="6" s="1"/>
  <c r="BU216" i="6"/>
  <c r="BV216" i="6" s="1"/>
  <c r="BW216" i="6" s="1"/>
  <c r="CA59" i="6"/>
  <c r="CB59" i="6" s="1"/>
  <c r="BU59" i="6"/>
  <c r="BV59" i="6" s="1"/>
  <c r="BW59" i="6" s="1"/>
  <c r="CA483" i="6"/>
  <c r="CB483" i="6" s="1"/>
  <c r="BU483" i="6"/>
  <c r="BV483" i="6" s="1"/>
  <c r="BW483" i="6" s="1"/>
  <c r="CA48" i="6"/>
  <c r="CB48" i="6" s="1"/>
  <c r="BU48" i="6"/>
  <c r="BV48" i="6" s="1"/>
  <c r="BW48" i="6" s="1"/>
  <c r="BU234" i="6"/>
  <c r="BV234" i="6" s="1"/>
  <c r="BW234" i="6" s="1"/>
  <c r="CA34" i="6"/>
  <c r="CB34" i="6" s="1"/>
  <c r="BU168" i="6"/>
  <c r="BV168" i="6" s="1"/>
  <c r="BW168" i="6" s="1"/>
  <c r="BU275" i="6"/>
  <c r="BV275" i="6" s="1"/>
  <c r="BW275" i="6" s="1"/>
  <c r="CA597" i="6"/>
  <c r="CB597" i="6" s="1"/>
  <c r="BU98" i="6"/>
  <c r="BV98" i="6" s="1"/>
  <c r="BW98" i="6" s="1"/>
  <c r="CA548" i="6"/>
  <c r="CB548" i="6" s="1"/>
  <c r="CA257" i="6"/>
  <c r="CB257" i="6" s="1"/>
  <c r="CA39" i="6"/>
  <c r="CB39" i="6" s="1"/>
  <c r="BU214" i="6"/>
  <c r="BV214" i="6" s="1"/>
  <c r="BW214" i="6" s="1"/>
  <c r="CA102" i="6"/>
  <c r="CB102" i="6" s="1"/>
  <c r="BU84" i="6"/>
  <c r="BV84" i="6" s="1"/>
  <c r="BW84" i="6" s="1"/>
  <c r="CA84" i="6"/>
  <c r="CB84" i="6" s="1"/>
  <c r="BU513" i="6"/>
  <c r="BV513" i="6" s="1"/>
  <c r="BW513" i="6" s="1"/>
  <c r="BU232" i="6"/>
  <c r="BV232" i="6" s="1"/>
  <c r="BW232" i="6" s="1"/>
  <c r="BU385" i="6"/>
  <c r="BV385" i="6" s="1"/>
  <c r="BW385" i="6" s="1"/>
  <c r="CA385" i="6"/>
  <c r="CB385" i="6" s="1"/>
  <c r="CA617" i="6"/>
  <c r="CB617" i="6" s="1"/>
  <c r="CA370" i="6"/>
  <c r="CB370" i="6" s="1"/>
  <c r="BU370" i="6"/>
  <c r="BV370" i="6" s="1"/>
  <c r="BW370" i="6" s="1"/>
  <c r="BU194" i="6"/>
  <c r="BV194" i="6" s="1"/>
  <c r="BW194" i="6" s="1"/>
  <c r="CA194" i="6"/>
  <c r="CB194" i="6" s="1"/>
  <c r="CA206" i="6"/>
  <c r="CB206" i="6" s="1"/>
  <c r="CA250" i="6"/>
  <c r="CB250" i="6" s="1"/>
  <c r="BU95" i="6"/>
  <c r="BV95" i="6" s="1"/>
  <c r="BW95" i="6" s="1"/>
  <c r="CA237" i="6"/>
  <c r="CB237" i="6" s="1"/>
  <c r="BU572" i="6"/>
  <c r="BV572" i="6" s="1"/>
  <c r="BW572" i="6" s="1"/>
  <c r="BU223" i="6"/>
  <c r="BV223" i="6" s="1"/>
  <c r="BW223" i="6" s="1"/>
  <c r="BU544" i="6"/>
  <c r="BV544" i="6" s="1"/>
  <c r="BW544" i="6" s="1"/>
  <c r="BU528" i="6"/>
  <c r="BV528" i="6" s="1"/>
  <c r="BW528" i="6" s="1"/>
  <c r="BU529" i="6"/>
  <c r="BV529" i="6" s="1"/>
  <c r="BW529" i="6" s="1"/>
  <c r="CA378" i="6"/>
  <c r="CB378" i="6" s="1"/>
  <c r="CA129" i="6"/>
  <c r="CB129" i="6" s="1"/>
  <c r="BU129" i="6"/>
  <c r="BV129" i="6" s="1"/>
  <c r="BW129" i="6" s="1"/>
  <c r="CA281" i="6"/>
  <c r="CB281" i="6" s="1"/>
  <c r="BU281" i="6"/>
  <c r="BV281" i="6" s="1"/>
  <c r="BW281" i="6" s="1"/>
  <c r="BU171" i="6"/>
  <c r="BV171" i="6" s="1"/>
  <c r="BW171" i="6" s="1"/>
  <c r="CA171" i="6"/>
  <c r="CB171" i="6" s="1"/>
  <c r="BU108" i="6"/>
  <c r="BV108" i="6" s="1"/>
  <c r="BW108" i="6" s="1"/>
  <c r="CA108" i="6"/>
  <c r="CB108" i="6" s="1"/>
  <c r="CA607" i="6"/>
  <c r="CB607" i="6" s="1"/>
  <c r="BU607" i="6"/>
  <c r="BV607" i="6" s="1"/>
  <c r="BW607" i="6" s="1"/>
  <c r="BU76" i="6"/>
  <c r="BV76" i="6" s="1"/>
  <c r="BW76" i="6" s="1"/>
  <c r="CA76" i="6"/>
  <c r="CB76" i="6" s="1"/>
  <c r="CA296" i="6"/>
  <c r="CB296" i="6" s="1"/>
  <c r="BU296" i="6"/>
  <c r="BV296" i="6" s="1"/>
  <c r="BW296" i="6" s="1"/>
  <c r="BU357" i="6"/>
  <c r="BV357" i="6" s="1"/>
  <c r="BW357" i="6" s="1"/>
  <c r="BU402" i="6"/>
  <c r="BV402" i="6" s="1"/>
  <c r="BW402" i="6" s="1"/>
  <c r="BU246" i="6"/>
  <c r="BV246" i="6" s="1"/>
  <c r="BW246" i="6" s="1"/>
  <c r="CA28" i="6"/>
  <c r="CB28" i="6" s="1"/>
  <c r="BU113" i="6"/>
  <c r="BV113" i="6" s="1"/>
  <c r="BW113" i="6" s="1"/>
  <c r="CA113" i="6"/>
  <c r="CB113" i="6" s="1"/>
  <c r="EU24" i="6"/>
  <c r="EV24" i="6" s="1"/>
  <c r="EW24" i="6" s="1"/>
  <c r="FA24" i="6"/>
  <c r="FB24" i="6" s="1"/>
  <c r="FA26" i="6"/>
  <c r="FB26" i="6" s="1"/>
  <c r="EU26" i="6"/>
  <c r="EV26" i="6" s="1"/>
  <c r="EW26" i="6" s="1"/>
  <c r="CA587" i="6"/>
  <c r="CB587" i="6" s="1"/>
  <c r="BU587" i="6"/>
  <c r="BV587" i="6" s="1"/>
  <c r="BW587" i="6" s="1"/>
  <c r="CA321" i="6"/>
  <c r="CB321" i="6" s="1"/>
  <c r="BU321" i="6"/>
  <c r="BV321" i="6" s="1"/>
  <c r="BW321" i="6" s="1"/>
  <c r="CA337" i="6"/>
  <c r="CB337" i="6" s="1"/>
  <c r="BU337" i="6"/>
  <c r="BV337" i="6" s="1"/>
  <c r="BW337" i="6" s="1"/>
  <c r="CA469" i="6"/>
  <c r="CB469" i="6" s="1"/>
  <c r="BU469" i="6"/>
  <c r="BV469" i="6" s="1"/>
  <c r="BW469" i="6" s="1"/>
  <c r="CA602" i="6"/>
  <c r="CB602" i="6" s="1"/>
  <c r="BU602" i="6"/>
  <c r="BV602" i="6" s="1"/>
  <c r="BW602" i="6" s="1"/>
  <c r="CA161" i="6"/>
  <c r="CB161" i="6" s="1"/>
  <c r="BU161" i="6"/>
  <c r="BV161" i="6" s="1"/>
  <c r="BW161" i="6" s="1"/>
  <c r="CA447" i="6"/>
  <c r="CB447" i="6" s="1"/>
  <c r="BU447" i="6"/>
  <c r="BV447" i="6" s="1"/>
  <c r="BW447" i="6" s="1"/>
  <c r="CA579" i="6"/>
  <c r="CB579" i="6" s="1"/>
  <c r="BU579" i="6"/>
  <c r="BV579" i="6" s="1"/>
  <c r="BW579" i="6" s="1"/>
  <c r="CA312" i="6"/>
  <c r="CB312" i="6" s="1"/>
  <c r="BU312" i="6"/>
  <c r="BV312" i="6" s="1"/>
  <c r="BW312" i="6" s="1"/>
  <c r="CA148" i="6"/>
  <c r="CB148" i="6" s="1"/>
  <c r="BU148" i="6"/>
  <c r="BV148" i="6" s="1"/>
  <c r="BW148" i="6" s="1"/>
  <c r="CA191" i="6"/>
  <c r="CB191" i="6" s="1"/>
  <c r="BU191" i="6"/>
  <c r="BV191" i="6" s="1"/>
  <c r="BW191" i="6" s="1"/>
  <c r="CA361" i="6"/>
  <c r="CB361" i="6" s="1"/>
  <c r="BU361" i="6"/>
  <c r="BV361" i="6" s="1"/>
  <c r="BW361" i="6" s="1"/>
  <c r="CA565" i="6"/>
  <c r="CB565" i="6" s="1"/>
  <c r="BU565" i="6"/>
  <c r="BV565" i="6" s="1"/>
  <c r="BW565" i="6" s="1"/>
  <c r="CA622" i="6"/>
  <c r="CB622" i="6" s="1"/>
  <c r="BU622" i="6"/>
  <c r="BV622" i="6" s="1"/>
  <c r="BW622" i="6" s="1"/>
  <c r="CA422" i="6"/>
  <c r="CB422" i="6" s="1"/>
  <c r="BU422" i="6"/>
  <c r="BV422" i="6" s="1"/>
  <c r="BW422" i="6" s="1"/>
  <c r="CA481" i="6"/>
  <c r="CB481" i="6" s="1"/>
  <c r="BU481" i="6"/>
  <c r="BV481" i="6" s="1"/>
  <c r="BW481" i="6" s="1"/>
  <c r="CA151" i="6"/>
  <c r="CB151" i="6" s="1"/>
  <c r="BU151" i="6"/>
  <c r="BV151" i="6" s="1"/>
  <c r="BW151" i="6" s="1"/>
  <c r="CA522" i="6"/>
  <c r="CB522" i="6" s="1"/>
  <c r="BU522" i="6"/>
  <c r="BV522" i="6" s="1"/>
  <c r="BW522" i="6" s="1"/>
  <c r="CA310" i="6"/>
  <c r="CB310" i="6" s="1"/>
  <c r="BU310" i="6"/>
  <c r="BV310" i="6" s="1"/>
  <c r="BW310" i="6" s="1"/>
  <c r="CA636" i="6"/>
  <c r="CB636" i="6" s="1"/>
  <c r="BU636" i="6"/>
  <c r="BV636" i="6" s="1"/>
  <c r="BW636" i="6" s="1"/>
  <c r="CA646" i="6"/>
  <c r="CB646" i="6" s="1"/>
  <c r="BU646" i="6"/>
  <c r="BV646" i="6" s="1"/>
  <c r="BW646" i="6" s="1"/>
  <c r="CA79" i="6"/>
  <c r="CB79" i="6" s="1"/>
  <c r="BU79" i="6"/>
  <c r="BV79" i="6" s="1"/>
  <c r="BW79" i="6" s="1"/>
  <c r="CA311" i="6"/>
  <c r="CB311" i="6" s="1"/>
  <c r="BU311" i="6"/>
  <c r="BV311" i="6" s="1"/>
  <c r="BW311" i="6" s="1"/>
  <c r="CA608" i="6"/>
  <c r="CB608" i="6" s="1"/>
  <c r="BU608" i="6"/>
  <c r="BV608" i="6" s="1"/>
  <c r="BW608" i="6" s="1"/>
  <c r="CA556" i="6"/>
  <c r="CB556" i="6" s="1"/>
  <c r="BU556" i="6"/>
  <c r="BV556" i="6" s="1"/>
  <c r="BW556" i="6" s="1"/>
  <c r="CA272" i="6"/>
  <c r="CB272" i="6" s="1"/>
  <c r="BU272" i="6"/>
  <c r="BV272" i="6" s="1"/>
  <c r="BW272" i="6" s="1"/>
  <c r="CA493" i="6"/>
  <c r="CB493" i="6" s="1"/>
  <c r="BU493" i="6"/>
  <c r="BV493" i="6" s="1"/>
  <c r="BW493" i="6" s="1"/>
  <c r="CA202" i="6"/>
  <c r="CB202" i="6" s="1"/>
  <c r="BU202" i="6"/>
  <c r="BV202" i="6" s="1"/>
  <c r="BW202" i="6" s="1"/>
  <c r="CA611" i="6"/>
  <c r="CB611" i="6" s="1"/>
  <c r="BU611" i="6"/>
  <c r="BV611" i="6" s="1"/>
  <c r="BW611" i="6" s="1"/>
  <c r="CA383" i="6"/>
  <c r="CB383" i="6" s="1"/>
  <c r="BU383" i="6"/>
  <c r="BV383" i="6" s="1"/>
  <c r="BW383" i="6" s="1"/>
  <c r="CA526" i="6"/>
  <c r="CB526" i="6" s="1"/>
  <c r="BU526" i="6"/>
  <c r="BV526" i="6" s="1"/>
  <c r="BW526" i="6" s="1"/>
  <c r="CA135" i="6"/>
  <c r="CB135" i="6" s="1"/>
  <c r="BU135" i="6"/>
  <c r="BV135" i="6" s="1"/>
  <c r="BW135" i="6" s="1"/>
  <c r="CA67" i="6"/>
  <c r="CB67" i="6" s="1"/>
  <c r="BU67" i="6"/>
  <c r="BV67" i="6" s="1"/>
  <c r="BW67" i="6" s="1"/>
  <c r="CA454" i="6"/>
  <c r="CB454" i="6" s="1"/>
  <c r="BU454" i="6"/>
  <c r="BV454" i="6" s="1"/>
  <c r="BW454" i="6" s="1"/>
  <c r="CA375" i="6"/>
  <c r="CB375" i="6" s="1"/>
  <c r="BU375" i="6"/>
  <c r="BV375" i="6" s="1"/>
  <c r="BW375" i="6" s="1"/>
  <c r="CA471" i="6"/>
  <c r="CB471" i="6" s="1"/>
  <c r="BU471" i="6"/>
  <c r="BV471" i="6" s="1"/>
  <c r="BW471" i="6" s="1"/>
  <c r="CA552" i="6"/>
  <c r="CB552" i="6" s="1"/>
  <c r="BU552" i="6"/>
  <c r="BV552" i="6" s="1"/>
  <c r="BW552" i="6" s="1"/>
  <c r="BU91" i="6"/>
  <c r="BV91" i="6" s="1"/>
  <c r="BW91" i="6" s="1"/>
  <c r="CA91" i="6"/>
  <c r="CB91" i="6" s="1"/>
  <c r="CA351" i="6"/>
  <c r="CB351" i="6" s="1"/>
  <c r="BU351" i="6"/>
  <c r="BV351" i="6" s="1"/>
  <c r="BW351" i="6" s="1"/>
  <c r="CA595" i="6"/>
  <c r="CB595" i="6" s="1"/>
  <c r="BU595" i="6"/>
  <c r="BV595" i="6" s="1"/>
  <c r="BW595" i="6" s="1"/>
  <c r="CA395" i="6"/>
  <c r="CB395" i="6" s="1"/>
  <c r="BU395" i="6"/>
  <c r="BV395" i="6" s="1"/>
  <c r="BW395" i="6" s="1"/>
  <c r="CA239" i="6"/>
  <c r="CB239" i="6" s="1"/>
  <c r="BU239" i="6"/>
  <c r="BV239" i="6" s="1"/>
  <c r="BW239" i="6" s="1"/>
  <c r="CA193" i="6"/>
  <c r="CB193" i="6" s="1"/>
  <c r="BU193" i="6"/>
  <c r="BV193" i="6" s="1"/>
  <c r="BW193" i="6" s="1"/>
  <c r="CA594" i="6"/>
  <c r="CB594" i="6" s="1"/>
  <c r="BU594" i="6"/>
  <c r="BV594" i="6" s="1"/>
  <c r="BW594" i="6" s="1"/>
  <c r="CA614" i="6"/>
  <c r="CB614" i="6" s="1"/>
  <c r="BU614" i="6"/>
  <c r="BV614" i="6" s="1"/>
  <c r="BW614" i="6" s="1"/>
  <c r="CA219" i="6"/>
  <c r="CB219" i="6" s="1"/>
  <c r="BU219" i="6"/>
  <c r="BV219" i="6" s="1"/>
  <c r="BW219" i="6" s="1"/>
  <c r="CA424" i="6"/>
  <c r="CB424" i="6" s="1"/>
  <c r="BU424" i="6"/>
  <c r="BV424" i="6" s="1"/>
  <c r="BW424" i="6" s="1"/>
  <c r="CA210" i="6"/>
  <c r="CB210" i="6" s="1"/>
  <c r="BU210" i="6"/>
  <c r="BV210" i="6" s="1"/>
  <c r="BW210" i="6" s="1"/>
  <c r="CA431" i="6"/>
  <c r="CB431" i="6" s="1"/>
  <c r="BU431" i="6"/>
  <c r="BV431" i="6" s="1"/>
  <c r="BW431" i="6" s="1"/>
  <c r="CA332" i="6"/>
  <c r="CB332" i="6" s="1"/>
  <c r="BU332" i="6"/>
  <c r="BV332" i="6" s="1"/>
  <c r="BW332" i="6" s="1"/>
  <c r="CA500" i="6"/>
  <c r="CB500" i="6" s="1"/>
  <c r="BU500" i="6"/>
  <c r="BV500" i="6" s="1"/>
  <c r="BW500" i="6" s="1"/>
  <c r="CA551" i="6"/>
  <c r="CB551" i="6" s="1"/>
  <c r="BU551" i="6"/>
  <c r="BV551" i="6" s="1"/>
  <c r="BW551" i="6" s="1"/>
  <c r="CA326" i="6"/>
  <c r="CB326" i="6" s="1"/>
  <c r="BU326" i="6"/>
  <c r="BV326" i="6" s="1"/>
  <c r="BW326" i="6" s="1"/>
  <c r="CA38" i="6"/>
  <c r="CB38" i="6" s="1"/>
  <c r="BU38" i="6"/>
  <c r="BV38" i="6" s="1"/>
  <c r="BW38" i="6" s="1"/>
  <c r="CA566" i="6"/>
  <c r="CB566" i="6" s="1"/>
  <c r="BU566" i="6"/>
  <c r="BV566" i="6" s="1"/>
  <c r="BW566" i="6" s="1"/>
  <c r="CA571" i="6"/>
  <c r="CB571" i="6" s="1"/>
  <c r="BU571" i="6"/>
  <c r="BV571" i="6" s="1"/>
  <c r="BW571" i="6" s="1"/>
  <c r="CA247" i="6"/>
  <c r="CB247" i="6" s="1"/>
  <c r="BU247" i="6"/>
  <c r="BV247" i="6" s="1"/>
  <c r="BW247" i="6" s="1"/>
  <c r="CA253" i="6"/>
  <c r="CB253" i="6" s="1"/>
  <c r="BU253" i="6"/>
  <c r="BV253" i="6" s="1"/>
  <c r="BW253" i="6" s="1"/>
  <c r="CA220" i="6"/>
  <c r="CB220" i="6" s="1"/>
  <c r="BU220" i="6"/>
  <c r="BV220" i="6" s="1"/>
  <c r="BW220" i="6" s="1"/>
  <c r="CA504" i="6"/>
  <c r="CB504" i="6" s="1"/>
  <c r="BU504" i="6"/>
  <c r="BV504" i="6" s="1"/>
  <c r="BW504" i="6" s="1"/>
  <c r="CA285" i="6"/>
  <c r="CB285" i="6" s="1"/>
  <c r="BU285" i="6"/>
  <c r="BV285" i="6" s="1"/>
  <c r="BW285" i="6" s="1"/>
  <c r="CA306" i="6"/>
  <c r="CB306" i="6" s="1"/>
  <c r="BU306" i="6"/>
  <c r="BV306" i="6" s="1"/>
  <c r="BW306" i="6" s="1"/>
  <c r="CA192" i="6"/>
  <c r="CB192" i="6" s="1"/>
  <c r="BU192" i="6"/>
  <c r="BV192" i="6" s="1"/>
  <c r="BW192" i="6" s="1"/>
  <c r="CA142" i="6"/>
  <c r="CB142" i="6" s="1"/>
  <c r="BU142" i="6"/>
  <c r="BV142" i="6" s="1"/>
  <c r="BW142" i="6" s="1"/>
  <c r="CA428" i="6"/>
  <c r="CB428" i="6" s="1"/>
  <c r="BU428" i="6"/>
  <c r="BV428" i="6" s="1"/>
  <c r="BW428" i="6" s="1"/>
  <c r="CA581" i="6"/>
  <c r="CB581" i="6" s="1"/>
  <c r="BU581" i="6"/>
  <c r="BV581" i="6" s="1"/>
  <c r="BW581" i="6" s="1"/>
  <c r="CA461" i="6"/>
  <c r="CB461" i="6" s="1"/>
  <c r="BU461" i="6"/>
  <c r="BV461" i="6" s="1"/>
  <c r="BW461" i="6" s="1"/>
  <c r="CA31" i="6"/>
  <c r="CB31" i="6" s="1"/>
  <c r="BU31" i="6"/>
  <c r="BV31" i="6" s="1"/>
  <c r="BW31" i="6" s="1"/>
  <c r="CA475" i="6"/>
  <c r="CB475" i="6" s="1"/>
  <c r="BU475" i="6"/>
  <c r="BV475" i="6" s="1"/>
  <c r="BW475" i="6" s="1"/>
  <c r="CA143" i="6"/>
  <c r="CB143" i="6" s="1"/>
  <c r="BU143" i="6"/>
  <c r="BV143" i="6" s="1"/>
  <c r="BW143" i="6" s="1"/>
  <c r="CA127" i="6"/>
  <c r="CB127" i="6" s="1"/>
  <c r="BU127" i="6"/>
  <c r="BV127" i="6" s="1"/>
  <c r="BW127" i="6" s="1"/>
  <c r="CA567" i="6"/>
  <c r="CB567" i="6" s="1"/>
  <c r="BU567" i="6"/>
  <c r="BV567" i="6" s="1"/>
  <c r="BW567" i="6" s="1"/>
  <c r="CA557" i="6"/>
  <c r="CB557" i="6" s="1"/>
  <c r="BU557" i="6"/>
  <c r="BV557" i="6" s="1"/>
  <c r="BW557" i="6" s="1"/>
  <c r="CA123" i="6"/>
  <c r="CB123" i="6" s="1"/>
  <c r="BU123" i="6"/>
  <c r="BV123" i="6" s="1"/>
  <c r="BW123" i="6" s="1"/>
  <c r="CA631" i="6"/>
  <c r="CB631" i="6" s="1"/>
  <c r="BU631" i="6"/>
  <c r="BV631" i="6" s="1"/>
  <c r="BW631" i="6" s="1"/>
  <c r="CA304" i="6"/>
  <c r="CB304" i="6" s="1"/>
  <c r="BU304" i="6"/>
  <c r="BV304" i="6" s="1"/>
  <c r="BW304" i="6" s="1"/>
  <c r="CA269" i="6"/>
  <c r="CB269" i="6" s="1"/>
  <c r="BU269" i="6"/>
  <c r="BV269" i="6" s="1"/>
  <c r="BW269" i="6" s="1"/>
  <c r="CA531" i="6"/>
  <c r="CB531" i="6" s="1"/>
  <c r="BU531" i="6"/>
  <c r="BV531" i="6" s="1"/>
  <c r="BW531" i="6" s="1"/>
  <c r="CA201" i="6"/>
  <c r="CB201" i="6" s="1"/>
  <c r="BU201" i="6"/>
  <c r="BV201" i="6" s="1"/>
  <c r="BW201" i="6" s="1"/>
  <c r="CA204" i="6"/>
  <c r="CB204" i="6" s="1"/>
  <c r="BU204" i="6"/>
  <c r="BV204" i="6" s="1"/>
  <c r="BW204" i="6" s="1"/>
  <c r="CA125" i="6"/>
  <c r="CB125" i="6" s="1"/>
  <c r="BU125" i="6"/>
  <c r="BV125" i="6" s="1"/>
  <c r="BW125" i="6" s="1"/>
  <c r="CA363" i="6"/>
  <c r="CB363" i="6" s="1"/>
  <c r="BU363" i="6"/>
  <c r="BV363" i="6" s="1"/>
  <c r="BW363" i="6" s="1"/>
  <c r="CA97" i="6"/>
  <c r="CB97" i="6" s="1"/>
  <c r="BU97" i="6"/>
  <c r="BV97" i="6" s="1"/>
  <c r="BW97" i="6" s="1"/>
  <c r="CA389" i="6"/>
  <c r="CB389" i="6" s="1"/>
  <c r="BU389" i="6"/>
  <c r="BV389" i="6" s="1"/>
  <c r="BW389" i="6" s="1"/>
  <c r="CA545" i="6"/>
  <c r="CB545" i="6" s="1"/>
  <c r="BU545" i="6"/>
  <c r="BV545" i="6" s="1"/>
  <c r="BW545" i="6" s="1"/>
  <c r="CA418" i="6"/>
  <c r="CB418" i="6" s="1"/>
  <c r="BU418" i="6"/>
  <c r="BV418" i="6" s="1"/>
  <c r="BW418" i="6" s="1"/>
  <c r="CA365" i="6"/>
  <c r="CB365" i="6" s="1"/>
  <c r="BU365" i="6"/>
  <c r="BV365" i="6" s="1"/>
  <c r="BW365" i="6" s="1"/>
  <c r="CA460" i="6"/>
  <c r="CB460" i="6" s="1"/>
  <c r="BU460" i="6"/>
  <c r="BV460" i="6" s="1"/>
  <c r="BW460" i="6" s="1"/>
  <c r="CA89" i="6"/>
  <c r="CB89" i="6" s="1"/>
  <c r="BU89" i="6"/>
  <c r="BV89" i="6" s="1"/>
  <c r="BW89" i="6" s="1"/>
  <c r="CA280" i="6"/>
  <c r="CB280" i="6" s="1"/>
  <c r="BU280" i="6"/>
  <c r="BV280" i="6" s="1"/>
  <c r="BW280" i="6" s="1"/>
  <c r="CA319" i="6"/>
  <c r="CB319" i="6" s="1"/>
  <c r="BU319" i="6"/>
  <c r="BV319" i="6" s="1"/>
  <c r="BW319" i="6" s="1"/>
  <c r="CA286" i="6"/>
  <c r="CB286" i="6" s="1"/>
  <c r="BU286" i="6"/>
  <c r="BV286" i="6" s="1"/>
  <c r="BW286" i="6" s="1"/>
  <c r="CA307" i="6"/>
  <c r="CB307" i="6" s="1"/>
  <c r="BU307" i="6"/>
  <c r="BV307" i="6" s="1"/>
  <c r="BW307" i="6" s="1"/>
  <c r="CA623" i="6"/>
  <c r="CB623" i="6" s="1"/>
  <c r="BU623" i="6"/>
  <c r="BV623" i="6" s="1"/>
  <c r="BW623" i="6" s="1"/>
  <c r="CA364" i="6"/>
  <c r="CB364" i="6" s="1"/>
  <c r="BU364" i="6"/>
  <c r="BV364" i="6" s="1"/>
  <c r="BW364" i="6" s="1"/>
  <c r="CA209" i="6"/>
  <c r="CB209" i="6" s="1"/>
  <c r="BU209" i="6"/>
  <c r="BV209" i="6" s="1"/>
  <c r="BW209" i="6" s="1"/>
  <c r="CA427" i="6"/>
  <c r="CB427" i="6" s="1"/>
  <c r="BU427" i="6"/>
  <c r="BV427" i="6" s="1"/>
  <c r="BW427" i="6" s="1"/>
  <c r="CA586" i="6"/>
  <c r="CB586" i="6" s="1"/>
  <c r="BU586" i="6"/>
  <c r="BV586" i="6" s="1"/>
  <c r="BW586" i="6" s="1"/>
  <c r="CA591" i="6"/>
  <c r="CB591" i="6" s="1"/>
  <c r="BU591" i="6"/>
  <c r="BV591" i="6" s="1"/>
  <c r="BW591" i="6" s="1"/>
  <c r="CA157" i="6"/>
  <c r="CB157" i="6" s="1"/>
  <c r="BU157" i="6"/>
  <c r="BV157" i="6" s="1"/>
  <c r="BW157" i="6" s="1"/>
  <c r="CA260" i="6"/>
  <c r="CB260" i="6" s="1"/>
  <c r="BU260" i="6"/>
  <c r="BV260" i="6" s="1"/>
  <c r="BW260" i="6" s="1"/>
  <c r="CA372" i="6"/>
  <c r="CB372" i="6" s="1"/>
  <c r="BU372" i="6"/>
  <c r="BV372" i="6" s="1"/>
  <c r="BW372" i="6" s="1"/>
  <c r="CA112" i="6"/>
  <c r="CB112" i="6" s="1"/>
  <c r="BU112" i="6"/>
  <c r="BV112" i="6" s="1"/>
  <c r="BW112" i="6" s="1"/>
  <c r="CA601" i="6"/>
  <c r="CB601" i="6" s="1"/>
  <c r="BU601" i="6"/>
  <c r="BV601" i="6" s="1"/>
  <c r="BW601" i="6" s="1"/>
  <c r="CA501" i="6"/>
  <c r="CB501" i="6" s="1"/>
  <c r="BU501" i="6"/>
  <c r="BV501" i="6" s="1"/>
  <c r="BW501" i="6" s="1"/>
  <c r="CA177" i="6"/>
  <c r="CB177" i="6" s="1"/>
  <c r="BU177" i="6"/>
  <c r="BV177" i="6" s="1"/>
  <c r="BW177" i="6" s="1"/>
  <c r="CA114" i="6"/>
  <c r="CB114" i="6" s="1"/>
  <c r="BU114" i="6"/>
  <c r="BV114" i="6" s="1"/>
  <c r="BW114" i="6" s="1"/>
  <c r="CA521" i="6"/>
  <c r="CB521" i="6" s="1"/>
  <c r="BU521" i="6"/>
  <c r="BV521" i="6" s="1"/>
  <c r="BW521" i="6" s="1"/>
  <c r="CA342" i="6"/>
  <c r="CB342" i="6" s="1"/>
  <c r="BU342" i="6"/>
  <c r="BV342" i="6" s="1"/>
  <c r="BW342" i="6" s="1"/>
  <c r="CA243" i="6"/>
  <c r="CB243" i="6" s="1"/>
  <c r="BU243" i="6"/>
  <c r="BV243" i="6" s="1"/>
  <c r="BW243" i="6" s="1"/>
  <c r="CA514" i="6"/>
  <c r="CB514" i="6" s="1"/>
  <c r="BU514" i="6"/>
  <c r="BV514" i="6" s="1"/>
  <c r="BW514" i="6" s="1"/>
  <c r="CA541" i="6"/>
  <c r="CB541" i="6" s="1"/>
  <c r="BU541" i="6"/>
  <c r="BV541" i="6" s="1"/>
  <c r="BW541" i="6" s="1"/>
  <c r="CA543" i="6"/>
  <c r="CB543" i="6" s="1"/>
  <c r="BU543" i="6"/>
  <c r="BV543" i="6" s="1"/>
  <c r="BW543" i="6" s="1"/>
  <c r="CA511" i="6"/>
  <c r="CB511" i="6" s="1"/>
  <c r="BU511" i="6"/>
  <c r="BV511" i="6" s="1"/>
  <c r="BW511" i="6" s="1"/>
  <c r="CA394" i="6"/>
  <c r="CB394" i="6" s="1"/>
  <c r="BU394" i="6"/>
  <c r="BV394" i="6" s="1"/>
  <c r="BW394" i="6" s="1"/>
  <c r="CA615" i="6"/>
  <c r="CB615" i="6" s="1"/>
  <c r="BU615" i="6"/>
  <c r="BV615" i="6" s="1"/>
  <c r="BW615" i="6" s="1"/>
  <c r="CA156" i="6"/>
  <c r="CB156" i="6" s="1"/>
  <c r="BU156" i="6"/>
  <c r="BV156" i="6" s="1"/>
  <c r="BW156" i="6" s="1"/>
  <c r="CA425" i="6"/>
  <c r="CB425" i="6" s="1"/>
  <c r="BU425" i="6"/>
  <c r="BV425" i="6" s="1"/>
  <c r="BW425" i="6" s="1"/>
  <c r="CA580" i="6"/>
  <c r="CB580" i="6" s="1"/>
  <c r="BU580" i="6"/>
  <c r="BV580" i="6" s="1"/>
  <c r="BW580" i="6" s="1"/>
  <c r="CA71" i="6"/>
  <c r="CB71" i="6" s="1"/>
  <c r="BU71" i="6"/>
  <c r="BV71" i="6" s="1"/>
  <c r="BW71" i="6" s="1"/>
  <c r="CA596" i="6"/>
  <c r="CB596" i="6" s="1"/>
  <c r="BU596" i="6"/>
  <c r="BV596" i="6" s="1"/>
  <c r="BW596" i="6" s="1"/>
  <c r="CA391" i="6"/>
  <c r="CB391" i="6" s="1"/>
  <c r="BU391" i="6"/>
  <c r="BV391" i="6" s="1"/>
  <c r="BW391" i="6" s="1"/>
  <c r="CA162" i="6"/>
  <c r="CB162" i="6" s="1"/>
  <c r="BU162" i="6"/>
  <c r="BV162" i="6" s="1"/>
  <c r="BW162" i="6" s="1"/>
  <c r="CA238" i="6"/>
  <c r="CB238" i="6" s="1"/>
  <c r="BU238" i="6"/>
  <c r="BV238" i="6" s="1"/>
  <c r="BW238" i="6" s="1"/>
  <c r="CA279" i="6"/>
  <c r="CB279" i="6" s="1"/>
  <c r="BU279" i="6"/>
  <c r="BV279" i="6" s="1"/>
  <c r="BW279" i="6" s="1"/>
  <c r="CA41" i="6"/>
  <c r="CB41" i="6" s="1"/>
  <c r="BU41" i="6"/>
  <c r="BV41" i="6" s="1"/>
  <c r="BW41" i="6" s="1"/>
  <c r="CA262" i="6"/>
  <c r="CB262" i="6" s="1"/>
  <c r="BU262" i="6"/>
  <c r="BV262" i="6" s="1"/>
  <c r="BW262" i="6" s="1"/>
  <c r="CA242" i="6"/>
  <c r="CB242" i="6" s="1"/>
  <c r="BU242" i="6"/>
  <c r="BV242" i="6" s="1"/>
  <c r="BW242" i="6" s="1"/>
  <c r="CA252" i="6"/>
  <c r="CB252" i="6" s="1"/>
  <c r="BU252" i="6"/>
  <c r="BV252" i="6" s="1"/>
  <c r="BW252" i="6" s="1"/>
  <c r="CA185" i="6"/>
  <c r="CB185" i="6" s="1"/>
  <c r="BU185" i="6"/>
  <c r="BV185" i="6" s="1"/>
  <c r="BW185" i="6" s="1"/>
  <c r="CA473" i="6"/>
  <c r="CB473" i="6" s="1"/>
  <c r="BU473" i="6"/>
  <c r="BV473" i="6" s="1"/>
  <c r="BW473" i="6" s="1"/>
  <c r="CA465" i="6"/>
  <c r="CB465" i="6" s="1"/>
  <c r="BU465" i="6"/>
  <c r="BV465" i="6" s="1"/>
  <c r="BW465" i="6" s="1"/>
  <c r="CA360" i="6"/>
  <c r="CB360" i="6" s="1"/>
  <c r="BU360" i="6"/>
  <c r="BV360" i="6" s="1"/>
  <c r="BW360" i="6" s="1"/>
  <c r="CA540" i="6"/>
  <c r="CB540" i="6" s="1"/>
  <c r="BU540" i="6"/>
  <c r="BV540" i="6" s="1"/>
  <c r="BW540" i="6" s="1"/>
  <c r="CA354" i="6"/>
  <c r="CB354" i="6" s="1"/>
  <c r="BU354" i="6"/>
  <c r="BV354" i="6" s="1"/>
  <c r="BW354" i="6" s="1"/>
  <c r="CA302" i="6"/>
  <c r="CB302" i="6" s="1"/>
  <c r="BU302" i="6"/>
  <c r="BV302" i="6" s="1"/>
  <c r="BW302" i="6" s="1"/>
  <c r="CA585" i="6"/>
  <c r="CB585" i="6" s="1"/>
  <c r="BU585" i="6"/>
  <c r="BV585" i="6" s="1"/>
  <c r="BW585" i="6" s="1"/>
  <c r="CA29" i="6"/>
  <c r="CB29" i="6" s="1"/>
  <c r="BU29" i="6"/>
  <c r="BV29" i="6" s="1"/>
  <c r="BW29" i="6" s="1"/>
  <c r="CA554" i="6"/>
  <c r="CB554" i="6" s="1"/>
  <c r="BU554" i="6"/>
  <c r="BV554" i="6" s="1"/>
  <c r="BW554" i="6" s="1"/>
  <c r="CA525" i="6"/>
  <c r="CB525" i="6" s="1"/>
  <c r="BU525" i="6"/>
  <c r="BV525" i="6" s="1"/>
  <c r="BW525" i="6" s="1"/>
  <c r="CA199" i="6"/>
  <c r="CB199" i="6" s="1"/>
  <c r="BU199" i="6"/>
  <c r="BV199" i="6" s="1"/>
  <c r="BW199" i="6" s="1"/>
  <c r="CA642" i="6"/>
  <c r="CB642" i="6" s="1"/>
  <c r="BU642" i="6"/>
  <c r="BV642" i="6" s="1"/>
  <c r="BW642" i="6" s="1"/>
  <c r="CA303" i="6"/>
  <c r="CB303" i="6" s="1"/>
  <c r="BU303" i="6"/>
  <c r="BV303" i="6" s="1"/>
  <c r="BW303" i="6" s="1"/>
  <c r="CA448" i="6"/>
  <c r="CB448" i="6" s="1"/>
  <c r="BU448" i="6"/>
  <c r="BV448" i="6" s="1"/>
  <c r="BW448" i="6" s="1"/>
  <c r="CA183" i="6"/>
  <c r="CB183" i="6" s="1"/>
  <c r="BU183" i="6"/>
  <c r="BV183" i="6" s="1"/>
  <c r="BW183" i="6" s="1"/>
  <c r="CA492" i="6"/>
  <c r="CB492" i="6" s="1"/>
  <c r="BU492" i="6"/>
  <c r="BV492" i="6" s="1"/>
  <c r="BW492" i="6" s="1"/>
  <c r="CA60" i="6"/>
  <c r="CB60" i="6" s="1"/>
  <c r="BU60" i="6"/>
  <c r="BV60" i="6" s="1"/>
  <c r="BW60" i="6" s="1"/>
  <c r="CA621" i="6"/>
  <c r="CB621" i="6" s="1"/>
  <c r="BU621" i="6"/>
  <c r="BV621" i="6" s="1"/>
  <c r="BW621" i="6" s="1"/>
  <c r="CA507" i="6"/>
  <c r="CB507" i="6" s="1"/>
  <c r="BU507" i="6"/>
  <c r="BV507" i="6" s="1"/>
  <c r="BW507" i="6" s="1"/>
  <c r="CA224" i="6"/>
  <c r="CB224" i="6" s="1"/>
  <c r="BU224" i="6"/>
  <c r="BV224" i="6" s="1"/>
  <c r="BW224" i="6" s="1"/>
  <c r="CA86" i="6"/>
  <c r="CB86" i="6" s="1"/>
  <c r="BU86" i="6"/>
  <c r="BV86" i="6" s="1"/>
  <c r="BW86" i="6" s="1"/>
  <c r="CA287" i="6"/>
  <c r="CB287" i="6" s="1"/>
  <c r="BU287" i="6"/>
  <c r="BV287" i="6" s="1"/>
  <c r="BW287" i="6" s="1"/>
  <c r="CA486" i="6"/>
  <c r="CB486" i="6" s="1"/>
  <c r="BU486" i="6"/>
  <c r="BV486" i="6" s="1"/>
  <c r="BW486" i="6" s="1"/>
  <c r="CA190" i="6"/>
  <c r="CB190" i="6" s="1"/>
  <c r="BU190" i="6"/>
  <c r="BV190" i="6" s="1"/>
  <c r="BW190" i="6" s="1"/>
  <c r="CA472" i="6"/>
  <c r="CB472" i="6" s="1"/>
  <c r="BU472" i="6"/>
  <c r="BV472" i="6" s="1"/>
  <c r="BW472" i="6" s="1"/>
  <c r="CA47" i="6"/>
  <c r="CB47" i="6" s="1"/>
  <c r="BU47" i="6"/>
  <c r="BV47" i="6" s="1"/>
  <c r="BW47" i="6" s="1"/>
  <c r="CA629" i="6"/>
  <c r="CB629" i="6" s="1"/>
  <c r="BU629" i="6"/>
  <c r="BV629" i="6" s="1"/>
  <c r="BW629" i="6" s="1"/>
  <c r="CA362" i="6"/>
  <c r="CB362" i="6" s="1"/>
  <c r="BU362" i="6"/>
  <c r="BV362" i="6" s="1"/>
  <c r="BW362" i="6" s="1"/>
  <c r="CA457" i="6"/>
  <c r="CB457" i="6" s="1"/>
  <c r="BU457" i="6"/>
  <c r="BV457" i="6" s="1"/>
  <c r="BW457" i="6" s="1"/>
  <c r="CA346" i="6"/>
  <c r="CB346" i="6" s="1"/>
  <c r="BU346" i="6"/>
  <c r="BV346" i="6" s="1"/>
  <c r="BW346" i="6" s="1"/>
  <c r="CA284" i="6"/>
  <c r="CB284" i="6" s="1"/>
  <c r="BU284" i="6"/>
  <c r="BV284" i="6" s="1"/>
  <c r="BW284" i="6" s="1"/>
  <c r="CA222" i="6"/>
  <c r="CB222" i="6" s="1"/>
  <c r="BU222" i="6"/>
  <c r="BV222" i="6" s="1"/>
  <c r="BW222" i="6" s="1"/>
  <c r="CA399" i="6"/>
  <c r="CB399" i="6" s="1"/>
  <c r="BU399" i="6"/>
  <c r="BV399" i="6" s="1"/>
  <c r="BW399" i="6" s="1"/>
  <c r="CA211" i="6"/>
  <c r="CB211" i="6" s="1"/>
  <c r="BU211" i="6"/>
  <c r="BV211" i="6" s="1"/>
  <c r="BW211" i="6" s="1"/>
  <c r="CA313" i="6"/>
  <c r="CB313" i="6" s="1"/>
  <c r="BU313" i="6"/>
  <c r="BV313" i="6" s="1"/>
  <c r="BW313" i="6" s="1"/>
  <c r="CA605" i="6"/>
  <c r="CB605" i="6" s="1"/>
  <c r="BU605" i="6"/>
  <c r="BV605" i="6" s="1"/>
  <c r="BW605" i="6" s="1"/>
  <c r="CA412" i="6"/>
  <c r="CB412" i="6" s="1"/>
  <c r="BU412" i="6"/>
  <c r="BV412" i="6" s="1"/>
  <c r="BW412" i="6" s="1"/>
  <c r="CA437" i="6"/>
  <c r="CB437" i="6" s="1"/>
  <c r="BU437" i="6"/>
  <c r="BV437" i="6" s="1"/>
  <c r="BW437" i="6" s="1"/>
  <c r="CA604" i="6"/>
  <c r="CB604" i="6" s="1"/>
  <c r="BU604" i="6"/>
  <c r="BV604" i="6" s="1"/>
  <c r="BW604" i="6" s="1"/>
  <c r="CA429" i="6"/>
  <c r="CB429" i="6" s="1"/>
  <c r="BU429" i="6"/>
  <c r="BV429" i="6" s="1"/>
  <c r="BW429" i="6" s="1"/>
  <c r="CA341" i="6"/>
  <c r="CB341" i="6" s="1"/>
  <c r="BU341" i="6"/>
  <c r="BV341" i="6" s="1"/>
  <c r="BW341" i="6" s="1"/>
  <c r="CA116" i="6"/>
  <c r="CB116" i="6" s="1"/>
  <c r="BU116" i="6"/>
  <c r="BV116" i="6" s="1"/>
  <c r="BW116" i="6" s="1"/>
  <c r="CA416" i="6"/>
  <c r="CB416" i="6" s="1"/>
  <c r="BU416" i="6"/>
  <c r="BV416" i="6" s="1"/>
  <c r="BW416" i="6" s="1"/>
  <c r="CA259" i="6"/>
  <c r="CB259" i="6" s="1"/>
  <c r="BU259" i="6"/>
  <c r="BV259" i="6" s="1"/>
  <c r="BW259" i="6" s="1"/>
  <c r="CA197" i="6"/>
  <c r="CB197" i="6" s="1"/>
  <c r="BU197" i="6"/>
  <c r="BV197" i="6" s="1"/>
  <c r="BW197" i="6" s="1"/>
  <c r="CA101" i="6"/>
  <c r="CB101" i="6" s="1"/>
  <c r="BU101" i="6"/>
  <c r="BV101" i="6" s="1"/>
  <c r="BW101" i="6" s="1"/>
  <c r="CA505" i="6"/>
  <c r="CB505" i="6" s="1"/>
  <c r="BU505" i="6"/>
  <c r="BV505" i="6" s="1"/>
  <c r="BW505" i="6" s="1"/>
  <c r="CA561" i="6"/>
  <c r="CB561" i="6" s="1"/>
  <c r="BU561" i="6"/>
  <c r="BV561" i="6" s="1"/>
  <c r="BW561" i="6" s="1"/>
  <c r="CA413" i="6"/>
  <c r="CB413" i="6" s="1"/>
  <c r="BU413" i="6"/>
  <c r="BV413" i="6" s="1"/>
  <c r="BW413" i="6" s="1"/>
  <c r="CA401" i="6"/>
  <c r="CB401" i="6" s="1"/>
  <c r="BU401" i="6"/>
  <c r="BV401" i="6" s="1"/>
  <c r="BW401" i="6" s="1"/>
  <c r="CA407" i="6"/>
  <c r="CB407" i="6" s="1"/>
  <c r="BU407" i="6"/>
  <c r="BV407" i="6" s="1"/>
  <c r="BW407" i="6" s="1"/>
  <c r="CA186" i="6"/>
  <c r="CB186" i="6" s="1"/>
  <c r="BU186" i="6"/>
  <c r="BV186" i="6" s="1"/>
  <c r="BW186" i="6" s="1"/>
  <c r="CA555" i="6"/>
  <c r="CB555" i="6" s="1"/>
  <c r="BU555" i="6"/>
  <c r="BV555" i="6" s="1"/>
  <c r="BW555" i="6" s="1"/>
  <c r="CA568" i="6"/>
  <c r="CB568" i="6" s="1"/>
  <c r="BU568" i="6"/>
  <c r="BV568" i="6" s="1"/>
  <c r="BW568" i="6" s="1"/>
  <c r="CA73" i="6"/>
  <c r="CB73" i="6" s="1"/>
  <c r="BU73" i="6"/>
  <c r="BV73" i="6" s="1"/>
  <c r="BW73" i="6" s="1"/>
  <c r="CA347" i="6"/>
  <c r="CB347" i="6" s="1"/>
  <c r="BU347" i="6"/>
  <c r="BV347" i="6" s="1"/>
  <c r="BW347" i="6" s="1"/>
  <c r="CA464" i="6"/>
  <c r="CB464" i="6" s="1"/>
  <c r="BU464" i="6"/>
  <c r="BV464" i="6" s="1"/>
  <c r="BW464" i="6" s="1"/>
  <c r="CA255" i="6"/>
  <c r="CB255" i="6" s="1"/>
  <c r="BU255" i="6"/>
  <c r="BV255" i="6" s="1"/>
  <c r="BW255" i="6" s="1"/>
  <c r="CA593" i="6"/>
  <c r="CB593" i="6" s="1"/>
  <c r="BU593" i="6"/>
  <c r="BV593" i="6" s="1"/>
  <c r="BW593" i="6" s="1"/>
  <c r="CA563" i="6"/>
  <c r="CB563" i="6" s="1"/>
  <c r="BU563" i="6"/>
  <c r="BV563" i="6" s="1"/>
  <c r="BW563" i="6" s="1"/>
  <c r="CA439" i="6"/>
  <c r="CB439" i="6" s="1"/>
  <c r="BU439" i="6"/>
  <c r="BV439" i="6" s="1"/>
  <c r="BW439" i="6" s="1"/>
  <c r="CA353" i="6"/>
  <c r="CB353" i="6" s="1"/>
  <c r="BU353" i="6"/>
  <c r="BV353" i="6" s="1"/>
  <c r="BW353" i="6" s="1"/>
  <c r="CA376" i="6"/>
  <c r="CB376" i="6" s="1"/>
  <c r="BU376" i="6"/>
  <c r="BV376" i="6" s="1"/>
  <c r="BW376" i="6" s="1"/>
  <c r="CA547" i="6"/>
  <c r="CB547" i="6" s="1"/>
  <c r="BU547" i="6"/>
  <c r="BV547" i="6" s="1"/>
  <c r="BW547" i="6" s="1"/>
  <c r="CA172" i="6"/>
  <c r="CB172" i="6" s="1"/>
  <c r="BU172" i="6"/>
  <c r="BV172" i="6" s="1"/>
  <c r="BW172" i="6" s="1"/>
  <c r="CA94" i="6"/>
  <c r="CB94" i="6" s="1"/>
  <c r="BU94" i="6"/>
  <c r="BV94" i="6" s="1"/>
  <c r="BW94" i="6" s="1"/>
  <c r="CA638" i="6"/>
  <c r="CB638" i="6" s="1"/>
  <c r="BU638" i="6"/>
  <c r="BV638" i="6" s="1"/>
  <c r="BW638" i="6" s="1"/>
  <c r="CA634" i="6"/>
  <c r="CB634" i="6" s="1"/>
  <c r="BU634" i="6"/>
  <c r="BV634" i="6" s="1"/>
  <c r="BW634" i="6" s="1"/>
  <c r="CA515" i="6"/>
  <c r="CB515" i="6" s="1"/>
  <c r="BU515" i="6"/>
  <c r="BV515" i="6" s="1"/>
  <c r="BW515" i="6" s="1"/>
  <c r="CA497" i="6"/>
  <c r="CB497" i="6" s="1"/>
  <c r="BU497" i="6"/>
  <c r="BV497" i="6" s="1"/>
  <c r="BW497" i="6" s="1"/>
  <c r="CA641" i="6"/>
  <c r="CB641" i="6" s="1"/>
  <c r="BU641" i="6"/>
  <c r="BV641" i="6" s="1"/>
  <c r="BW641" i="6" s="1"/>
  <c r="CA244" i="6"/>
  <c r="CB244" i="6" s="1"/>
  <c r="BU244" i="6"/>
  <c r="BV244" i="6" s="1"/>
  <c r="BW244" i="6" s="1"/>
  <c r="CA327" i="6"/>
  <c r="CB327" i="6" s="1"/>
  <c r="BU327" i="6"/>
  <c r="BV327" i="6" s="1"/>
  <c r="BW327" i="6" s="1"/>
  <c r="CA396" i="6"/>
  <c r="CB396" i="6" s="1"/>
  <c r="BU396" i="6"/>
  <c r="BV396" i="6" s="1"/>
  <c r="BW396" i="6" s="1"/>
  <c r="CA134" i="6"/>
  <c r="CB134" i="6" s="1"/>
  <c r="BU134" i="6"/>
  <c r="BV134" i="6" s="1"/>
  <c r="BW134" i="6" s="1"/>
  <c r="CA317" i="6"/>
  <c r="CB317" i="6" s="1"/>
  <c r="BU317" i="6"/>
  <c r="BV317" i="6" s="1"/>
  <c r="BW317" i="6" s="1"/>
  <c r="CA485" i="6"/>
  <c r="CB485" i="6" s="1"/>
  <c r="BU485" i="6"/>
  <c r="BV485" i="6" s="1"/>
  <c r="BW485" i="6" s="1"/>
  <c r="CA198" i="6"/>
  <c r="CB198" i="6" s="1"/>
  <c r="BU198" i="6"/>
  <c r="BV198" i="6" s="1"/>
  <c r="BW198" i="6" s="1"/>
  <c r="CA158" i="6"/>
  <c r="CB158" i="6" s="1"/>
  <c r="BU158" i="6"/>
  <c r="BV158" i="6" s="1"/>
  <c r="BW158" i="6" s="1"/>
  <c r="CA32" i="6"/>
  <c r="CB32" i="6" s="1"/>
  <c r="BU32" i="6"/>
  <c r="BV32" i="6" s="1"/>
  <c r="BW32" i="6" s="1"/>
  <c r="CA122" i="6"/>
  <c r="CB122" i="6" s="1"/>
  <c r="BU122" i="6"/>
  <c r="BV122" i="6" s="1"/>
  <c r="BW122" i="6" s="1"/>
  <c r="CA494" i="6"/>
  <c r="CB494" i="6" s="1"/>
  <c r="BU494" i="6"/>
  <c r="BV494" i="6" s="1"/>
  <c r="BW494" i="6" s="1"/>
  <c r="CA562" i="6"/>
  <c r="CB562" i="6" s="1"/>
  <c r="BU562" i="6"/>
  <c r="BV562" i="6" s="1"/>
  <c r="BW562" i="6" s="1"/>
  <c r="CA423" i="6"/>
  <c r="CB423" i="6" s="1"/>
  <c r="BU423" i="6"/>
  <c r="BV423" i="6" s="1"/>
  <c r="BW423" i="6" s="1"/>
  <c r="CA384" i="6"/>
  <c r="CB384" i="6" s="1"/>
  <c r="BU384" i="6"/>
  <c r="BV384" i="6" s="1"/>
  <c r="BW384" i="6" s="1"/>
  <c r="CA404" i="6"/>
  <c r="CB404" i="6" s="1"/>
  <c r="BU404" i="6"/>
  <c r="BV404" i="6" s="1"/>
  <c r="BW404" i="6" s="1"/>
  <c r="CA322" i="6"/>
  <c r="CB322" i="6" s="1"/>
  <c r="BU322" i="6"/>
  <c r="BV322" i="6" s="1"/>
  <c r="BW322" i="6" s="1"/>
  <c r="CA329" i="6"/>
  <c r="CB329" i="6" s="1"/>
  <c r="BU329" i="6"/>
  <c r="BV329" i="6" s="1"/>
  <c r="BW329" i="6" s="1"/>
  <c r="CA241" i="6"/>
  <c r="CB241" i="6" s="1"/>
  <c r="BU241" i="6"/>
  <c r="BV241" i="6" s="1"/>
  <c r="BW241" i="6" s="1"/>
  <c r="CA175" i="6"/>
  <c r="CB175" i="6" s="1"/>
  <c r="BU175" i="6"/>
  <c r="BV175" i="6" s="1"/>
  <c r="BW175" i="6" s="1"/>
  <c r="CA435" i="6"/>
  <c r="CB435" i="6" s="1"/>
  <c r="BU435" i="6"/>
  <c r="BV435" i="6" s="1"/>
  <c r="BW435" i="6" s="1"/>
  <c r="CA421" i="6"/>
  <c r="CB421" i="6" s="1"/>
  <c r="BU421" i="6"/>
  <c r="BV421" i="6" s="1"/>
  <c r="BW421" i="6" s="1"/>
  <c r="CA466" i="6"/>
  <c r="CB466" i="6" s="1"/>
  <c r="BU466" i="6"/>
  <c r="BV466" i="6" s="1"/>
  <c r="BW466" i="6" s="1"/>
  <c r="CA153" i="6"/>
  <c r="CB153" i="6" s="1"/>
  <c r="BU153" i="6"/>
  <c r="BV153" i="6" s="1"/>
  <c r="BW153" i="6" s="1"/>
  <c r="CA254" i="6"/>
  <c r="CB254" i="6" s="1"/>
  <c r="BU254" i="6"/>
  <c r="BV254" i="6" s="1"/>
  <c r="BW254" i="6" s="1"/>
  <c r="CA200" i="6"/>
  <c r="CB200" i="6" s="1"/>
  <c r="BU200" i="6"/>
  <c r="BV200" i="6" s="1"/>
  <c r="BW200" i="6" s="1"/>
  <c r="CA626" i="6"/>
  <c r="CB626" i="6" s="1"/>
  <c r="BU626" i="6"/>
  <c r="BV626" i="6" s="1"/>
  <c r="BW626" i="6" s="1"/>
  <c r="CA144" i="6"/>
  <c r="CB144" i="6" s="1"/>
  <c r="BU144" i="6"/>
  <c r="BV144" i="6" s="1"/>
  <c r="BW144" i="6" s="1"/>
  <c r="CA167" i="6"/>
  <c r="CB167" i="6" s="1"/>
  <c r="BU167" i="6"/>
  <c r="BV167" i="6" s="1"/>
  <c r="BW167" i="6" s="1"/>
  <c r="CA645" i="6"/>
  <c r="CB645" i="6" s="1"/>
  <c r="BU645" i="6"/>
  <c r="BV645" i="6" s="1"/>
  <c r="BW645" i="6" s="1"/>
  <c r="CA195" i="6"/>
  <c r="CB195" i="6" s="1"/>
  <c r="BU195" i="6"/>
  <c r="BV195" i="6" s="1"/>
  <c r="BW195" i="6" s="1"/>
  <c r="CA474" i="6"/>
  <c r="CB474" i="6" s="1"/>
  <c r="BU474" i="6"/>
  <c r="BV474" i="6" s="1"/>
  <c r="BW474" i="6" s="1"/>
  <c r="CA441" i="6"/>
  <c r="CB441" i="6" s="1"/>
  <c r="BU441" i="6"/>
  <c r="BV441" i="6" s="1"/>
  <c r="BW441" i="6" s="1"/>
  <c r="CA160" i="6"/>
  <c r="CB160" i="6" s="1"/>
  <c r="BU160" i="6"/>
  <c r="BV160" i="6" s="1"/>
  <c r="BW160" i="6" s="1"/>
  <c r="CA599" i="6"/>
  <c r="CB599" i="6" s="1"/>
  <c r="BU599" i="6"/>
  <c r="BV599" i="6" s="1"/>
  <c r="BW599" i="6" s="1"/>
  <c r="CA569" i="6"/>
  <c r="CB569" i="6" s="1"/>
  <c r="BU569" i="6"/>
  <c r="BV569" i="6" s="1"/>
  <c r="BW569" i="6" s="1"/>
  <c r="CA410" i="6"/>
  <c r="CB410" i="6" s="1"/>
  <c r="BU410" i="6"/>
  <c r="BV410" i="6" s="1"/>
  <c r="BW410" i="6" s="1"/>
  <c r="CA82" i="6"/>
  <c r="CB82" i="6" s="1"/>
  <c r="BU82" i="6"/>
  <c r="BV82" i="6" s="1"/>
  <c r="BW82" i="6" s="1"/>
  <c r="CA635" i="6"/>
  <c r="CB635" i="6" s="1"/>
  <c r="BU635" i="6"/>
  <c r="BV635" i="6" s="1"/>
  <c r="BW635" i="6" s="1"/>
  <c r="CA371" i="6"/>
  <c r="CB371" i="6" s="1"/>
  <c r="BU371" i="6"/>
  <c r="BV371" i="6" s="1"/>
  <c r="BW371" i="6" s="1"/>
  <c r="CA315" i="6"/>
  <c r="CB315" i="6" s="1"/>
  <c r="BU315" i="6"/>
  <c r="BV315" i="6" s="1"/>
  <c r="BW315" i="6" s="1"/>
  <c r="CA484" i="6"/>
  <c r="CB484" i="6" s="1"/>
  <c r="BU484" i="6"/>
  <c r="BV484" i="6" s="1"/>
  <c r="BW484" i="6" s="1"/>
  <c r="CA574" i="6"/>
  <c r="CB574" i="6" s="1"/>
  <c r="BU574" i="6"/>
  <c r="BV574" i="6" s="1"/>
  <c r="BW574" i="6" s="1"/>
  <c r="CA314" i="6"/>
  <c r="CB314" i="6" s="1"/>
  <c r="BU314" i="6"/>
  <c r="BV314" i="6" s="1"/>
  <c r="BW314" i="6" s="1"/>
  <c r="CA80" i="6"/>
  <c r="CB80" i="6" s="1"/>
  <c r="BU80" i="6"/>
  <c r="BV80" i="6" s="1"/>
  <c r="BW80" i="6" s="1"/>
  <c r="CA381" i="6"/>
  <c r="CB381" i="6" s="1"/>
  <c r="BU381" i="6"/>
  <c r="BV381" i="6" s="1"/>
  <c r="BW381" i="6" s="1"/>
  <c r="CA405" i="6"/>
  <c r="CB405" i="6" s="1"/>
  <c r="BU405" i="6"/>
  <c r="BV405" i="6" s="1"/>
  <c r="BW405" i="6" s="1"/>
  <c r="CA117" i="6"/>
  <c r="CB117" i="6" s="1"/>
  <c r="BU117" i="6"/>
  <c r="BV117" i="6" s="1"/>
  <c r="BW117" i="6" s="1"/>
  <c r="CA277" i="6"/>
  <c r="CB277" i="6" s="1"/>
  <c r="BU277" i="6"/>
  <c r="BV277" i="6" s="1"/>
  <c r="BW277" i="6" s="1"/>
  <c r="CA83" i="6"/>
  <c r="CB83" i="6" s="1"/>
  <c r="BU83" i="6"/>
  <c r="BV83" i="6" s="1"/>
  <c r="BW83" i="6" s="1"/>
  <c r="CA240" i="6"/>
  <c r="CB240" i="6" s="1"/>
  <c r="BU240" i="6"/>
  <c r="BV240" i="6" s="1"/>
  <c r="BW240" i="6" s="1"/>
  <c r="CA139" i="6"/>
  <c r="CB139" i="6" s="1"/>
  <c r="BU139" i="6"/>
  <c r="BV139" i="6" s="1"/>
  <c r="BW139" i="6" s="1"/>
  <c r="CA184" i="6"/>
  <c r="CB184" i="6" s="1"/>
  <c r="BU184" i="6"/>
  <c r="BV184" i="6" s="1"/>
  <c r="BW184" i="6" s="1"/>
  <c r="CA414" i="6"/>
  <c r="CB414" i="6" s="1"/>
  <c r="BU414" i="6"/>
  <c r="BV414" i="6" s="1"/>
  <c r="BW414" i="6" s="1"/>
  <c r="CA487" i="6"/>
  <c r="CB487" i="6" s="1"/>
  <c r="BU487" i="6"/>
  <c r="BV487" i="6" s="1"/>
  <c r="BW487" i="6" s="1"/>
  <c r="CA392" i="6"/>
  <c r="CB392" i="6" s="1"/>
  <c r="BU392" i="6"/>
  <c r="BV392" i="6" s="1"/>
  <c r="BW392" i="6" s="1"/>
  <c r="CA476" i="6"/>
  <c r="CB476" i="6" s="1"/>
  <c r="BU476" i="6"/>
  <c r="BV476" i="6" s="1"/>
  <c r="BW476" i="6" s="1"/>
  <c r="CA443" i="6"/>
  <c r="CB443" i="6" s="1"/>
  <c r="BU443" i="6"/>
  <c r="BV443" i="6" s="1"/>
  <c r="BW443" i="6" s="1"/>
  <c r="CA624" i="6"/>
  <c r="CB624" i="6" s="1"/>
  <c r="BU624" i="6"/>
  <c r="BV624" i="6" s="1"/>
  <c r="BW624" i="6" s="1"/>
  <c r="CA619" i="6"/>
  <c r="CB619" i="6" s="1"/>
  <c r="BU619" i="6"/>
  <c r="BV619" i="6" s="1"/>
  <c r="BW619" i="6" s="1"/>
  <c r="CA450" i="6"/>
  <c r="CB450" i="6" s="1"/>
  <c r="BU450" i="6"/>
  <c r="BV450" i="6" s="1"/>
  <c r="BW450" i="6" s="1"/>
  <c r="CA348" i="6"/>
  <c r="CB348" i="6" s="1"/>
  <c r="BU348" i="6"/>
  <c r="BV348" i="6" s="1"/>
  <c r="BW348" i="6" s="1"/>
  <c r="CA612" i="6"/>
  <c r="CB612" i="6" s="1"/>
  <c r="BU612" i="6"/>
  <c r="BV612" i="6" s="1"/>
  <c r="BW612" i="6" s="1"/>
  <c r="CA33" i="6"/>
  <c r="CB33" i="6" s="1"/>
  <c r="BU33" i="6"/>
  <c r="BV33" i="6" s="1"/>
  <c r="BW33" i="6" s="1"/>
  <c r="CA92" i="6"/>
  <c r="CB92" i="6" s="1"/>
  <c r="BU92" i="6"/>
  <c r="BV92" i="6" s="1"/>
  <c r="BW92" i="6" s="1"/>
  <c r="CA509" i="6"/>
  <c r="CB509" i="6" s="1"/>
  <c r="BU509" i="6"/>
  <c r="BV509" i="6" s="1"/>
  <c r="BW509" i="6" s="1"/>
  <c r="CA446" i="6"/>
  <c r="CB446" i="6" s="1"/>
  <c r="BU446" i="6"/>
  <c r="BV446" i="6" s="1"/>
  <c r="BW446" i="6" s="1"/>
  <c r="CA166" i="6"/>
  <c r="CB166" i="6" s="1"/>
  <c r="BU166" i="6"/>
  <c r="BV166" i="6" s="1"/>
  <c r="BW166" i="6" s="1"/>
  <c r="CA590" i="6"/>
  <c r="CB590" i="6" s="1"/>
  <c r="BU590" i="6"/>
  <c r="BV590" i="6" s="1"/>
  <c r="BW590" i="6" s="1"/>
  <c r="CA644" i="6"/>
  <c r="CB644" i="6" s="1"/>
  <c r="BU644" i="6"/>
  <c r="BV644" i="6" s="1"/>
  <c r="BW644" i="6" s="1"/>
  <c r="CA512" i="6"/>
  <c r="CB512" i="6" s="1"/>
  <c r="BU512" i="6"/>
  <c r="BV512" i="6" s="1"/>
  <c r="BW512" i="6" s="1"/>
  <c r="CA537" i="6"/>
  <c r="CB537" i="6" s="1"/>
  <c r="BU537" i="6"/>
  <c r="BV537" i="6" s="1"/>
  <c r="BW537" i="6" s="1"/>
  <c r="CA491" i="6"/>
  <c r="CB491" i="6" s="1"/>
  <c r="BU491" i="6"/>
  <c r="BV491" i="6" s="1"/>
  <c r="BW491" i="6" s="1"/>
  <c r="CA393" i="6"/>
  <c r="CB393" i="6" s="1"/>
  <c r="BU393" i="6"/>
  <c r="BV393" i="6" s="1"/>
  <c r="BW393" i="6" s="1"/>
  <c r="CA436" i="6"/>
  <c r="CB436" i="6" s="1"/>
  <c r="BU436" i="6"/>
  <c r="BV436" i="6" s="1"/>
  <c r="BW436" i="6" s="1"/>
  <c r="CA640" i="6"/>
  <c r="CB640" i="6" s="1"/>
  <c r="BU640" i="6"/>
  <c r="BV640" i="6" s="1"/>
  <c r="BW640" i="6" s="1"/>
  <c r="CA609" i="6"/>
  <c r="CB609" i="6" s="1"/>
  <c r="BU609" i="6"/>
  <c r="BV609" i="6" s="1"/>
  <c r="BW609" i="6" s="1"/>
  <c r="CA335" i="6"/>
  <c r="CB335" i="6" s="1"/>
  <c r="BU335" i="6"/>
  <c r="BV335" i="6" s="1"/>
  <c r="BW335" i="6" s="1"/>
  <c r="CA218" i="6"/>
  <c r="CB218" i="6" s="1"/>
  <c r="BU218" i="6"/>
  <c r="BV218" i="6" s="1"/>
  <c r="BW218" i="6" s="1"/>
  <c r="CA550" i="6"/>
  <c r="CB550" i="6" s="1"/>
  <c r="BU550" i="6"/>
  <c r="BV550" i="6" s="1"/>
  <c r="BW550" i="6" s="1"/>
  <c r="CA374" i="6"/>
  <c r="CB374" i="6" s="1"/>
  <c r="BU374" i="6"/>
  <c r="BV374" i="6" s="1"/>
  <c r="BW374" i="6" s="1"/>
  <c r="CA575" i="6"/>
  <c r="CB575" i="6" s="1"/>
  <c r="BU575" i="6"/>
  <c r="BV575" i="6" s="1"/>
  <c r="BW575" i="6" s="1"/>
  <c r="CA325" i="6"/>
  <c r="CB325" i="6" s="1"/>
  <c r="BU325" i="6"/>
  <c r="BV325" i="6" s="1"/>
  <c r="BW325" i="6" s="1"/>
  <c r="CA282" i="6"/>
  <c r="CB282" i="6" s="1"/>
  <c r="BU282" i="6"/>
  <c r="BV282" i="6" s="1"/>
  <c r="BW282" i="6" s="1"/>
  <c r="CA291" i="6"/>
  <c r="CB291" i="6" s="1"/>
  <c r="BU291" i="6"/>
  <c r="BV291" i="6" s="1"/>
  <c r="BW291" i="6" s="1"/>
  <c r="CA451" i="6"/>
  <c r="CB451" i="6" s="1"/>
  <c r="BU451" i="6"/>
  <c r="BV451" i="6" s="1"/>
  <c r="BW451" i="6" s="1"/>
  <c r="CA462" i="6"/>
  <c r="CB462" i="6" s="1"/>
  <c r="BU462" i="6"/>
  <c r="BV462" i="6" s="1"/>
  <c r="BW462" i="6" s="1"/>
  <c r="CA163" i="6"/>
  <c r="CB163" i="6" s="1"/>
  <c r="BU163" i="6"/>
  <c r="BV163" i="6" s="1"/>
  <c r="BW163" i="6" s="1"/>
  <c r="CA463" i="6"/>
  <c r="CB463" i="6" s="1"/>
  <c r="BU463" i="6"/>
  <c r="BV463" i="6" s="1"/>
  <c r="BW463" i="6" s="1"/>
  <c r="CA26" i="6"/>
  <c r="CB26" i="6" s="1"/>
  <c r="BU26" i="6"/>
  <c r="BV26" i="6" s="1"/>
  <c r="BW26" i="6" s="1"/>
  <c r="CA445" i="6"/>
  <c r="CB445" i="6" s="1"/>
  <c r="BU445" i="6"/>
  <c r="BV445" i="6" s="1"/>
  <c r="BW445" i="6" s="1"/>
  <c r="CA576" i="6"/>
  <c r="CB576" i="6" s="1"/>
  <c r="BU576" i="6"/>
  <c r="BV576" i="6" s="1"/>
  <c r="BW576" i="6" s="1"/>
  <c r="CA495" i="6"/>
  <c r="CB495" i="6" s="1"/>
  <c r="BU495" i="6"/>
  <c r="BV495" i="6" s="1"/>
  <c r="BW495" i="6" s="1"/>
  <c r="CA90" i="6"/>
  <c r="CB90" i="6" s="1"/>
  <c r="BU90" i="6"/>
  <c r="BV90" i="6" s="1"/>
  <c r="BW90" i="6" s="1"/>
  <c r="CA203" i="6"/>
  <c r="CB203" i="6" s="1"/>
  <c r="BU203" i="6"/>
  <c r="BV203" i="6" s="1"/>
  <c r="BW203" i="6" s="1"/>
  <c r="CA136" i="6"/>
  <c r="CB136" i="6" s="1"/>
  <c r="BU136" i="6"/>
  <c r="BV136" i="6" s="1"/>
  <c r="BW136" i="6" s="1"/>
  <c r="CA516" i="6"/>
  <c r="CB516" i="6" s="1"/>
  <c r="BU516" i="6"/>
  <c r="BV516" i="6" s="1"/>
  <c r="BW516" i="6" s="1"/>
  <c r="CA417" i="6"/>
  <c r="CB417" i="6" s="1"/>
  <c r="BU417" i="6"/>
  <c r="BV417" i="6" s="1"/>
  <c r="BW417" i="6" s="1"/>
  <c r="CA625" i="6"/>
  <c r="CB625" i="6" s="1"/>
  <c r="BU625" i="6"/>
  <c r="BV625" i="6" s="1"/>
  <c r="BW625" i="6" s="1"/>
  <c r="CA208" i="6"/>
  <c r="CB208" i="6" s="1"/>
  <c r="BU208" i="6"/>
  <c r="BV208" i="6" s="1"/>
  <c r="BW208" i="6" s="1"/>
  <c r="CA606" i="6"/>
  <c r="CB606" i="6" s="1"/>
  <c r="BU606" i="6"/>
  <c r="BV606" i="6" s="1"/>
  <c r="BW606" i="6" s="1"/>
  <c r="BU352" i="6"/>
  <c r="BV352" i="6" s="1"/>
  <c r="BW352" i="6" s="1"/>
  <c r="CA352" i="6"/>
  <c r="CB352" i="6" s="1"/>
  <c r="CA331" i="6"/>
  <c r="CB331" i="6" s="1"/>
  <c r="BU331" i="6"/>
  <c r="BV331" i="6" s="1"/>
  <c r="BW331" i="6" s="1"/>
  <c r="CA411" i="6"/>
  <c r="CB411" i="6" s="1"/>
  <c r="BU411" i="6"/>
  <c r="BV411" i="6" s="1"/>
  <c r="BW411" i="6" s="1"/>
  <c r="CA251" i="6"/>
  <c r="CB251" i="6" s="1"/>
  <c r="BU251" i="6"/>
  <c r="BV251" i="6" s="1"/>
  <c r="BW251" i="6" s="1"/>
  <c r="CA42" i="6"/>
  <c r="CB42" i="6" s="1"/>
  <c r="BU42" i="6"/>
  <c r="BV42" i="6" s="1"/>
  <c r="BW42" i="6" s="1"/>
  <c r="CA627" i="6"/>
  <c r="CB627" i="6" s="1"/>
  <c r="BU627" i="6"/>
  <c r="BV627" i="6" s="1"/>
  <c r="BW627" i="6" s="1"/>
  <c r="ES23" i="6"/>
  <c r="H73" i="6"/>
  <c r="G73" i="6"/>
  <c r="BM23" i="6"/>
  <c r="BJ23" i="6"/>
  <c r="FA23" i="6" l="1"/>
  <c r="FB23" i="6" s="1"/>
  <c r="EU23" i="6"/>
  <c r="EV23" i="6" s="1"/>
  <c r="EW23" i="6" s="1"/>
  <c r="J73" i="6"/>
  <c r="K73" i="6"/>
  <c r="F73" i="6"/>
  <c r="I38" i="6"/>
  <c r="I73" i="6" l="1"/>
  <c r="L73" i="6" s="1"/>
  <c r="AW23" i="6"/>
  <c r="AX23" i="6" s="1"/>
  <c r="N29" i="6" l="1"/>
  <c r="M29" i="6"/>
  <c r="M80" i="6" s="1"/>
  <c r="AZ23" i="6"/>
  <c r="AI17" i="6"/>
  <c r="AI16" i="6"/>
  <c r="AH15" i="6"/>
  <c r="L62" i="6"/>
  <c r="B62" i="6"/>
  <c r="AK16" i="6" l="1"/>
  <c r="CI23" i="6"/>
  <c r="L38" i="6" l="1"/>
  <c r="AK17" i="6" l="1"/>
  <c r="BK23" i="6" l="1"/>
  <c r="BI23" i="6"/>
  <c r="BN23" i="6" s="1"/>
  <c r="BE15" i="6"/>
  <c r="AV23" i="6"/>
  <c r="AY23" i="6" s="1"/>
  <c r="AR23" i="6"/>
  <c r="AT23" i="6" s="1"/>
  <c r="AP23" i="6"/>
  <c r="F21" i="6"/>
  <c r="L80" i="6" s="1"/>
  <c r="N77" i="6" s="1"/>
  <c r="AU23" i="6"/>
  <c r="D29" i="6"/>
  <c r="AQ23" i="6"/>
  <c r="AS23" i="6" s="1"/>
  <c r="N80" i="6" l="1"/>
  <c r="N33" i="6" s="1"/>
  <c r="L29" i="6"/>
  <c r="L67" i="6"/>
  <c r="L65" i="6"/>
  <c r="L66" i="6" s="1"/>
  <c r="C39" i="6"/>
  <c r="E38" i="6"/>
  <c r="I39" i="6" s="1"/>
  <c r="L61" i="6"/>
  <c r="CH23" i="6"/>
  <c r="L57" i="6"/>
  <c r="CD23" i="6"/>
  <c r="CC23" i="6"/>
  <c r="BE14" i="6"/>
  <c r="BE16" i="6"/>
  <c r="L50" i="6"/>
  <c r="L40" i="6"/>
  <c r="H29" i="6"/>
  <c r="J29" i="6" s="1"/>
  <c r="L52" i="6" s="1"/>
  <c r="I29" i="6"/>
  <c r="G29" i="6"/>
  <c r="E39" i="6" a="1"/>
  <c r="BR23" i="6" l="1"/>
  <c r="K29" i="6"/>
  <c r="M73" i="6"/>
  <c r="F63" i="6"/>
  <c r="BQ23" i="6"/>
  <c r="CE23" i="6"/>
  <c r="CG23" i="6" s="1"/>
  <c r="I40" i="6"/>
  <c r="J40" i="6" s="1"/>
  <c r="L41" i="6"/>
  <c r="BZ23" i="6"/>
  <c r="BP23" i="6"/>
  <c r="H63" i="6"/>
  <c r="CJ23" i="6"/>
  <c r="BO23" i="6" a="1"/>
  <c r="BO23" i="6" l="1"/>
  <c r="L43" i="6"/>
  <c r="N73" i="6"/>
  <c r="L51" i="6" s="1"/>
  <c r="L53" i="6" s="1"/>
  <c r="BT23" i="6"/>
  <c r="BS23" i="6"/>
  <c r="BU23" i="6" s="1"/>
  <c r="L59" i="6"/>
  <c r="N59" i="6" s="1"/>
  <c r="BV23" i="6" l="1"/>
  <c r="CA23" i="6"/>
  <c r="CB23" i="6" s="1"/>
  <c r="BW23" i="6"/>
  <c r="E39" i="6" l="1"/>
  <c r="L42" i="6" s="1"/>
  <c r="L45" i="6" s="1"/>
  <c r="B92" i="6" l="1"/>
  <c r="N45" i="6"/>
  <c r="B93" i="6" a="1"/>
  <c r="B93" i="6" l="1"/>
  <c r="L39" i="6" s="1"/>
  <c r="L44" i="6" s="1"/>
  <c r="L46" i="6" s="1"/>
  <c r="L54" i="6" l="1"/>
  <c r="N54" i="6" s="1"/>
  <c r="C68" i="6" l="1"/>
  <c r="N4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  <author>ADMIN</author>
  </authors>
  <commentList>
    <comment ref="Z1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F1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HVMT:
- Ô này chỉ để bổ sung thông tin chiều cao tổng thể dầm
- Chiều cao dầm để tính toán ở mục 3 - Nội lực, ô [F34]</t>
        </r>
      </text>
    </comment>
    <comment ref="F23" authorId="0" shapeId="0" xr:uid="{00000000-0006-0000-0300-000003000000}">
      <text>
        <r>
          <rPr>
            <sz val="9"/>
            <color indexed="81"/>
            <rFont val="Tahoma"/>
            <family val="2"/>
          </rPr>
          <t xml:space="preserve">Khoảng cách giữa các điểm liên kết cánh chịu nén chặn chuyển dịch ngang. Ví dụ như khoảng cách xà gồ
</t>
        </r>
      </text>
    </comment>
    <comment ref="G58" authorId="1" shapeId="0" xr:uid="{2ACD6444-9BF4-4A83-8BE9-CC8F0EE79066}">
      <text>
        <r>
          <rPr>
            <sz val="9"/>
            <color indexed="81"/>
            <rFont val="Tahoma"/>
            <family val="2"/>
          </rPr>
          <t xml:space="preserve">Toàn
Mục 8.5.1
- Không có ứng suất cục bộ đối với dầm có đường hàn cánh hai bên: 3.5
- Không có ứng suất cục bộ đối với dầm có đường hàn cánh một bên: 3.2
- Có ứng suất cục bộ đối với dầm có đường hàn cánh hai bên: 2.5
</t>
        </r>
      </text>
    </comment>
    <comment ref="K74" authorId="0" shapeId="0" xr:uid="{00000000-0006-0000-0300-000004000000}">
      <text>
        <r>
          <rPr>
            <sz val="9"/>
            <color indexed="81"/>
            <rFont val="Tahoma"/>
            <family val="2"/>
          </rPr>
          <t xml:space="preserve">Toàn
- Sơ đồ 1: Khớp - Khớp
- Sơ đồ 2: Ngàm - Ngàm
- Sơ đồ 3: Ngàm - Khớp
- Sơ đồ 4: Công xôn
- PTHH: Giá trị tính từ phần mềm khác
Thông thường sơ đồ Ngàm - Ngàm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New Text Document" description="Connection to the 'New Text Document' query in the workbook." type="5" refreshedVersion="8" background="1" saveData="1">
    <dbPr connection="Provider=Microsoft.Mashup.OleDb.1;Data Source=$Workbook$;Location=&quot;New Text Document&quot;;Extended Properties=&quot;&quot;" command="SELECT * FROM [New Text Documen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<sst xmlns="http://schemas.openxmlformats.org/spreadsheetml/2006/main" count="3027" uniqueCount="344">
  <si>
    <t>A. THÔNG TIN THIẾT KẾ</t>
  </si>
  <si>
    <t>mm</t>
  </si>
  <si>
    <t>Mac Thép</t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</si>
  <si>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</si>
  <si>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</si>
  <si>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</si>
  <si>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</si>
  <si>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</si>
  <si>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</si>
  <si>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</si>
  <si>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</si>
  <si>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</si>
  <si>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</si>
  <si>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</si>
  <si>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</si>
  <si>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</si>
  <si>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</si>
  <si>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</si>
  <si>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E</t>
  </si>
  <si>
    <t>Mpa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</si>
  <si>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</si>
  <si>
    <r>
      <rPr>
        <sz val="10"/>
        <color theme="1"/>
        <rFont val="Symbol"/>
        <family val="1"/>
        <charset val="2"/>
      </rPr>
      <t xml:space="preserve"> g</t>
    </r>
    <r>
      <rPr>
        <vertAlign val="subscript"/>
        <sz val="10"/>
        <color theme="1"/>
        <rFont val="Calibri"/>
        <family val="2"/>
      </rPr>
      <t>m</t>
    </r>
  </si>
  <si>
    <t>1. Kích Thước</t>
  </si>
  <si>
    <t>A</t>
  </si>
  <si>
    <t>Đặc Trưng Hình Học</t>
  </si>
  <si>
    <r>
      <t>W</t>
    </r>
    <r>
      <rPr>
        <vertAlign val="subscript"/>
        <sz val="10"/>
        <color theme="1"/>
        <rFont val="Calibri"/>
        <family val="2"/>
        <scheme val="minor"/>
      </rPr>
      <t>x</t>
    </r>
  </si>
  <si>
    <r>
      <t>W</t>
    </r>
    <r>
      <rPr>
        <vertAlign val="subscript"/>
        <sz val="10"/>
        <color theme="1"/>
        <rFont val="Calibri"/>
        <family val="2"/>
        <scheme val="minor"/>
      </rPr>
      <t>y</t>
    </r>
  </si>
  <si>
    <r>
      <t>S</t>
    </r>
    <r>
      <rPr>
        <vertAlign val="subscript"/>
        <sz val="10"/>
        <color theme="1"/>
        <rFont val="Calibri"/>
        <family val="2"/>
        <scheme val="minor"/>
      </rPr>
      <t>x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</si>
  <si>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4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</si>
  <si>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3</t>
    </r>
  </si>
  <si>
    <t>kN</t>
  </si>
  <si>
    <t>B. QUY TRÌNH TÍNH TOÁN</t>
  </si>
  <si>
    <t>Hệ số</t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</si>
  <si>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</si>
  <si>
    <t>®</t>
  </si>
  <si>
    <t>Mác thép</t>
  </si>
  <si>
    <t>E=</t>
  </si>
  <si>
    <t>A. THÔNG SỐ THIẾT KẾ</t>
  </si>
  <si>
    <t>B. TÍNH TOÁN</t>
  </si>
  <si>
    <t>Vị trí</t>
  </si>
  <si>
    <t xml:space="preserve"> s</t>
  </si>
  <si>
    <t>FS</t>
  </si>
  <si>
    <t>Kiểm Tra Điều Kiện Bền</t>
  </si>
  <si>
    <t>Thông Số</t>
  </si>
  <si>
    <t>L</t>
  </si>
  <si>
    <t>(kNm)</t>
  </si>
  <si>
    <t>(kN)</t>
  </si>
  <si>
    <t>N</t>
  </si>
  <si>
    <t>T</t>
  </si>
  <si>
    <t>2. Vật Liệu - Đặc Trưng Hình Học</t>
  </si>
  <si>
    <t>3. Nội Lực</t>
  </si>
  <si>
    <t>MPa</t>
  </si>
  <si>
    <r>
      <t>cm</t>
    </r>
    <r>
      <rPr>
        <vertAlign val="superscript"/>
        <sz val="10"/>
        <color theme="1"/>
        <rFont val="Calibri"/>
        <family val="2"/>
        <scheme val="minor"/>
      </rPr>
      <t>2</t>
    </r>
  </si>
  <si>
    <t>h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</si>
  <si>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</si>
  <si>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</si>
  <si>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(mm)</t>
  </si>
  <si>
    <t>h =</t>
  </si>
  <si>
    <r>
      <t>t</t>
    </r>
    <r>
      <rPr>
        <vertAlign val="subscript"/>
        <sz val="10"/>
        <color theme="1"/>
        <rFont val="Calibri"/>
        <family val="2"/>
        <scheme val="minor"/>
      </rPr>
      <t xml:space="preserve">w </t>
    </r>
    <r>
      <rPr>
        <sz val="10"/>
        <color theme="1"/>
        <rFont val="Calibri"/>
        <family val="2"/>
        <scheme val="minor"/>
      </rPr>
      <t>=</t>
    </r>
  </si>
  <si>
    <r>
      <t>h</t>
    </r>
    <r>
      <rPr>
        <vertAlign val="subscript"/>
        <sz val="10"/>
        <color theme="1"/>
        <rFont val="Calibri"/>
        <family val="2"/>
        <scheme val="minor"/>
      </rPr>
      <t xml:space="preserve">w </t>
    </r>
    <r>
      <rPr>
        <sz val="10"/>
        <color theme="1"/>
        <rFont val="Calibri"/>
        <family val="2"/>
        <scheme val="minor"/>
      </rPr>
      <t>=</t>
    </r>
  </si>
  <si>
    <t>(m)</t>
  </si>
  <si>
    <t>kNm</t>
  </si>
  <si>
    <t>Phần tử</t>
  </si>
  <si>
    <t>Tổ hợp</t>
  </si>
  <si>
    <r>
      <t>f</t>
    </r>
    <r>
      <rPr>
        <vertAlign val="subscript"/>
        <sz val="10"/>
        <rFont val="Calibri"/>
        <family val="2"/>
        <scheme val="minor"/>
      </rPr>
      <t>y</t>
    </r>
    <r>
      <rPr>
        <sz val="10"/>
        <rFont val="Calibri"/>
        <family val="2"/>
        <scheme val="minor"/>
      </rPr>
      <t>=</t>
    </r>
  </si>
  <si>
    <r>
      <t>f</t>
    </r>
    <r>
      <rPr>
        <vertAlign val="subscript"/>
        <sz val="10"/>
        <rFont val="Calibri"/>
        <family val="2"/>
        <scheme val="minor"/>
      </rPr>
      <t>v</t>
    </r>
    <r>
      <rPr>
        <sz val="10"/>
        <rFont val="Calibri"/>
        <family val="2"/>
        <scheme val="minor"/>
      </rPr>
      <t>=</t>
    </r>
  </si>
  <si>
    <r>
      <rPr>
        <sz val="10"/>
        <rFont val="Symbol"/>
        <family val="1"/>
        <charset val="2"/>
      </rPr>
      <t>g</t>
    </r>
    <r>
      <rPr>
        <vertAlign val="subscript"/>
        <sz val="10"/>
        <rFont val="Calibri"/>
        <family val="2"/>
        <scheme val="minor"/>
      </rPr>
      <t>c</t>
    </r>
    <r>
      <rPr>
        <sz val="10"/>
        <rFont val="Calibri"/>
        <family val="2"/>
        <scheme val="minor"/>
      </rPr>
      <t>=</t>
    </r>
  </si>
  <si>
    <r>
      <rPr>
        <sz val="10"/>
        <rFont val="Symbol"/>
        <family val="1"/>
        <charset val="2"/>
      </rPr>
      <t>g</t>
    </r>
    <r>
      <rPr>
        <vertAlign val="subscript"/>
        <sz val="10"/>
        <rFont val="Calibri"/>
        <family val="2"/>
        <scheme val="minor"/>
      </rPr>
      <t>m</t>
    </r>
    <r>
      <rPr>
        <sz val="10"/>
        <rFont val="Calibri"/>
        <family val="2"/>
        <scheme val="minor"/>
      </rPr>
      <t>=</t>
    </r>
  </si>
  <si>
    <r>
      <t>[</t>
    </r>
    <r>
      <rPr>
        <sz val="10"/>
        <rFont val="Symbol"/>
        <family val="1"/>
        <charset val="2"/>
      </rPr>
      <t>t</t>
    </r>
    <r>
      <rPr>
        <sz val="10"/>
        <rFont val="Calibri"/>
        <family val="2"/>
      </rPr>
      <t>]=</t>
    </r>
    <r>
      <rPr>
        <sz val="10"/>
        <rFont val="Calibri"/>
        <family val="2"/>
        <scheme val="minor"/>
      </rPr>
      <t>f</t>
    </r>
    <r>
      <rPr>
        <vertAlign val="subscript"/>
        <sz val="10"/>
        <rFont val="Calibri"/>
        <family val="2"/>
        <scheme val="minor"/>
      </rPr>
      <t>v</t>
    </r>
    <r>
      <rPr>
        <sz val="10"/>
        <rFont val="Symbol"/>
        <family val="1"/>
        <charset val="2"/>
      </rPr>
      <t>g</t>
    </r>
    <r>
      <rPr>
        <vertAlign val="subscript"/>
        <sz val="10"/>
        <rFont val="Calibri"/>
        <family val="2"/>
      </rPr>
      <t>c</t>
    </r>
    <r>
      <rPr>
        <sz val="10"/>
        <rFont val="Calibri"/>
        <family val="2"/>
      </rPr>
      <t>=</t>
    </r>
  </si>
  <si>
    <t>f=</t>
  </si>
  <si>
    <r>
      <t>[</t>
    </r>
    <r>
      <rPr>
        <sz val="10"/>
        <rFont val="Symbol"/>
        <family val="1"/>
        <charset val="2"/>
      </rPr>
      <t>s</t>
    </r>
    <r>
      <rPr>
        <vertAlign val="subscript"/>
        <sz val="10"/>
        <rFont val="Calibri"/>
        <family val="2"/>
        <scheme val="minor"/>
      </rPr>
      <t>td</t>
    </r>
    <r>
      <rPr>
        <sz val="10"/>
        <rFont val="Calibri"/>
        <family val="2"/>
      </rPr>
      <t>]=1.15f</t>
    </r>
    <r>
      <rPr>
        <vertAlign val="subscript"/>
        <sz val="10"/>
        <rFont val="Calibri"/>
        <family val="2"/>
      </rPr>
      <t>yd</t>
    </r>
    <r>
      <rPr>
        <sz val="10"/>
        <rFont val="Symbol"/>
        <family val="1"/>
        <charset val="2"/>
      </rPr>
      <t>g</t>
    </r>
    <r>
      <rPr>
        <vertAlign val="subscript"/>
        <sz val="10"/>
        <rFont val="Calibri"/>
        <family val="2"/>
      </rPr>
      <t>c</t>
    </r>
    <r>
      <rPr>
        <sz val="10"/>
        <rFont val="Calibri"/>
        <family val="2"/>
      </rPr>
      <t>=</t>
    </r>
  </si>
  <si>
    <t>Kết luận</t>
  </si>
  <si>
    <t>Q235</t>
  </si>
  <si>
    <t>Q345</t>
  </si>
  <si>
    <t>A572 gr.50</t>
  </si>
  <si>
    <t>A36</t>
  </si>
  <si>
    <t>2. Tính toán về ổn định</t>
  </si>
  <si>
    <r>
      <t xml:space="preserve">Hệ số </t>
    </r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</si>
  <si>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t>b. Kiểm tra điều kiện ổn định cục bộ dầm chữ I, chịu uốn trong mặt phẳng bản bụng</t>
  </si>
  <si>
    <t>Cánh trên</t>
  </si>
  <si>
    <t>Cánh dưới</t>
  </si>
  <si>
    <t>Tải trọng tĩnh</t>
  </si>
  <si>
    <r>
      <t>b</t>
    </r>
    <r>
      <rPr>
        <vertAlign val="subscript"/>
        <sz val="10"/>
        <color theme="1"/>
        <rFont val="Calibri"/>
        <family val="2"/>
        <scheme val="minor"/>
      </rPr>
      <t xml:space="preserve">f,T </t>
    </r>
    <r>
      <rPr>
        <sz val="10"/>
        <color theme="1"/>
        <rFont val="Calibri"/>
        <family val="2"/>
        <scheme val="minor"/>
      </rPr>
      <t>=</t>
    </r>
  </si>
  <si>
    <r>
      <t>t</t>
    </r>
    <r>
      <rPr>
        <vertAlign val="subscript"/>
        <sz val="10"/>
        <color theme="1"/>
        <rFont val="Calibri"/>
        <family val="2"/>
        <scheme val="minor"/>
      </rPr>
      <t xml:space="preserve">f,T </t>
    </r>
    <r>
      <rPr>
        <sz val="10"/>
        <color theme="1"/>
        <rFont val="Calibri"/>
        <family val="2"/>
        <scheme val="minor"/>
      </rPr>
      <t>=</t>
    </r>
  </si>
  <si>
    <r>
      <t>b</t>
    </r>
    <r>
      <rPr>
        <vertAlign val="subscript"/>
        <sz val="10"/>
        <color theme="1"/>
        <rFont val="Calibri"/>
        <family val="2"/>
        <scheme val="minor"/>
      </rPr>
      <t xml:space="preserve">f,B </t>
    </r>
    <r>
      <rPr>
        <sz val="10"/>
        <color theme="1"/>
        <rFont val="Calibri"/>
        <family val="2"/>
        <scheme val="minor"/>
      </rPr>
      <t>=</t>
    </r>
  </si>
  <si>
    <r>
      <t>t</t>
    </r>
    <r>
      <rPr>
        <vertAlign val="subscript"/>
        <sz val="10"/>
        <color theme="1"/>
        <rFont val="Calibri"/>
        <family val="2"/>
        <scheme val="minor"/>
      </rPr>
      <t xml:space="preserve">f,B </t>
    </r>
    <r>
      <rPr>
        <sz val="10"/>
        <color theme="1"/>
        <rFont val="Calibri"/>
        <family val="2"/>
        <scheme val="minor"/>
      </rPr>
      <t>=</t>
    </r>
  </si>
  <si>
    <r>
      <t>[</t>
    </r>
    <r>
      <rPr>
        <sz val="10"/>
        <rFont val="Symbol"/>
        <family val="1"/>
        <charset val="2"/>
      </rPr>
      <t>s</t>
    </r>
    <r>
      <rPr>
        <sz val="10"/>
        <rFont val="Calibri"/>
        <family val="2"/>
      </rPr>
      <t>]=f</t>
    </r>
    <r>
      <rPr>
        <sz val="10"/>
        <rFont val="Symbol"/>
        <family val="1"/>
        <charset val="2"/>
      </rPr>
      <t>g</t>
    </r>
    <r>
      <rPr>
        <vertAlign val="subscript"/>
        <sz val="10"/>
        <rFont val="Calibri"/>
        <family val="2"/>
      </rPr>
      <t>c</t>
    </r>
    <r>
      <rPr>
        <sz val="10"/>
        <rFont val="Calibri"/>
        <family val="2"/>
      </rPr>
      <t>=</t>
    </r>
  </si>
  <si>
    <t>Kiểm tra ổn định tổng thể</t>
  </si>
  <si>
    <t>Kiểm tra ổn định cục bộ bản cánh</t>
  </si>
  <si>
    <t>Kiểm tra ổn định cục bộ bản bụng</t>
  </si>
  <si>
    <t>Sườn ngang</t>
  </si>
  <si>
    <t>BẢNG TỔNG HỢP CHI TIẾT  - THUYẾT MINH CẤU KIỆN CHỊU UỐN THÉP I</t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</si>
  <si>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i</t>
    </r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</si>
  <si>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j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</si>
  <si>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</si>
  <si>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r>
      <t>b</t>
    </r>
    <r>
      <rPr>
        <b/>
        <vertAlign val="subscript"/>
        <sz val="10"/>
        <color rgb="FF0070C0"/>
        <rFont val="Calibri"/>
        <family val="2"/>
        <scheme val="minor"/>
      </rPr>
      <t>top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</si>
  <si>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f,top</t>
    </r>
  </si>
  <si>
    <r>
      <t>b</t>
    </r>
    <r>
      <rPr>
        <b/>
        <vertAlign val="subscript"/>
        <sz val="10"/>
        <color rgb="FF0070C0"/>
        <rFont val="Calibri"/>
        <family val="2"/>
        <scheme val="minor"/>
      </rPr>
      <t>bot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</si>
  <si>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f,bot</t>
    </r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</si>
  <si>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</si>
  <si>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r>
      <t>I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</si>
  <si>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I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</si>
  <si>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t>W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</si>
  <si>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W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</si>
  <si>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t>S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</si>
  <si>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</si>
  <si>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</si>
  <si>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</si>
  <si>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</si>
  <si>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rPr>
        <sz val="10"/>
        <color rgb="FF0070C0"/>
        <rFont val="Symbol"/>
        <family val="1"/>
        <charset val="2"/>
      </rPr>
      <t>j</t>
    </r>
    <r>
      <rPr>
        <vertAlign val="subscript"/>
        <sz val="10"/>
        <color rgb="FF0070C0"/>
        <rFont val="Calibri"/>
        <family val="2"/>
        <scheme val="minor"/>
      </rPr>
      <t>b</t>
    </r>
  </si>
  <si>
    <r>
      <t>b</t>
    </r>
    <r>
      <rPr>
        <b/>
        <vertAlign val="subscript"/>
        <sz val="10"/>
        <color rgb="FF0070C0"/>
        <rFont val="Calibri"/>
        <family val="2"/>
        <scheme val="minor"/>
      </rPr>
      <t>of</t>
    </r>
    <r>
      <rPr>
        <b/>
        <sz val="10"/>
        <color rgb="FF0070C0"/>
        <rFont val="Calibri"/>
        <family val="2"/>
        <scheme val="minor"/>
      </rPr>
      <t xml:space="preserve"> / t</t>
    </r>
    <r>
      <rPr>
        <b/>
        <vertAlign val="subscript"/>
        <sz val="10"/>
        <color rgb="FF0070C0"/>
        <rFont val="Calibri"/>
        <family val="2"/>
        <scheme val="minor"/>
      </rPr>
      <t>f</t>
    </r>
  </si>
  <si>
    <r>
      <t>[b</t>
    </r>
    <r>
      <rPr>
        <b/>
        <vertAlign val="subscript"/>
        <sz val="10"/>
        <color rgb="FF0070C0"/>
        <rFont val="Calibri"/>
        <family val="2"/>
        <scheme val="minor"/>
      </rPr>
      <t>of</t>
    </r>
    <r>
      <rPr>
        <b/>
        <sz val="10"/>
        <color rgb="FF0070C0"/>
        <rFont val="Calibri"/>
        <family val="2"/>
        <scheme val="minor"/>
      </rPr>
      <t xml:space="preserve"> / t</t>
    </r>
    <r>
      <rPr>
        <b/>
        <vertAlign val="subscript"/>
        <sz val="10"/>
        <color rgb="FF0070C0"/>
        <rFont val="Calibri"/>
        <family val="2"/>
        <scheme val="minor"/>
      </rPr>
      <t>f</t>
    </r>
    <r>
      <rPr>
        <b/>
        <sz val="10"/>
        <color rgb="FF0070C0"/>
        <rFont val="Calibri"/>
        <family val="2"/>
        <scheme val="minor"/>
      </rPr>
      <t>]</t>
    </r>
  </si>
  <si>
    <r>
      <rPr>
        <b/>
        <sz val="10"/>
        <color rgb="FF0070C0"/>
        <rFont val="Symbol"/>
        <family val="1"/>
        <charset val="2"/>
      </rPr>
      <t>l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</si>
  <si>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r>
      <t>cm</t>
    </r>
    <r>
      <rPr>
        <b/>
        <vertAlign val="superscript"/>
        <sz val="10"/>
        <color rgb="FF0070C0"/>
        <rFont val="Calibri"/>
        <family val="2"/>
        <scheme val="minor"/>
      </rPr>
      <t>2</t>
    </r>
  </si>
  <si>
    <r>
      <t>cm</t>
    </r>
    <r>
      <rPr>
        <b/>
        <vertAlign val="superscript"/>
        <sz val="10"/>
        <color rgb="FF0070C0"/>
        <rFont val="Calibri"/>
        <family val="2"/>
        <scheme val="minor"/>
      </rPr>
      <t>4</t>
    </r>
  </si>
  <si>
    <r>
      <t>cm</t>
    </r>
    <r>
      <rPr>
        <b/>
        <vertAlign val="superscript"/>
        <sz val="10"/>
        <color rgb="FF0070C0"/>
        <rFont val="Calibri"/>
        <family val="2"/>
        <scheme val="minor"/>
      </rPr>
      <t>3</t>
    </r>
  </si>
  <si>
    <r>
      <rPr>
        <b/>
        <sz val="10"/>
        <color rgb="FF0070C0"/>
        <rFont val="Symbol"/>
        <family val="1"/>
        <charset val="2"/>
      </rPr>
      <t>[l</t>
    </r>
    <r>
      <rPr>
        <b/>
        <vertAlign val="subscript"/>
        <sz val="10"/>
        <color rgb="FF0070C0"/>
        <rFont val="Calibri"/>
        <family val="2"/>
        <scheme val="minor"/>
      </rPr>
      <t>w</t>
    </r>
    <r>
      <rPr>
        <b/>
        <sz val="10"/>
        <color rgb="FF0070C0"/>
        <rFont val="Calibri"/>
        <family val="2"/>
        <scheme val="minor"/>
      </rPr>
      <t>]</t>
    </r>
  </si>
  <si>
    <t>Tên</t>
  </si>
  <si>
    <t>m</t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</si>
  <si>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</si>
  <si>
    <r>
      <t>[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</rPr>
      <t>] = 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 xml:space="preserve">c </t>
    </r>
    <r>
      <rPr>
        <sz val="10"/>
        <color theme="1"/>
        <rFont val="Calibri"/>
        <family val="2"/>
      </rPr>
      <t>=</t>
    </r>
  </si>
  <si>
    <t>B</t>
  </si>
  <si>
    <t>a. Kiểm tra khi có tác dụng của các moment trong hai mặt phẳng chính</t>
  </si>
  <si>
    <r>
      <t>c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</t>
    </r>
  </si>
  <si>
    <r>
      <t>c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</si>
  <si>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 xml:space="preserve"> =</t>
    </r>
  </si>
  <si>
    <t>b.2 Kiểm tra điều kiện ổn định bản bụng dầm chữ I (Mục 8.5.9)</t>
  </si>
  <si>
    <r>
      <t>V</t>
    </r>
    <r>
      <rPr>
        <vertAlign val="subscript"/>
        <sz val="10"/>
        <color theme="1"/>
        <rFont val="Calibri"/>
        <family val="2"/>
        <scheme val="minor"/>
      </rPr>
      <t>y</t>
    </r>
  </si>
  <si>
    <r>
      <t>V</t>
    </r>
    <r>
      <rPr>
        <vertAlign val="subscript"/>
        <sz val="10"/>
        <color theme="1"/>
        <rFont val="Calibri"/>
        <family val="2"/>
        <scheme val="minor"/>
      </rPr>
      <t>x</t>
    </r>
  </si>
  <si>
    <r>
      <t>M</t>
    </r>
    <r>
      <rPr>
        <vertAlign val="subscript"/>
        <sz val="10"/>
        <color theme="1"/>
        <rFont val="Calibri"/>
        <family val="2"/>
        <scheme val="minor"/>
      </rPr>
      <t>y</t>
    </r>
  </si>
  <si>
    <r>
      <t>M</t>
    </r>
    <r>
      <rPr>
        <vertAlign val="subscript"/>
        <sz val="10"/>
        <color theme="1"/>
        <rFont val="Calibri"/>
        <family val="2"/>
        <scheme val="minor"/>
      </rPr>
      <t>x</t>
    </r>
  </si>
  <si>
    <t>K1</t>
  </si>
  <si>
    <r>
      <t>cm</t>
    </r>
    <r>
      <rPr>
        <b/>
        <vertAlign val="superscript"/>
        <sz val="10"/>
        <color rgb="FF0070C0"/>
        <rFont val="Calibri"/>
        <family val="2"/>
        <scheme val="minor"/>
      </rPr>
      <t>6</t>
    </r>
  </si>
  <si>
    <r>
      <t>I</t>
    </r>
    <r>
      <rPr>
        <b/>
        <vertAlign val="subscript"/>
        <sz val="10"/>
        <color rgb="FF0070C0"/>
        <rFont val="Symbol"/>
        <family val="1"/>
        <charset val="2"/>
      </rPr>
      <t>w</t>
    </r>
    <r>
      <rPr>
        <b/>
        <vertAlign val="subscript"/>
        <sz val="10"/>
        <color rgb="FF0070C0"/>
        <rFont val="Calibri"/>
        <family val="2"/>
        <scheme val="minor"/>
      </rPr>
      <t>n</t>
    </r>
  </si>
  <si>
    <t>w</t>
  </si>
  <si>
    <t>Mác</t>
  </si>
  <si>
    <r>
      <t>I</t>
    </r>
    <r>
      <rPr>
        <vertAlign val="subscript"/>
        <sz val="10"/>
        <color theme="1"/>
        <rFont val="Symbol"/>
        <family val="1"/>
        <charset val="2"/>
      </rPr>
      <t>w</t>
    </r>
    <r>
      <rPr>
        <vertAlign val="subscript"/>
        <sz val="10"/>
        <color theme="1"/>
        <rFont val="Calibri"/>
        <family val="2"/>
        <scheme val="minor"/>
      </rPr>
      <t>n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</si>
  <si>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6</t>
    </r>
  </si>
  <si>
    <r>
      <t>I</t>
    </r>
    <r>
      <rPr>
        <vertAlign val="subscript"/>
        <sz val="10"/>
        <color theme="1"/>
        <rFont val="Calibri"/>
        <family val="2"/>
        <scheme val="minor"/>
      </rPr>
      <t>x</t>
    </r>
  </si>
  <si>
    <r>
      <t>I</t>
    </r>
    <r>
      <rPr>
        <vertAlign val="subscript"/>
        <sz val="10"/>
        <color theme="1"/>
        <rFont val="Calibri"/>
        <family val="2"/>
        <scheme val="minor"/>
      </rPr>
      <t>y</t>
    </r>
  </si>
  <si>
    <t>G</t>
  </si>
  <si>
    <r>
      <t>(kN.m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)</t>
    </r>
  </si>
  <si>
    <r>
      <t>I</t>
    </r>
    <r>
      <rPr>
        <vertAlign val="subscript"/>
        <sz val="10"/>
        <color theme="1"/>
        <rFont val="Calibri"/>
        <family val="2"/>
        <scheme val="minor"/>
      </rPr>
      <t>T</t>
    </r>
  </si>
  <si>
    <r>
      <t>I</t>
    </r>
    <r>
      <rPr>
        <vertAlign val="subscript"/>
        <sz val="10"/>
        <color theme="1"/>
        <rFont val="Symbol"/>
        <family val="1"/>
        <charset val="2"/>
      </rPr>
      <t>w</t>
    </r>
  </si>
  <si>
    <t>k</t>
  </si>
  <si>
    <t>1/m</t>
  </si>
  <si>
    <t>z</t>
  </si>
  <si>
    <r>
      <rPr>
        <sz val="10"/>
        <color theme="1"/>
        <rFont val="Calibri"/>
        <family val="2"/>
      </rPr>
      <t>N/(A</t>
    </r>
    <r>
      <rPr>
        <vertAlign val="subscript"/>
        <sz val="10"/>
        <color theme="1"/>
        <rFont val="Calibri"/>
        <family val="2"/>
      </rPr>
      <t xml:space="preserve">n 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1"/>
        <charset val="2"/>
      </rPr>
      <t>=</t>
    </r>
  </si>
  <si>
    <r>
      <t xml:space="preserve">THIẾT KẾ DẦM THÉP </t>
    </r>
    <r>
      <rPr>
        <b/>
        <sz val="14"/>
        <color theme="0"/>
        <rFont val="Adobe Hebrew"/>
        <family val="1"/>
      </rPr>
      <t>I</t>
    </r>
    <r>
      <rPr>
        <b/>
        <sz val="14"/>
        <color theme="0"/>
        <rFont val="Calibri"/>
        <family val="2"/>
        <scheme val="minor"/>
      </rPr>
      <t xml:space="preserve"> THEO TCVN 5575 - 2024</t>
    </r>
  </si>
  <si>
    <r>
      <t>I</t>
    </r>
    <r>
      <rPr>
        <b/>
        <vertAlign val="subscript"/>
        <sz val="10"/>
        <color rgb="FF0070C0"/>
        <rFont val="Calibri"/>
        <family val="2"/>
        <scheme val="minor"/>
      </rPr>
      <t>T</t>
    </r>
  </si>
  <si>
    <r>
      <t>m</t>
    </r>
    <r>
      <rPr>
        <b/>
        <vertAlign val="superscript"/>
        <sz val="10"/>
        <color rgb="FF0070C0"/>
        <rFont val="Calibri"/>
        <family val="2"/>
        <scheme val="minor"/>
      </rPr>
      <t>4</t>
    </r>
  </si>
  <si>
    <r>
      <t>m</t>
    </r>
    <r>
      <rPr>
        <b/>
        <vertAlign val="superscript"/>
        <sz val="10"/>
        <color rgb="FF0070C0"/>
        <rFont val="Calibri"/>
        <family val="2"/>
        <scheme val="minor"/>
      </rPr>
      <t>6</t>
    </r>
  </si>
  <si>
    <r>
      <t>kN/m</t>
    </r>
    <r>
      <rPr>
        <b/>
        <vertAlign val="superscript"/>
        <sz val="10"/>
        <color rgb="FF0070C0"/>
        <rFont val="Calibri"/>
        <family val="2"/>
        <scheme val="minor"/>
      </rPr>
      <t>2</t>
    </r>
  </si>
  <si>
    <r>
      <rPr>
        <b/>
        <sz val="10"/>
        <color rgb="FF0070C0"/>
        <rFont val="Calibri"/>
        <family val="2"/>
        <scheme val="minor"/>
      </rPr>
      <t xml:space="preserve"> FS</t>
    </r>
    <r>
      <rPr>
        <b/>
        <vertAlign val="subscript"/>
        <sz val="10"/>
        <color rgb="FF0070C0"/>
        <rFont val="Calibri"/>
        <family val="2"/>
        <scheme val="minor"/>
      </rPr>
      <t>N</t>
    </r>
  </si>
  <si>
    <r>
      <rPr>
        <b/>
        <sz val="10"/>
        <color rgb="FF0070C0"/>
        <rFont val="Calibri"/>
        <family val="2"/>
        <scheme val="minor"/>
      </rPr>
      <t xml:space="preserve"> FS</t>
    </r>
    <r>
      <rPr>
        <b/>
        <vertAlign val="subscript"/>
        <sz val="10"/>
        <color rgb="FF0070C0"/>
        <rFont val="Symbol"/>
        <family val="1"/>
        <charset val="2"/>
      </rPr>
      <t>s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</si>
  <si>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rPr>
        <b/>
        <sz val="10"/>
        <color rgb="FF0070C0"/>
        <rFont val="Calibri"/>
        <family val="2"/>
        <scheme val="minor"/>
      </rPr>
      <t xml:space="preserve"> FS</t>
    </r>
    <r>
      <rPr>
        <b/>
        <vertAlign val="subscript"/>
        <sz val="10"/>
        <color rgb="FF0070C0"/>
        <rFont val="Symbol"/>
        <family val="1"/>
        <charset val="2"/>
      </rPr>
      <t>s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</si>
  <si>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rPr>
        <b/>
        <sz val="10"/>
        <color rgb="FF0070C0"/>
        <rFont val="Calibri"/>
        <family val="2"/>
        <scheme val="minor"/>
      </rPr>
      <t xml:space="preserve"> FS</t>
    </r>
    <r>
      <rPr>
        <b/>
        <vertAlign val="subscript"/>
        <sz val="10"/>
        <color rgb="FF0070C0"/>
        <rFont val="Calibri"/>
        <family val="2"/>
        <scheme val="minor"/>
      </rPr>
      <t>B</t>
    </r>
  </si>
  <si>
    <t>Kiểm tra điều kiện moment</t>
  </si>
  <si>
    <t>a. Kiểm tra điều kiện ổn định tổng thể dầm chữ I, chịu uốn trong mặt phẳng bản bụng (Mục 8.4.1)</t>
  </si>
  <si>
    <r>
      <t>W</t>
    </r>
    <r>
      <rPr>
        <vertAlign val="subscript"/>
        <sz val="10"/>
        <color theme="1"/>
        <rFont val="Calibri"/>
        <family val="2"/>
        <scheme val="minor"/>
      </rPr>
      <t>cx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</si>
  <si>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Calibri"/>
        <family val="2"/>
      </rPr>
      <t>M</t>
    </r>
    <r>
      <rPr>
        <vertAlign val="subscript"/>
        <sz val="10"/>
        <color theme="1"/>
        <rFont val="Calibri"/>
        <family val="2"/>
      </rPr>
      <t>x</t>
    </r>
    <r>
      <rPr>
        <sz val="10"/>
        <color theme="1"/>
        <rFont val="Calibri"/>
        <family val="2"/>
      </rPr>
      <t>/(</t>
    </r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</rPr>
      <t>b</t>
    </r>
    <r>
      <rPr>
        <sz val="10"/>
        <color theme="1"/>
        <rFont val="Calibri"/>
        <family val="2"/>
      </rPr>
      <t>W</t>
    </r>
    <r>
      <rPr>
        <vertAlign val="subscript"/>
        <sz val="10"/>
        <color theme="1"/>
        <rFont val="Calibri"/>
        <family val="2"/>
      </rPr>
      <t xml:space="preserve">x 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1"/>
        <charset val="2"/>
      </rPr>
      <t>=</t>
    </r>
  </si>
  <si>
    <t>Ứng suất tiếp</t>
  </si>
  <si>
    <r>
      <rPr>
        <sz val="10"/>
        <color theme="1"/>
        <rFont val="Symbol"/>
        <family val="1"/>
        <charset val="2"/>
      </rPr>
      <t>t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=V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/(2A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 =</t>
    </r>
  </si>
  <si>
    <r>
      <t>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</si>
  <si>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Calibri"/>
        <family val="2"/>
      </rPr>
      <t xml:space="preserve"> 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 xml:space="preserve">c </t>
    </r>
    <r>
      <rPr>
        <sz val="10"/>
        <color theme="1"/>
        <rFont val="Calibri"/>
        <family val="2"/>
      </rPr>
      <t>=</t>
    </r>
  </si>
  <si>
    <t>1. Tính toán độ bền của dầm cấp 2,3 (Mục 8.2.3)</t>
  </si>
  <si>
    <r>
      <t>(N / A</t>
    </r>
    <r>
      <rPr>
        <vertAlign val="subscript"/>
        <sz val="10"/>
        <color theme="1"/>
        <rFont val="Calibri"/>
        <family val="2"/>
        <scheme val="minor"/>
      </rPr>
      <t>n</t>
    </r>
    <r>
      <rPr>
        <sz val="10"/>
        <color theme="1"/>
        <rFont val="Calibri"/>
        <family val="2"/>
        <scheme val="minor"/>
      </rPr>
      <t>)/f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</si>
  <si>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Calibri"/>
        <family val="2"/>
      </rPr>
      <t>M</t>
    </r>
    <r>
      <rPr>
        <vertAlign val="subscript"/>
        <sz val="10"/>
        <color theme="1"/>
        <rFont val="Calibri"/>
        <family val="2"/>
      </rPr>
      <t>x</t>
    </r>
    <r>
      <rPr>
        <sz val="10"/>
        <color theme="1"/>
        <rFont val="Calibri"/>
        <family val="2"/>
      </rPr>
      <t>/(c</t>
    </r>
    <r>
      <rPr>
        <vertAlign val="subscript"/>
        <sz val="10"/>
        <color theme="1"/>
        <rFont val="Calibri"/>
        <family val="2"/>
      </rPr>
      <t>x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</rPr>
      <t>W</t>
    </r>
    <r>
      <rPr>
        <vertAlign val="subscript"/>
        <sz val="10"/>
        <color theme="1"/>
        <rFont val="Calibri"/>
        <family val="2"/>
      </rPr>
      <t xml:space="preserve">x 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1"/>
        <charset val="2"/>
      </rPr>
      <t>=</t>
    </r>
  </si>
  <si>
    <r>
      <rPr>
        <sz val="10"/>
        <color theme="1"/>
        <rFont val="Calibri"/>
        <family val="2"/>
      </rPr>
      <t>M</t>
    </r>
    <r>
      <rPr>
        <vertAlign val="subscript"/>
        <sz val="10"/>
        <color theme="1"/>
        <rFont val="Calibri"/>
        <family val="2"/>
      </rPr>
      <t>y</t>
    </r>
    <r>
      <rPr>
        <sz val="10"/>
        <color theme="1"/>
        <rFont val="Calibri"/>
        <family val="2"/>
      </rPr>
      <t>/(c</t>
    </r>
    <r>
      <rPr>
        <vertAlign val="subscript"/>
        <sz val="10"/>
        <color theme="1"/>
        <rFont val="Calibri"/>
        <family val="2"/>
      </rPr>
      <t>y</t>
    </r>
    <r>
      <rPr>
        <sz val="10"/>
        <color theme="1"/>
        <rFont val="Calibri"/>
        <family val="2"/>
      </rPr>
      <t>W</t>
    </r>
    <r>
      <rPr>
        <vertAlign val="subscript"/>
        <sz val="10"/>
        <color theme="1"/>
        <rFont val="Calibri"/>
        <family val="2"/>
      </rPr>
      <t xml:space="preserve">y 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1"/>
        <charset val="2"/>
      </rPr>
      <t>=</t>
    </r>
  </si>
  <si>
    <r>
      <rPr>
        <sz val="10"/>
        <color theme="1"/>
        <rFont val="Calibri"/>
        <family val="2"/>
        <scheme val="minor"/>
      </rPr>
      <t>c</t>
    </r>
    <r>
      <rPr>
        <vertAlign val="subscript"/>
        <sz val="10"/>
        <color theme="1"/>
        <rFont val="Symbol"/>
        <family val="1"/>
        <charset val="2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</si>
  <si>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Calibri"/>
        <family val="2"/>
      </rPr>
      <t>B.</t>
    </r>
    <r>
      <rPr>
        <sz val="10"/>
        <color theme="1"/>
        <rFont val="Symbol"/>
        <family val="1"/>
        <charset val="2"/>
      </rPr>
      <t>w</t>
    </r>
    <r>
      <rPr>
        <sz val="10"/>
        <color theme="1"/>
        <rFont val="Calibri"/>
        <family val="2"/>
      </rPr>
      <t>/(c</t>
    </r>
    <r>
      <rPr>
        <vertAlign val="subscript"/>
        <sz val="10"/>
        <color theme="1"/>
        <rFont val="Symbol"/>
        <family val="1"/>
        <charset val="2"/>
      </rPr>
      <t>w</t>
    </r>
    <r>
      <rPr>
        <sz val="10"/>
        <color theme="1"/>
        <rFont val="Calibri"/>
        <family val="2"/>
      </rPr>
      <t>I</t>
    </r>
    <r>
      <rPr>
        <vertAlign val="subscript"/>
        <sz val="10"/>
        <color theme="1"/>
        <rFont val="Symbol"/>
        <family val="1"/>
        <charset val="2"/>
      </rPr>
      <t>w</t>
    </r>
    <r>
      <rPr>
        <vertAlign val="subscript"/>
        <sz val="10"/>
        <color theme="1"/>
        <rFont val="Calibri Light"/>
        <family val="2"/>
      </rPr>
      <t>n</t>
    </r>
    <r>
      <rPr>
        <vertAlign val="subscript"/>
        <sz val="10"/>
        <color theme="1"/>
        <rFont val="Calibri"/>
        <family val="2"/>
      </rPr>
      <t xml:space="preserve"> .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1"/>
        <charset val="2"/>
      </rPr>
      <t>=</t>
    </r>
  </si>
  <si>
    <r>
      <rPr>
        <b/>
        <sz val="10"/>
        <color theme="4"/>
        <rFont val="Symbol"/>
        <family val="1"/>
        <charset val="2"/>
      </rPr>
      <t>t</t>
    </r>
    <r>
      <rPr>
        <b/>
        <vertAlign val="subscript"/>
        <sz val="10"/>
        <color theme="4"/>
        <rFont val="Calibri"/>
        <family val="2"/>
        <scheme val="minor"/>
      </rPr>
      <t>x</t>
    </r>
  </si>
  <si>
    <r>
      <rPr>
        <b/>
        <sz val="10"/>
        <color theme="4"/>
        <rFont val="Symbol"/>
        <family val="1"/>
        <charset val="2"/>
      </rPr>
      <t>t</t>
    </r>
    <r>
      <rPr>
        <b/>
        <vertAlign val="subscript"/>
        <sz val="10"/>
        <color theme="4"/>
        <rFont val="Calibri"/>
        <family val="2"/>
        <scheme val="minor"/>
      </rPr>
      <t>y</t>
    </r>
  </si>
  <si>
    <r>
      <t>A</t>
    </r>
    <r>
      <rPr>
        <b/>
        <vertAlign val="subscript"/>
        <sz val="10"/>
        <color rgb="FF0070C0"/>
        <rFont val="Calibri"/>
        <family val="2"/>
        <scheme val="minor"/>
      </rPr>
      <t>f</t>
    </r>
    <r>
      <rPr>
        <b/>
        <sz val="10"/>
        <color rgb="FF0070C0"/>
        <rFont val="Calibri"/>
        <family val="2"/>
        <scheme val="minor"/>
      </rPr>
      <t>/A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</si>
  <si>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t>cx</t>
  </si>
  <si>
    <t>cy</t>
  </si>
  <si>
    <t>b</t>
  </si>
  <si>
    <r>
      <rPr>
        <b/>
        <sz val="10"/>
        <color rgb="FF0070C0"/>
        <rFont val="Calibri"/>
        <family val="2"/>
        <scheme val="minor"/>
      </rPr>
      <t>c</t>
    </r>
    <r>
      <rPr>
        <b/>
        <sz val="10"/>
        <color rgb="FF0070C0"/>
        <rFont val="Symbol"/>
        <family val="1"/>
        <charset val="2"/>
      </rPr>
      <t>w</t>
    </r>
  </si>
  <si>
    <t>CT (50)</t>
  </si>
  <si>
    <t>CT (52)</t>
  </si>
  <si>
    <t>Max</t>
  </si>
  <si>
    <t>(Theo TCVN 5575-2024)</t>
  </si>
  <si>
    <t>Trong trường hợp cần bố trí sườn cứng ngang</t>
  </si>
  <si>
    <r>
      <t>b</t>
    </r>
    <r>
      <rPr>
        <vertAlign val="subscript"/>
        <sz val="10"/>
        <color theme="1"/>
        <rFont val="Calibri"/>
        <family val="2"/>
        <scheme val="minor"/>
      </rPr>
      <t>r,min</t>
    </r>
    <r>
      <rPr>
        <sz val="10"/>
        <color theme="1"/>
        <rFont val="Calibri"/>
        <family val="1"/>
        <charset val="2"/>
        <scheme val="minor"/>
      </rPr>
      <t xml:space="preserve"> =h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/30+25=</t>
    </r>
  </si>
  <si>
    <r>
      <t>t</t>
    </r>
    <r>
      <rPr>
        <vertAlign val="subscript"/>
        <sz val="10"/>
        <color theme="1"/>
        <rFont val="Calibri"/>
        <family val="2"/>
        <scheme val="minor"/>
      </rPr>
      <t>r,min</t>
    </r>
    <r>
      <rPr>
        <sz val="10"/>
        <color theme="1"/>
        <rFont val="Calibri"/>
        <family val="1"/>
        <charset val="2"/>
        <scheme val="minor"/>
      </rPr>
      <t xml:space="preserve"> =2b</t>
    </r>
    <r>
      <rPr>
        <vertAlign val="subscript"/>
        <sz val="10"/>
        <color theme="1"/>
        <rFont val="Calibri"/>
        <family val="2"/>
        <scheme val="minor"/>
      </rPr>
      <t>r</t>
    </r>
    <r>
      <rPr>
        <sz val="10"/>
        <color theme="1"/>
        <rFont val="Calibri"/>
        <family val="1"/>
        <charset val="2"/>
        <scheme val="minor"/>
      </rPr>
      <t>(f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1"/>
        <charset val="2"/>
        <scheme val="minor"/>
      </rPr>
      <t>/E)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1"/>
        <charset val="2"/>
        <scheme val="minor"/>
      </rPr>
      <t>=</t>
    </r>
  </si>
  <si>
    <t>Hệ số phụ thuộc vào liên kết cánh chịu nén trong nhịp</t>
  </si>
  <si>
    <r>
      <t>L</t>
    </r>
    <r>
      <rPr>
        <vertAlign val="subscript"/>
        <sz val="10"/>
        <color theme="1"/>
        <rFont val="Calibri"/>
        <family val="2"/>
        <scheme val="minor"/>
      </rPr>
      <t>ef</t>
    </r>
  </si>
  <si>
    <r>
      <t>h</t>
    </r>
    <r>
      <rPr>
        <vertAlign val="subscript"/>
        <sz val="10"/>
        <color theme="1"/>
        <rFont val="Calibri"/>
        <family val="2"/>
        <scheme val="minor"/>
      </rPr>
      <t>m</t>
    </r>
  </si>
  <si>
    <t>a</t>
  </si>
  <si>
    <t>C1</t>
  </si>
  <si>
    <t>C2</t>
  </si>
  <si>
    <t>y</t>
  </si>
  <si>
    <r>
      <t>j</t>
    </r>
    <r>
      <rPr>
        <vertAlign val="subscript"/>
        <sz val="10"/>
        <color theme="1"/>
        <rFont val="Symbol"/>
        <family val="1"/>
        <charset val="2"/>
      </rPr>
      <t>1</t>
    </r>
  </si>
  <si>
    <r>
      <t>j</t>
    </r>
    <r>
      <rPr>
        <vertAlign val="subscript"/>
        <sz val="10"/>
        <color theme="1"/>
        <rFont val="Calibri"/>
        <family val="2"/>
        <scheme val="minor"/>
      </rPr>
      <t>b</t>
    </r>
  </si>
  <si>
    <r>
      <t>L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</si>
  <si>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r>
      <t>L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</si>
  <si>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>r,max</t>
    </r>
    <r>
      <rPr>
        <sz val="10"/>
        <color theme="1"/>
        <rFont val="Calibri"/>
        <family val="1"/>
        <charset val="2"/>
        <scheme val="minor"/>
      </rPr>
      <t xml:space="preserve"> =(2.5 - 3)h</t>
    </r>
    <r>
      <rPr>
        <vertAlign val="subscript"/>
        <sz val="10"/>
        <color theme="1"/>
        <rFont val="Calibri"/>
        <family val="2"/>
        <scheme val="minor"/>
      </rPr>
      <t>ef</t>
    </r>
    <r>
      <rPr>
        <sz val="10"/>
        <color theme="1"/>
        <rFont val="Calibri"/>
        <family val="1"/>
        <charset val="2"/>
        <scheme val="minor"/>
      </rPr>
      <t xml:space="preserve"> =</t>
    </r>
  </si>
  <si>
    <t>Lef</t>
  </si>
  <si>
    <t>PTHH</t>
  </si>
  <si>
    <t>Phụ lục tính toán Bi moment (Tài liệu [2], [3], [4], [5])</t>
  </si>
  <si>
    <t>Giải tích - Sơ đồ 2</t>
  </si>
  <si>
    <t>Giải tích - Sơ đồ 1</t>
  </si>
  <si>
    <t>K-K</t>
  </si>
  <si>
    <t>N-N</t>
  </si>
  <si>
    <t>Giải tích - Sơ đồ 3</t>
  </si>
  <si>
    <t>N-K</t>
  </si>
  <si>
    <t>m4</t>
  </si>
  <si>
    <t>m6</t>
  </si>
  <si>
    <t>kNm2</t>
  </si>
  <si>
    <t>Giải tích - Sơ đồ 4</t>
  </si>
  <si>
    <t>Cantilever</t>
  </si>
  <si>
    <t>-</t>
  </si>
  <si>
    <t>Tài liệu tham khảo:</t>
  </si>
  <si>
    <t>1. TCVN 5575:2024 Thiết kế kết cấu thép</t>
  </si>
  <si>
    <t>2. Ví dụ tính toán kết cấu thép (Tái bản, sữa chữa, bổ sung theo TCVN 5575:2024)_ThS. Hoàng Văn Quang (Chủ biên) và cộng sự</t>
  </si>
  <si>
    <t>3. Một số vấn đề khi thiết kế kết cấu tạo hình nguội theo EN 1993-1-3_PGS.TS Nguyễn Hồng Sơn</t>
  </si>
  <si>
    <t>4. Tính toán xoắn kiềm chế thanh thành mỏng tiết diện hở_Vũ Lệ Quyên</t>
  </si>
  <si>
    <t>5. Tài liệu tập huấn hội thảo thiết kế kết cấu thép TCVN 5575_PGS.TS Nguyễn Hồng Sơn</t>
  </si>
  <si>
    <t>Khớp - Khớp</t>
  </si>
  <si>
    <t>Ngàm - Ngàm</t>
  </si>
  <si>
    <t>Ngàm - Khớp</t>
  </si>
  <si>
    <t>Công xôn</t>
  </si>
  <si>
    <t>- Chiều cao tiết diện</t>
  </si>
  <si>
    <t>- Chiều dày bản bụng</t>
  </si>
  <si>
    <t>- Bề rộng cánh trên</t>
  </si>
  <si>
    <t>- Chiều dày cánh trên</t>
  </si>
  <si>
    <t>- Bề rộng cánh dưới</t>
  </si>
  <si>
    <t>- Chiều dày cánh dưới</t>
  </si>
  <si>
    <t>- Chiều cao bản bụng</t>
  </si>
  <si>
    <t>- Chiều dài tính toán</t>
  </si>
  <si>
    <t>- Khoảng cách điểm giằng</t>
  </si>
  <si>
    <t>Bảng C.4 Cường độ tiêu chuẩn
 của thép làm bu lông</t>
  </si>
  <si>
    <t>Bảng C.6 Diện tích tiết diện bu lông</t>
  </si>
  <si>
    <t>Bảng C5: Cường độ ép mặt</t>
  </si>
  <si>
    <t>Bảng C1: Que hàn</t>
  </si>
  <si>
    <t>fu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</si>
  <si>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</si>
  <si>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</si>
  <si>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</si>
  <si>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Cấp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</si>
  <si>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</si>
  <si>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</si>
  <si>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</si>
  <si>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</si>
  <si>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t>D</t>
  </si>
  <si>
    <t>p</t>
  </si>
  <si>
    <t>Ab</t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</si>
  <si>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</si>
  <si>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t>E43</t>
  </si>
  <si>
    <t>E51</t>
  </si>
  <si>
    <t>Q355</t>
  </si>
  <si>
    <t>N42</t>
  </si>
  <si>
    <t>N46</t>
  </si>
  <si>
    <t>N50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</si>
  <si>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</si>
  <si>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</si>
  <si>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</si>
  <si>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</si>
  <si>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</si>
  <si>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</si>
  <si>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</si>
  <si>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</si>
  <si>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r>
      <rPr>
        <sz val="10"/>
        <color theme="1"/>
        <rFont val="Symbol"/>
        <family val="1"/>
        <charset val="2"/>
      </rPr>
      <t>t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</si>
  <si>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a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=</t>
    </r>
  </si>
  <si>
    <t>- Kiểm tra điều kiện</t>
  </si>
  <si>
    <t>- Tỷ số huy động ứng suất pháp khi có tác dụng của N</t>
  </si>
  <si>
    <r>
      <t>- Tỷ số huy động ứng suất pháp khi có tác dụng của M</t>
    </r>
    <r>
      <rPr>
        <vertAlign val="subscript"/>
        <sz val="10"/>
        <color theme="1"/>
        <rFont val="Calibri"/>
        <family val="2"/>
        <scheme val="minor"/>
      </rPr>
      <t>x</t>
    </r>
  </si>
  <si>
    <r>
      <t>- Tỷ số huy động ứng suất pháp khi có tác dụng của M</t>
    </r>
    <r>
      <rPr>
        <vertAlign val="subscript"/>
        <sz val="10"/>
        <color theme="1"/>
        <rFont val="Calibri"/>
        <family val="2"/>
        <scheme val="minor"/>
      </rPr>
      <t>y</t>
    </r>
  </si>
  <si>
    <t>- Tỷ số huy động ứng suất pháp khi có tác dụng của B</t>
  </si>
  <si>
    <t>- Tỷ số huy động khi uốn trong hai mặt phẳng chính - (CT 50)</t>
  </si>
  <si>
    <t>- Tỷ số huy động khi uốn trong  mặt phẳng độ cứng lớn nhất - (CT 52)</t>
  </si>
  <si>
    <t>- Ứng suất giới hạn</t>
  </si>
  <si>
    <r>
      <t xml:space="preserve">- Hệ số </t>
    </r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để tính ổn định của dầm (Xác định theo phụ lục F)</t>
    </r>
  </si>
  <si>
    <t>- Mô đun chống uốn của tiết diện nguyên cho thớ biên</t>
  </si>
  <si>
    <t>- Ứng suất của tiết diện đối với trục x-x</t>
  </si>
  <si>
    <t>- Tỷ số huy động của cấu kiện</t>
  </si>
  <si>
    <t>- Độ mảnh quy ước của phần vươn cánh</t>
  </si>
  <si>
    <t>- Độ mảnh giới hạn</t>
  </si>
  <si>
    <t>- Độ mảnh quy ước của bản bụng</t>
  </si>
  <si>
    <r>
      <t xml:space="preserve">Phụ lục tính toán Hệ số ổn định khi uốn </t>
    </r>
    <r>
      <rPr>
        <sz val="12"/>
        <rFont val="Symbol"/>
        <family val="1"/>
        <charset val="2"/>
      </rPr>
      <t xml:space="preserve"> j</t>
    </r>
    <r>
      <rPr>
        <vertAlign val="subscript"/>
        <sz val="12"/>
        <rFont val="Calibri"/>
        <family val="2"/>
        <scheme val="minor"/>
      </rPr>
      <t>b</t>
    </r>
    <r>
      <rPr>
        <sz val="12"/>
        <rFont val="Calibri"/>
        <family val="2"/>
        <scheme val="minor"/>
      </rPr>
      <t xml:space="preserve"> (Phụ lục F)</t>
    </r>
  </si>
  <si>
    <t>b.1 Kiểm tra điều kiện ổn định cục bộ bản cánh nén dầm chữ I (Mục 8.5.19)</t>
  </si>
  <si>
    <r>
      <t>λ̅</t>
    </r>
    <r>
      <rPr>
        <vertAlign val="subscript"/>
        <sz val="10"/>
        <color theme="1"/>
        <rFont val="Calibri"/>
        <family val="2"/>
        <scheme val="minor"/>
      </rPr>
      <t xml:space="preserve">w </t>
    </r>
    <r>
      <rPr>
        <sz val="10"/>
        <color theme="1"/>
        <rFont val="Calibri"/>
        <family val="2"/>
        <scheme val="minor"/>
      </rPr>
      <t>=(h</t>
    </r>
    <r>
      <rPr>
        <vertAlign val="subscript"/>
        <sz val="10"/>
        <color theme="1"/>
        <rFont val="Calibri"/>
        <family val="2"/>
        <scheme val="minor"/>
      </rPr>
      <t>ef</t>
    </r>
    <r>
      <rPr>
        <sz val="10"/>
        <color theme="1"/>
        <rFont val="Calibri"/>
        <family val="2"/>
        <scheme val="minor"/>
      </rPr>
      <t xml:space="preserve"> / 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 (f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>/E)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2"/>
        <scheme val="minor"/>
      </rPr>
      <t xml:space="preserve"> =</t>
    </r>
  </si>
  <si>
    <r>
      <t>λ̅</t>
    </r>
    <r>
      <rPr>
        <vertAlign val="subscript"/>
        <sz val="10"/>
        <color theme="1"/>
        <rFont val="Calibri"/>
        <family val="2"/>
        <scheme val="minor"/>
      </rPr>
      <t xml:space="preserve">w </t>
    </r>
  </si>
  <si>
    <r>
      <t>λ̅</t>
    </r>
    <r>
      <rPr>
        <vertAlign val="subscript"/>
        <sz val="10"/>
        <color theme="1"/>
        <rFont val="Calibri"/>
        <family val="2"/>
        <scheme val="minor"/>
      </rPr>
      <t>uf</t>
    </r>
    <r>
      <rPr>
        <sz val="10"/>
        <color theme="1"/>
        <rFont val="Calibri"/>
        <family val="2"/>
        <scheme val="minor"/>
      </rPr>
      <t xml:space="preserve"> = 0.17+0.06λ̅</t>
    </r>
    <r>
      <rPr>
        <vertAlign val="subscript"/>
        <sz val="10"/>
        <color theme="1"/>
        <rFont val="Calibri"/>
        <family val="2"/>
        <scheme val="minor"/>
      </rPr>
      <t>uw</t>
    </r>
    <r>
      <rPr>
        <sz val="10"/>
        <color theme="1"/>
        <rFont val="Calibri"/>
        <family val="2"/>
        <scheme val="minor"/>
      </rPr>
      <t xml:space="preserve"> =</t>
    </r>
  </si>
  <si>
    <r>
      <t>λ̅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/ λ̅</t>
    </r>
    <r>
      <rPr>
        <vertAlign val="subscript"/>
        <sz val="10"/>
        <color theme="1"/>
        <rFont val="Calibri"/>
        <family val="2"/>
        <scheme val="minor"/>
      </rPr>
      <t>uf</t>
    </r>
    <r>
      <rPr>
        <sz val="10"/>
        <color theme="1"/>
        <rFont val="Calibri"/>
        <family val="2"/>
        <scheme val="minor"/>
      </rPr>
      <t xml:space="preserve"> =</t>
    </r>
  </si>
  <si>
    <r>
      <t>λ̅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=(b</t>
    </r>
    <r>
      <rPr>
        <vertAlign val="subscript"/>
        <sz val="10"/>
        <color theme="1"/>
        <rFont val="Calibri"/>
        <family val="2"/>
        <scheme val="minor"/>
      </rPr>
      <t>ef</t>
    </r>
    <r>
      <rPr>
        <sz val="10"/>
        <color theme="1"/>
        <rFont val="Calibri"/>
        <family val="2"/>
        <scheme val="minor"/>
      </rPr>
      <t>/t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).(f</t>
    </r>
    <r>
      <rPr>
        <vertAlign val="subscript"/>
        <sz val="10"/>
        <color theme="1"/>
        <rFont val="Calibri"/>
        <family val="2"/>
        <scheme val="minor"/>
      </rPr>
      <t>yf</t>
    </r>
    <r>
      <rPr>
        <sz val="10"/>
        <color theme="1"/>
        <rFont val="Calibri"/>
        <family val="2"/>
        <scheme val="minor"/>
      </rPr>
      <t>/E)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2"/>
        <scheme val="minor"/>
      </rPr>
      <t xml:space="preserve"> =</t>
    </r>
  </si>
  <si>
    <r>
      <t>λ̅</t>
    </r>
    <r>
      <rPr>
        <vertAlign val="subscript"/>
        <sz val="10"/>
        <color theme="1"/>
        <rFont val="Calibri"/>
        <family val="2"/>
        <scheme val="minor"/>
      </rPr>
      <t>uw</t>
    </r>
    <r>
      <rPr>
        <sz val="10"/>
        <color theme="1"/>
        <rFont val="Calibri"/>
        <family val="2"/>
        <scheme val="minor"/>
      </rPr>
      <t xml:space="preserve"> =</t>
    </r>
  </si>
  <si>
    <r>
      <t>Độ mảnh giới hạn [λ̅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] =</t>
    </r>
  </si>
  <si>
    <r>
      <t>[λ̅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] </t>
    </r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</si>
  <si>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</si>
  <si>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CCT34</t>
  </si>
  <si>
    <t>CCT38</t>
  </si>
  <si>
    <t>CCT42</t>
  </si>
  <si>
    <t>Kết luận:</t>
  </si>
  <si>
    <t>Tên tiết diện</t>
  </si>
  <si>
    <t>Cột AA</t>
  </si>
  <si>
    <t>Tùy chọn</t>
  </si>
  <si>
    <t>CTxxx</t>
  </si>
  <si>
    <t>Label</t>
  </si>
  <si>
    <t>Unique</t>
  </si>
  <si>
    <t>Uni.</t>
  </si>
  <si>
    <t>Name</t>
  </si>
  <si>
    <t>1.LRFD1 (1.4D)</t>
  </si>
  <si>
    <t>1.LRFD30 (1.2D+1.6Lr)</t>
  </si>
  <si>
    <t>1.LRFD31 (1.2D+1.6Lr+0.5W)</t>
  </si>
  <si>
    <t>1.LRFD32 (1.2D+1.6Lr+0.5W)</t>
  </si>
  <si>
    <t>1.LRFD33 (1.2D+1.6Lr+0.5W)</t>
  </si>
  <si>
    <t>1.LRFD34 (1.2D+1.6Lr+0.5W)</t>
  </si>
  <si>
    <t>1.LRFD35 (1.2D+1.6Lr+0.5W)</t>
  </si>
  <si>
    <t>1.LRFD36 (1.2D+1.6Lr+0.5W)</t>
  </si>
  <si>
    <t>1.LRFD37 (1.2D+1.6Lr+0.5W)</t>
  </si>
  <si>
    <t>1.LRFD38 (1.2D+1.6Lr+0.5W)</t>
  </si>
  <si>
    <t>1.LRFD41 (1.2D+1.0W+0.5Lr)</t>
  </si>
  <si>
    <t>1.LRFD42 (1.2D+1.0W+0.5Lr)</t>
  </si>
  <si>
    <t>1.LRFD43 (1.2D+1.0W+0.5Lr)</t>
  </si>
  <si>
    <t>1.LRFD44 (1.2D+1.0W+0.5Lr)</t>
  </si>
  <si>
    <t>1.LRFD45 (1.2D+1.0W+0.5Lr)</t>
  </si>
  <si>
    <t>1.LRFD46 (1.2D+1.0W+0.5Lr)</t>
  </si>
  <si>
    <t>1.LRFD47 (1.2D+1.0W+0.5Lr)</t>
  </si>
  <si>
    <t>1.LRFD48 (1.2D+1.0W+0.5Lr)</t>
  </si>
  <si>
    <t>1.LRFD51(0.9D+1.0W)</t>
  </si>
  <si>
    <t>1.LRFD52(0.9D+1.0W)</t>
  </si>
  <si>
    <t>1.LRFD53(0.9D+1.0W)</t>
  </si>
  <si>
    <t>1.LRFD54(0.9D+1.0W)</t>
  </si>
  <si>
    <t>1.LRFD55(0.9D+1.0W)</t>
  </si>
  <si>
    <t>1.LRFD56(0.9D+1.0W)</t>
  </si>
  <si>
    <t>1.LRFD57(0.9D+1.0W)</t>
  </si>
  <si>
    <t>1.LRFD58(0.9D+1.0W)</t>
  </si>
  <si>
    <t>Tiết diện</t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</si>
  <si>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tt</t>
    </r>
  </si>
  <si>
    <t>H Tổng</t>
  </si>
  <si>
    <t>Kiểm tra ĐK moment</t>
  </si>
  <si>
    <t>(1) Kiểm tra điều kiện bền</t>
  </si>
  <si>
    <t>(2) Kiểm tra điều kiện ổn định tổng thể</t>
  </si>
  <si>
    <t>(3) Kiểm tra điều kiện ổn định cục bộ bản cánh</t>
  </si>
  <si>
    <t>(4) Kiểm tra điều kiện ổn định cục bộ bản bụng</t>
  </si>
  <si>
    <t>Kiểm tra mục (1)</t>
  </si>
  <si>
    <t>Kiểm tra
mục (2)</t>
  </si>
  <si>
    <t>Kiểm tra mục (3)</t>
  </si>
  <si>
    <t>Kiểm tra mục (4)</t>
  </si>
  <si>
    <t>256</t>
  </si>
  <si>
    <t>258</t>
  </si>
  <si>
    <t>371</t>
  </si>
  <si>
    <t>372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</si>
</sst>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E+00"/>
    <numFmt numFmtId="168" formatCode="\ 0&quot; MPa&quot;"/>
  </numFmts>
  <fonts count="64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Symbol"/>
      <family val="1"/>
      <charset val="2"/>
    </font>
    <font>
      <sz val="10"/>
      <color theme="1"/>
      <name val="Calibri"/>
      <family val="2"/>
    </font>
    <font>
      <sz val="10"/>
      <color theme="1"/>
      <name val="Calibri"/>
      <family val="1"/>
      <charset val="2"/>
    </font>
    <font>
      <vertAlign val="subscript"/>
      <sz val="10"/>
      <color theme="1"/>
      <name val="Calibri"/>
      <family val="2"/>
    </font>
    <font>
      <sz val="10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sz val="10"/>
      <color rgb="FF0000CC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0"/>
      <name val="Adobe Hebrew"/>
      <family val="1"/>
    </font>
    <font>
      <b/>
      <sz val="14"/>
      <color rgb="FF0070C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CC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10"/>
      <name val="Calibri"/>
      <family val="1"/>
      <charset val="2"/>
      <scheme val="minor"/>
    </font>
    <font>
      <sz val="10"/>
      <name val="Symbol"/>
      <family val="1"/>
      <charset val="2"/>
    </font>
    <font>
      <sz val="10"/>
      <name val="Calibri"/>
      <family val="2"/>
    </font>
    <font>
      <vertAlign val="subscript"/>
      <sz val="10"/>
      <name val="Calibri"/>
      <family val="2"/>
    </font>
    <font>
      <b/>
      <sz val="10"/>
      <color theme="9" tint="-0.249977111117893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theme="1"/>
      <name val="Calibri"/>
      <family val="2"/>
      <charset val="2"/>
      <scheme val="minor"/>
    </font>
    <font>
      <u/>
      <sz val="10"/>
      <color theme="1"/>
      <name val="Calibri"/>
      <family val="2"/>
      <scheme val="minor"/>
    </font>
    <font>
      <b/>
      <vertAlign val="subscript"/>
      <sz val="10"/>
      <color rgb="FF0070C0"/>
      <name val="Calibri"/>
      <family val="2"/>
      <scheme val="minor"/>
    </font>
    <font>
      <b/>
      <sz val="10"/>
      <color rgb="FF0070C0"/>
      <name val="Symbol"/>
      <family val="1"/>
      <charset val="2"/>
    </font>
    <font>
      <sz val="10"/>
      <color rgb="FF0070C0"/>
      <name val="Calibri"/>
      <family val="1"/>
      <charset val="2"/>
      <scheme val="minor"/>
    </font>
    <font>
      <sz val="10"/>
      <color rgb="FF0070C0"/>
      <name val="Symbol"/>
      <family val="1"/>
      <charset val="2"/>
    </font>
    <font>
      <vertAlign val="subscript"/>
      <sz val="10"/>
      <color rgb="FF0070C0"/>
      <name val="Calibri"/>
      <family val="2"/>
      <scheme val="minor"/>
    </font>
    <font>
      <b/>
      <sz val="10"/>
      <color rgb="FF0070C0"/>
      <name val="Calibri"/>
      <family val="1"/>
      <charset val="2"/>
      <scheme val="minor"/>
    </font>
    <font>
      <b/>
      <vertAlign val="superscript"/>
      <sz val="10"/>
      <color rgb="FF0070C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5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sz val="9"/>
      <color indexed="81"/>
      <name val="Tahoma"/>
      <family val="2"/>
    </font>
    <font>
      <sz val="10"/>
      <color theme="1"/>
      <name val="Calibri"/>
      <family val="2"/>
      <charset val="2"/>
    </font>
    <font>
      <vertAlign val="subscript"/>
      <sz val="10"/>
      <color theme="1"/>
      <name val="Calibri Light"/>
      <family val="2"/>
    </font>
    <font>
      <vertAlign val="subscript"/>
      <sz val="10"/>
      <color theme="1"/>
      <name val="Symbol"/>
      <family val="1"/>
      <charset val="2"/>
    </font>
    <font>
      <b/>
      <vertAlign val="subscript"/>
      <sz val="10"/>
      <color rgb="FF0070C0"/>
      <name val="Symbol"/>
      <family val="1"/>
      <charset val="2"/>
    </font>
    <font>
      <b/>
      <sz val="10"/>
      <color rgb="FF0070C0"/>
      <name val="Symbol"/>
      <family val="2"/>
      <charset val="2"/>
    </font>
    <font>
      <b/>
      <sz val="10"/>
      <color theme="4"/>
      <name val="Symbol"/>
      <family val="1"/>
      <charset val="2"/>
    </font>
    <font>
      <b/>
      <vertAlign val="subscript"/>
      <sz val="10"/>
      <color theme="4"/>
      <name val="Calibri"/>
      <family val="2"/>
      <scheme val="minor"/>
    </font>
    <font>
      <b/>
      <sz val="10"/>
      <color theme="4"/>
      <name val="Calibri"/>
      <family val="1"/>
      <charset val="2"/>
      <scheme val="minor"/>
    </font>
    <font>
      <b/>
      <u/>
      <sz val="10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0"/>
      <color theme="8" tint="0.79998168889431442"/>
      <name val="Calibri"/>
      <family val="2"/>
      <scheme val="minor"/>
    </font>
    <font>
      <vertAlign val="subscript"/>
      <sz val="10"/>
      <color theme="0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sz val="10"/>
      <color theme="1"/>
      <name val="Symbol"/>
      <family val="1"/>
      <charset val="2"/>
    </font>
    <font>
      <sz val="12"/>
      <name val="Calibri"/>
      <family val="2"/>
      <scheme val="minor"/>
    </font>
    <font>
      <sz val="12"/>
      <name val="Symbol"/>
      <family val="1"/>
      <charset val="2"/>
    </font>
    <font>
      <vertAlign val="subscript"/>
      <sz val="12"/>
      <name val="Calibri"/>
      <family val="2"/>
      <scheme val="minor"/>
    </font>
    <font>
      <sz val="12"/>
      <color rgb="FF0000CC"/>
      <name val="Calibri"/>
      <family val="2"/>
      <scheme val="minor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  <font>
      <b/>
      <sz val="14"/>
      <color rgb="FF0000CC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</fills>
  <borders count="3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rgb="FFC7C7C7"/>
      </top>
      <bottom/>
      <diagonal/>
    </border>
    <border>
      <left style="thin">
        <color rgb="FFC7C7C7"/>
      </left>
      <right/>
      <top style="thin">
        <color rgb="FFC7C7C7"/>
      </top>
      <bottom/>
      <diagonal/>
    </border>
    <border>
      <left style="thin">
        <color rgb="FFC7C7C7"/>
      </left>
      <right style="thin">
        <color rgb="FFC7C7C7"/>
      </right>
      <top style="thin">
        <color rgb="FFC7C7C7"/>
      </top>
      <bottom/>
      <diagonal/>
    </border>
  </borders>
  <cellStyleXfs count="4">
    <xf numFmtId="0" fontId="0" fillId="0" borderId="0"/>
    <xf numFmtId="0" fontId="20" fillId="0" borderId="0"/>
    <xf numFmtId="0" fontId="41" fillId="7" borderId="25" applyNumberFormat="0" applyAlignment="0" applyProtection="0"/>
    <xf numFmtId="0" fontId="52" fillId="8" borderId="0" applyNumberFormat="0" applyBorder="0" applyAlignment="0" applyProtection="0"/>
  </cellStyleXfs>
  <cellXfs count="279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2" borderId="11" xfId="0" applyFont="1" applyFill="1" applyBorder="1" applyAlignment="1">
      <alignment horizontal="center"/>
    </xf>
    <xf numFmtId="0" fontId="9" fillId="2" borderId="0" xfId="0" applyFont="1" applyFill="1"/>
    <xf numFmtId="0" fontId="1" fillId="2" borderId="14" xfId="0" applyFont="1" applyFill="1" applyBorder="1" applyAlignment="1">
      <alignment horizontal="center" vertical="center"/>
    </xf>
    <xf numFmtId="0" fontId="13" fillId="2" borderId="14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vertical="top"/>
    </xf>
    <xf numFmtId="0" fontId="2" fillId="2" borderId="18" xfId="0" applyFont="1" applyFill="1" applyBorder="1" applyAlignment="1">
      <alignment horizontal="left" indent="1"/>
    </xf>
    <xf numFmtId="0" fontId="1" fillId="2" borderId="18" xfId="0" applyFont="1" applyFill="1" applyBorder="1" applyAlignment="1">
      <alignment horizontal="left" vertical="top" indent="2"/>
    </xf>
    <xf numFmtId="0" fontId="1" fillId="2" borderId="17" xfId="0" applyFont="1" applyFill="1" applyBorder="1"/>
    <xf numFmtId="0" fontId="1" fillId="2" borderId="18" xfId="0" applyFont="1" applyFill="1" applyBorder="1"/>
    <xf numFmtId="0" fontId="1" fillId="2" borderId="5" xfId="0" applyFont="1" applyFill="1" applyBorder="1"/>
    <xf numFmtId="0" fontId="1" fillId="2" borderId="4" xfId="0" applyFont="1" applyFill="1" applyBorder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1" fontId="1" fillId="2" borderId="14" xfId="0" applyNumberFormat="1" applyFont="1" applyFill="1" applyBorder="1" applyAlignment="1">
      <alignment horizontal="center" vertical="center"/>
    </xf>
    <xf numFmtId="0" fontId="17" fillId="5" borderId="11" xfId="0" applyFont="1" applyFill="1" applyBorder="1" applyAlignment="1">
      <alignment horizontal="center"/>
    </xf>
    <xf numFmtId="0" fontId="1" fillId="2" borderId="14" xfId="0" applyFont="1" applyFill="1" applyBorder="1"/>
    <xf numFmtId="164" fontId="1" fillId="2" borderId="14" xfId="0" applyNumberFormat="1" applyFont="1" applyFill="1" applyBorder="1" applyAlignment="1">
      <alignment horizontal="center"/>
    </xf>
    <xf numFmtId="1" fontId="1" fillId="2" borderId="14" xfId="0" applyNumberFormat="1" applyFont="1" applyFill="1" applyBorder="1" applyAlignment="1">
      <alignment horizontal="center" vertical="top"/>
    </xf>
    <xf numFmtId="0" fontId="11" fillId="2" borderId="17" xfId="0" applyFont="1" applyFill="1" applyBorder="1" applyAlignment="1">
      <alignment horizontal="center" vertical="center"/>
    </xf>
    <xf numFmtId="0" fontId="13" fillId="2" borderId="14" xfId="0" applyFont="1" applyFill="1" applyBorder="1"/>
    <xf numFmtId="164" fontId="13" fillId="2" borderId="14" xfId="0" applyNumberFormat="1" applyFont="1" applyFill="1" applyBorder="1"/>
    <xf numFmtId="164" fontId="9" fillId="2" borderId="14" xfId="0" applyNumberFormat="1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2" fontId="9" fillId="2" borderId="14" xfId="0" applyNumberFormat="1" applyFont="1" applyFill="1" applyBorder="1" applyAlignment="1">
      <alignment horizontal="center" vertical="center"/>
    </xf>
    <xf numFmtId="164" fontId="1" fillId="2" borderId="14" xfId="0" applyNumberFormat="1" applyFont="1" applyFill="1" applyBorder="1" applyAlignment="1">
      <alignment horizontal="center" vertical="center"/>
    </xf>
    <xf numFmtId="2" fontId="27" fillId="2" borderId="14" xfId="0" applyNumberFormat="1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right" vertical="center"/>
    </xf>
    <xf numFmtId="0" fontId="13" fillId="2" borderId="0" xfId="0" applyFont="1" applyFill="1" applyAlignment="1">
      <alignment horizontal="center" vertical="center"/>
    </xf>
    <xf numFmtId="0" fontId="13" fillId="2" borderId="0" xfId="0" applyFont="1" applyFill="1"/>
    <xf numFmtId="0" fontId="9" fillId="2" borderId="0" xfId="0" applyFont="1" applyFill="1" applyAlignment="1">
      <alignment horizontal="right" vertical="center"/>
    </xf>
    <xf numFmtId="0" fontId="9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4" fontId="9" fillId="2" borderId="0" xfId="0" applyNumberFormat="1" applyFont="1" applyFill="1"/>
    <xf numFmtId="164" fontId="13" fillId="2" borderId="0" xfId="0" applyNumberFormat="1" applyFont="1" applyFill="1"/>
    <xf numFmtId="0" fontId="9" fillId="2" borderId="0" xfId="0" applyFont="1" applyFill="1" applyAlignment="1">
      <alignment horizontal="right" vertical="top"/>
    </xf>
    <xf numFmtId="1" fontId="9" fillId="2" borderId="0" xfId="0" applyNumberFormat="1" applyFont="1" applyFill="1"/>
    <xf numFmtId="0" fontId="23" fillId="2" borderId="0" xfId="0" applyFont="1" applyFill="1" applyAlignment="1">
      <alignment horizontal="right"/>
    </xf>
    <xf numFmtId="0" fontId="1" fillId="2" borderId="5" xfId="0" applyFont="1" applyFill="1" applyBorder="1" applyAlignment="1">
      <alignment horizontal="center" vertical="center"/>
    </xf>
    <xf numFmtId="164" fontId="13" fillId="2" borderId="5" xfId="0" applyNumberFormat="1" applyFont="1" applyFill="1" applyBorder="1"/>
    <xf numFmtId="164" fontId="9" fillId="2" borderId="14" xfId="0" applyNumberFormat="1" applyFont="1" applyFill="1" applyBorder="1"/>
    <xf numFmtId="0" fontId="9" fillId="2" borderId="14" xfId="0" applyFont="1" applyFill="1" applyBorder="1" applyAlignment="1">
      <alignment horizontal="center"/>
    </xf>
    <xf numFmtId="164" fontId="1" fillId="2" borderId="0" xfId="0" applyNumberFormat="1" applyFont="1" applyFill="1"/>
    <xf numFmtId="2" fontId="1" fillId="2" borderId="0" xfId="0" applyNumberFormat="1" applyFont="1" applyFill="1"/>
    <xf numFmtId="0" fontId="1" fillId="2" borderId="18" xfId="0" applyFont="1" applyFill="1" applyBorder="1" applyAlignment="1">
      <alignment horizontal="left" vertical="top" indent="3"/>
    </xf>
    <xf numFmtId="0" fontId="30" fillId="2" borderId="18" xfId="0" applyFont="1" applyFill="1" applyBorder="1" applyAlignment="1">
      <alignment horizontal="left" vertical="top" indent="1"/>
    </xf>
    <xf numFmtId="0" fontId="1" fillId="2" borderId="6" xfId="0" applyFont="1" applyFill="1" applyBorder="1"/>
    <xf numFmtId="0" fontId="30" fillId="2" borderId="18" xfId="0" applyFont="1" applyFill="1" applyBorder="1" applyAlignment="1">
      <alignment horizontal="left" vertical="top" indent="3"/>
    </xf>
    <xf numFmtId="0" fontId="13" fillId="0" borderId="0" xfId="0" applyFont="1" applyAlignment="1">
      <alignment horizontal="center" vertical="center"/>
    </xf>
    <xf numFmtId="0" fontId="13" fillId="2" borderId="10" xfId="0" applyFont="1" applyFill="1" applyBorder="1" applyAlignment="1">
      <alignment horizontal="center" vertical="center"/>
    </xf>
    <xf numFmtId="2" fontId="1" fillId="2" borderId="13" xfId="0" applyNumberFormat="1" applyFont="1" applyFill="1" applyBorder="1" applyAlignment="1">
      <alignment horizontal="center" vertical="center"/>
    </xf>
    <xf numFmtId="2" fontId="1" fillId="0" borderId="0" xfId="0" applyNumberFormat="1" applyFont="1"/>
    <xf numFmtId="2" fontId="1" fillId="2" borderId="13" xfId="0" applyNumberFormat="1" applyFont="1" applyFill="1" applyBorder="1"/>
    <xf numFmtId="164" fontId="1" fillId="2" borderId="13" xfId="0" applyNumberFormat="1" applyFont="1" applyFill="1" applyBorder="1"/>
    <xf numFmtId="164" fontId="1" fillId="2" borderId="13" xfId="0" applyNumberFormat="1" applyFont="1" applyFill="1" applyBorder="1" applyAlignment="1">
      <alignment horizontal="center" vertical="center"/>
    </xf>
    <xf numFmtId="2" fontId="1" fillId="2" borderId="8" xfId="0" applyNumberFormat="1" applyFont="1" applyFill="1" applyBorder="1" applyAlignment="1">
      <alignment horizontal="center" vertical="center"/>
    </xf>
    <xf numFmtId="164" fontId="1" fillId="0" borderId="0" xfId="0" applyNumberFormat="1" applyFont="1"/>
    <xf numFmtId="0" fontId="1" fillId="6" borderId="0" xfId="0" applyFont="1" applyFill="1"/>
    <xf numFmtId="0" fontId="28" fillId="4" borderId="14" xfId="0" applyFont="1" applyFill="1" applyBorder="1" applyAlignment="1">
      <alignment horizontal="center" vertical="center"/>
    </xf>
    <xf numFmtId="0" fontId="28" fillId="4" borderId="14" xfId="0" applyFont="1" applyFill="1" applyBorder="1" applyAlignment="1">
      <alignment horizontal="center" vertical="top"/>
    </xf>
    <xf numFmtId="0" fontId="28" fillId="4" borderId="14" xfId="0" applyFont="1" applyFill="1" applyBorder="1" applyAlignment="1">
      <alignment horizontal="center"/>
    </xf>
    <xf numFmtId="164" fontId="28" fillId="4" borderId="14" xfId="0" applyNumberFormat="1" applyFont="1" applyFill="1" applyBorder="1" applyAlignment="1">
      <alignment horizontal="center"/>
    </xf>
    <xf numFmtId="0" fontId="32" fillId="4" borderId="14" xfId="0" applyFont="1" applyFill="1" applyBorder="1" applyAlignment="1">
      <alignment horizontal="center" vertical="center"/>
    </xf>
    <xf numFmtId="164" fontId="32" fillId="4" borderId="14" xfId="0" applyNumberFormat="1" applyFont="1" applyFill="1" applyBorder="1" applyAlignment="1">
      <alignment horizontal="center" vertical="center"/>
    </xf>
    <xf numFmtId="0" fontId="36" fillId="4" borderId="14" xfId="0" applyFont="1" applyFill="1" applyBorder="1" applyAlignment="1">
      <alignment horizontal="center" vertical="center"/>
    </xf>
    <xf numFmtId="164" fontId="28" fillId="4" borderId="14" xfId="0" applyNumberFormat="1" applyFont="1" applyFill="1" applyBorder="1" applyAlignment="1">
      <alignment horizontal="center" vertical="center"/>
    </xf>
    <xf numFmtId="0" fontId="28" fillId="4" borderId="14" xfId="0" applyFont="1" applyFill="1" applyBorder="1"/>
    <xf numFmtId="2" fontId="28" fillId="4" borderId="14" xfId="0" applyNumberFormat="1" applyFont="1" applyFill="1" applyBorder="1" applyAlignment="1">
      <alignment horizontal="center" vertical="center"/>
    </xf>
    <xf numFmtId="2" fontId="1" fillId="2" borderId="14" xfId="0" applyNumberFormat="1" applyFont="1" applyFill="1" applyBorder="1" applyAlignment="1">
      <alignment horizontal="center" vertical="center"/>
    </xf>
    <xf numFmtId="2" fontId="28" fillId="4" borderId="14" xfId="0" applyNumberFormat="1" applyFont="1" applyFill="1" applyBorder="1" applyAlignment="1">
      <alignment horizontal="center"/>
    </xf>
    <xf numFmtId="1" fontId="13" fillId="2" borderId="14" xfId="0" applyNumberFormat="1" applyFont="1" applyFill="1" applyBorder="1" applyAlignment="1">
      <alignment horizontal="center" vertical="center"/>
    </xf>
    <xf numFmtId="2" fontId="13" fillId="2" borderId="0" xfId="0" applyNumberFormat="1" applyFont="1" applyFill="1"/>
    <xf numFmtId="2" fontId="13" fillId="2" borderId="14" xfId="0" applyNumberFormat="1" applyFont="1" applyFill="1" applyBorder="1"/>
    <xf numFmtId="2" fontId="13" fillId="2" borderId="14" xfId="0" applyNumberFormat="1" applyFont="1" applyFill="1" applyBorder="1" applyAlignment="1">
      <alignment horizontal="center" vertical="center"/>
    </xf>
    <xf numFmtId="0" fontId="21" fillId="2" borderId="0" xfId="0" applyFont="1" applyFill="1" applyAlignment="1">
      <alignment horizontal="left" indent="1"/>
    </xf>
    <xf numFmtId="0" fontId="39" fillId="6" borderId="0" xfId="0" applyFont="1" applyFill="1" applyAlignment="1">
      <alignment horizontal="center" vertical="center"/>
    </xf>
    <xf numFmtId="0" fontId="38" fillId="6" borderId="0" xfId="0" applyFont="1" applyFill="1" applyAlignment="1">
      <alignment vertical="center"/>
    </xf>
    <xf numFmtId="11" fontId="1" fillId="2" borderId="0" xfId="0" applyNumberFormat="1" applyFont="1" applyFill="1"/>
    <xf numFmtId="11" fontId="28" fillId="4" borderId="14" xfId="0" applyNumberFormat="1" applyFont="1" applyFill="1" applyBorder="1" applyAlignment="1">
      <alignment horizontal="center" vertical="center"/>
    </xf>
    <xf numFmtId="11" fontId="28" fillId="4" borderId="14" xfId="0" applyNumberFormat="1" applyFont="1" applyFill="1" applyBorder="1" applyAlignment="1">
      <alignment horizontal="center" vertical="top"/>
    </xf>
    <xf numFmtId="11" fontId="1" fillId="2" borderId="14" xfId="0" applyNumberFormat="1" applyFont="1" applyFill="1" applyBorder="1" applyAlignment="1">
      <alignment horizontal="center" vertical="center"/>
    </xf>
    <xf numFmtId="11" fontId="1" fillId="2" borderId="14" xfId="0" applyNumberFormat="1" applyFont="1" applyFill="1" applyBorder="1"/>
    <xf numFmtId="11" fontId="32" fillId="4" borderId="14" xfId="0" applyNumberFormat="1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165" fontId="1" fillId="2" borderId="14" xfId="0" applyNumberFormat="1" applyFont="1" applyFill="1" applyBorder="1" applyAlignment="1">
      <alignment horizontal="center" vertical="center"/>
    </xf>
    <xf numFmtId="0" fontId="47" fillId="4" borderId="14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right" vertical="center"/>
    </xf>
    <xf numFmtId="0" fontId="13" fillId="2" borderId="14" xfId="0" applyFont="1" applyFill="1" applyBorder="1" applyAlignment="1">
      <alignment horizontal="left" vertical="center"/>
    </xf>
    <xf numFmtId="0" fontId="51" fillId="2" borderId="18" xfId="0" applyFont="1" applyFill="1" applyBorder="1" applyAlignment="1">
      <alignment horizontal="left" indent="1"/>
    </xf>
    <xf numFmtId="0" fontId="1" fillId="0" borderId="14" xfId="0" applyFont="1" applyBorder="1" applyAlignment="1">
      <alignment horizontal="center" vertical="center"/>
    </xf>
    <xf numFmtId="165" fontId="1" fillId="0" borderId="14" xfId="0" applyNumberFormat="1" applyFont="1" applyBorder="1" applyAlignment="1">
      <alignment horizontal="center" vertical="center"/>
    </xf>
    <xf numFmtId="165" fontId="13" fillId="0" borderId="14" xfId="0" applyNumberFormat="1" applyFont="1" applyBorder="1" applyAlignment="1">
      <alignment horizontal="center"/>
    </xf>
    <xf numFmtId="0" fontId="12" fillId="2" borderId="18" xfId="0" applyFont="1" applyFill="1" applyBorder="1" applyAlignment="1">
      <alignment horizontal="right" vertical="center"/>
    </xf>
    <xf numFmtId="0" fontId="50" fillId="4" borderId="23" xfId="0" applyFont="1" applyFill="1" applyBorder="1" applyAlignment="1">
      <alignment horizontal="center" vertical="center"/>
    </xf>
    <xf numFmtId="2" fontId="9" fillId="2" borderId="10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left" vertical="center" indent="1"/>
    </xf>
    <xf numFmtId="2" fontId="1" fillId="2" borderId="17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left" vertical="center" indent="1"/>
    </xf>
    <xf numFmtId="0" fontId="1" fillId="2" borderId="5" xfId="0" applyFont="1" applyFill="1" applyBorder="1" applyAlignment="1">
      <alignment horizontal="left" vertical="center" indent="1"/>
    </xf>
    <xf numFmtId="1" fontId="1" fillId="2" borderId="5" xfId="0" applyNumberFormat="1" applyFont="1" applyFill="1" applyBorder="1" applyAlignment="1">
      <alignment horizontal="center" vertical="center"/>
    </xf>
    <xf numFmtId="165" fontId="1" fillId="2" borderId="5" xfId="0" applyNumberFormat="1" applyFont="1" applyFill="1" applyBorder="1" applyAlignment="1">
      <alignment horizontal="center" vertical="center"/>
    </xf>
    <xf numFmtId="2" fontId="1" fillId="2" borderId="5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166" fontId="1" fillId="2" borderId="14" xfId="0" applyNumberFormat="1" applyFont="1" applyFill="1" applyBorder="1"/>
    <xf numFmtId="0" fontId="0" fillId="0" borderId="0" xfId="0" applyAlignment="1">
      <alignment horizontal="center" vertical="center"/>
    </xf>
    <xf numFmtId="0" fontId="0" fillId="0" borderId="14" xfId="0" applyBorder="1"/>
    <xf numFmtId="0" fontId="0" fillId="0" borderId="14" xfId="0" applyBorder="1" applyAlignment="1">
      <alignment horizontal="center" vertical="center"/>
    </xf>
    <xf numFmtId="0" fontId="28" fillId="4" borderId="23" xfId="0" applyFont="1" applyFill="1" applyBorder="1" applyAlignment="1">
      <alignment horizontal="center" vertical="center"/>
    </xf>
    <xf numFmtId="0" fontId="53" fillId="4" borderId="24" xfId="0" applyFont="1" applyFill="1" applyBorder="1" applyAlignment="1">
      <alignment horizontal="center" vertical="center"/>
    </xf>
    <xf numFmtId="0" fontId="1" fillId="2" borderId="18" xfId="0" quotePrefix="1" applyFont="1" applyFill="1" applyBorder="1" applyAlignment="1">
      <alignment horizontal="left" vertical="top" indent="1"/>
    </xf>
    <xf numFmtId="0" fontId="17" fillId="5" borderId="0" xfId="0" applyFont="1" applyFill="1" applyAlignment="1">
      <alignment horizontal="center"/>
    </xf>
    <xf numFmtId="0" fontId="17" fillId="5" borderId="0" xfId="0" applyFont="1" applyFill="1" applyAlignment="1">
      <alignment horizontal="center" wrapText="1"/>
    </xf>
    <xf numFmtId="0" fontId="17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/>
    </xf>
    <xf numFmtId="0" fontId="2" fillId="2" borderId="14" xfId="0" applyFont="1" applyFill="1" applyBorder="1" applyAlignment="1">
      <alignment horizontal="center" vertical="center"/>
    </xf>
    <xf numFmtId="0" fontId="56" fillId="2" borderId="14" xfId="0" applyFont="1" applyFill="1" applyBorder="1" applyAlignment="1">
      <alignment horizontal="center" vertical="center"/>
    </xf>
    <xf numFmtId="0" fontId="56" fillId="2" borderId="0" xfId="0" applyFont="1" applyFill="1" applyAlignment="1">
      <alignment horizontal="center" vertical="center"/>
    </xf>
    <xf numFmtId="0" fontId="2" fillId="2" borderId="14" xfId="0" applyFont="1" applyFill="1" applyBorder="1" applyAlignment="1">
      <alignment horizontal="center"/>
    </xf>
    <xf numFmtId="167" fontId="1" fillId="2" borderId="14" xfId="0" applyNumberFormat="1" applyFont="1" applyFill="1" applyBorder="1" applyAlignment="1">
      <alignment horizontal="center" vertical="top"/>
    </xf>
    <xf numFmtId="0" fontId="1" fillId="2" borderId="18" xfId="0" quotePrefix="1" applyFont="1" applyFill="1" applyBorder="1" applyAlignment="1">
      <alignment horizontal="left" vertical="top" indent="2"/>
    </xf>
    <xf numFmtId="0" fontId="1" fillId="2" borderId="18" xfId="0" applyFont="1" applyFill="1" applyBorder="1" applyAlignment="1">
      <alignment horizontal="left" vertical="top" indent="5"/>
    </xf>
    <xf numFmtId="167" fontId="1" fillId="2" borderId="14" xfId="0" applyNumberFormat="1" applyFont="1" applyFill="1" applyBorder="1" applyAlignment="1">
      <alignment horizontal="center" vertical="center"/>
    </xf>
    <xf numFmtId="0" fontId="1" fillId="2" borderId="20" xfId="0" applyFont="1" applyFill="1" applyBorder="1"/>
    <xf numFmtId="0" fontId="30" fillId="2" borderId="1" xfId="0" applyFont="1" applyFill="1" applyBorder="1" applyAlignment="1">
      <alignment horizontal="left" vertical="top" indent="1"/>
    </xf>
    <xf numFmtId="0" fontId="1" fillId="2" borderId="2" xfId="0" applyFont="1" applyFill="1" applyBorder="1"/>
    <xf numFmtId="0" fontId="1" fillId="2" borderId="3" xfId="0" applyFont="1" applyFill="1" applyBorder="1"/>
    <xf numFmtId="0" fontId="12" fillId="2" borderId="0" xfId="0" applyFont="1" applyFill="1" applyAlignment="1">
      <alignment horizontal="right" vertical="center"/>
    </xf>
    <xf numFmtId="2" fontId="1" fillId="2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left" vertical="top" indent="2"/>
    </xf>
    <xf numFmtId="0" fontId="1" fillId="2" borderId="0" xfId="0" applyFont="1" applyFill="1" applyAlignment="1">
      <alignment horizontal="right" vertical="top" indent="2"/>
    </xf>
    <xf numFmtId="0" fontId="29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1" fontId="1" fillId="2" borderId="0" xfId="0" applyNumberFormat="1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 indent="1"/>
    </xf>
    <xf numFmtId="165" fontId="1" fillId="2" borderId="0" xfId="0" applyNumberFormat="1" applyFont="1" applyFill="1" applyAlignment="1">
      <alignment horizontal="center" vertical="center"/>
    </xf>
    <xf numFmtId="2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vertical="top"/>
    </xf>
    <xf numFmtId="0" fontId="1" fillId="2" borderId="0" xfId="0" applyFont="1" applyFill="1" applyAlignment="1">
      <alignment horizontal="right" vertical="top"/>
    </xf>
    <xf numFmtId="0" fontId="4" fillId="2" borderId="0" xfId="0" applyFont="1" applyFill="1" applyAlignment="1">
      <alignment vertical="top"/>
    </xf>
    <xf numFmtId="1" fontId="9" fillId="2" borderId="0" xfId="0" applyNumberFormat="1" applyFont="1" applyFill="1" applyAlignment="1">
      <alignment horizontal="right" vertical="center"/>
    </xf>
    <xf numFmtId="0" fontId="13" fillId="2" borderId="0" xfId="0" applyFont="1" applyFill="1" applyAlignment="1">
      <alignment vertical="top"/>
    </xf>
    <xf numFmtId="0" fontId="9" fillId="2" borderId="0" xfId="0" applyFont="1" applyFill="1" applyAlignment="1">
      <alignment vertical="top"/>
    </xf>
    <xf numFmtId="1" fontId="9" fillId="2" borderId="0" xfId="0" applyNumberFormat="1" applyFont="1" applyFill="1" applyAlignment="1">
      <alignment vertical="top"/>
    </xf>
    <xf numFmtId="2" fontId="13" fillId="2" borderId="0" xfId="0" applyNumberFormat="1" applyFont="1" applyFill="1" applyAlignment="1">
      <alignment vertical="top"/>
    </xf>
    <xf numFmtId="164" fontId="1" fillId="2" borderId="0" xfId="0" applyNumberFormat="1" applyFont="1" applyFill="1" applyAlignment="1">
      <alignment vertical="top"/>
    </xf>
    <xf numFmtId="164" fontId="1" fillId="2" borderId="0" xfId="0" applyNumberFormat="1" applyFont="1" applyFill="1" applyAlignment="1">
      <alignment horizontal="right" vertical="top"/>
    </xf>
    <xf numFmtId="0" fontId="9" fillId="2" borderId="0" xfId="0" applyFont="1" applyFill="1" applyAlignment="1">
      <alignment horizontal="center"/>
    </xf>
    <xf numFmtId="165" fontId="9" fillId="2" borderId="0" xfId="0" applyNumberFormat="1" applyFont="1" applyFill="1" applyAlignment="1">
      <alignment horizontal="right" vertical="center"/>
    </xf>
    <xf numFmtId="2" fontId="1" fillId="2" borderId="0" xfId="0" applyNumberFormat="1" applyFont="1" applyFill="1" applyAlignment="1">
      <alignment vertical="center"/>
    </xf>
    <xf numFmtId="0" fontId="6" fillId="2" borderId="0" xfId="0" applyFont="1" applyFill="1" applyAlignment="1">
      <alignment horizontal="right" vertical="top"/>
    </xf>
    <xf numFmtId="0" fontId="43" fillId="2" borderId="0" xfId="0" applyFont="1" applyFill="1" applyAlignment="1">
      <alignment horizontal="right" vertical="top"/>
    </xf>
    <xf numFmtId="2" fontId="1" fillId="2" borderId="0" xfId="0" applyNumberFormat="1" applyFont="1" applyFill="1" applyAlignment="1">
      <alignment vertical="top"/>
    </xf>
    <xf numFmtId="2" fontId="41" fillId="7" borderId="25" xfId="2" applyNumberFormat="1"/>
    <xf numFmtId="0" fontId="5" fillId="2" borderId="0" xfId="0" applyFont="1" applyFill="1" applyAlignment="1">
      <alignment horizontal="center"/>
    </xf>
    <xf numFmtId="2" fontId="9" fillId="2" borderId="0" xfId="0" applyNumberFormat="1" applyFont="1" applyFill="1" applyAlignment="1">
      <alignment vertical="center"/>
    </xf>
    <xf numFmtId="0" fontId="1" fillId="2" borderId="4" xfId="0" quotePrefix="1" applyFont="1" applyFill="1" applyBorder="1" applyAlignment="1">
      <alignment horizontal="left" vertical="top" indent="2"/>
    </xf>
    <xf numFmtId="2" fontId="41" fillId="7" borderId="32" xfId="2" applyNumberFormat="1" applyBorder="1"/>
    <xf numFmtId="0" fontId="5" fillId="2" borderId="5" xfId="0" applyFont="1" applyFill="1" applyBorder="1" applyAlignment="1">
      <alignment horizontal="center"/>
    </xf>
    <xf numFmtId="0" fontId="11" fillId="2" borderId="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right"/>
    </xf>
    <xf numFmtId="0" fontId="61" fillId="5" borderId="11" xfId="0" applyFont="1" applyFill="1" applyBorder="1" applyAlignment="1">
      <alignment horizontal="center"/>
    </xf>
    <xf numFmtId="0" fontId="17" fillId="5" borderId="33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28" fillId="4" borderId="14" xfId="0" applyFont="1" applyFill="1" applyBorder="1" applyAlignment="1">
      <alignment horizontal="center" vertical="top" wrapText="1"/>
    </xf>
    <xf numFmtId="0" fontId="28" fillId="4" borderId="14" xfId="0" applyFont="1" applyFill="1" applyBorder="1" applyAlignment="1">
      <alignment vertical="top" wrapText="1"/>
    </xf>
    <xf numFmtId="0" fontId="9" fillId="2" borderId="14" xfId="0" applyFont="1" applyFill="1" applyBorder="1" applyAlignment="1">
      <alignment vertical="top"/>
    </xf>
    <xf numFmtId="0" fontId="2" fillId="2" borderId="18" xfId="0" applyFont="1" applyFill="1" applyBorder="1" applyAlignment="1">
      <alignment horizontal="left" vertical="center" indent="1"/>
    </xf>
    <xf numFmtId="0" fontId="1" fillId="0" borderId="14" xfId="0" applyFont="1" applyBorder="1"/>
    <xf numFmtId="0" fontId="13" fillId="0" borderId="14" xfId="0" applyFont="1" applyBorder="1"/>
    <xf numFmtId="0" fontId="13" fillId="2" borderId="0" xfId="0" applyFont="1" applyFill="1" applyAlignment="1">
      <alignment horizontal="left" vertical="center"/>
    </xf>
    <xf numFmtId="168" fontId="9" fillId="2" borderId="0" xfId="0" applyNumberFormat="1" applyFont="1" applyFill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28" fillId="4" borderId="23" xfId="0" applyFont="1" applyFill="1" applyBorder="1" applyAlignment="1">
      <alignment horizontal="left"/>
    </xf>
    <xf numFmtId="0" fontId="28" fillId="4" borderId="24" xfId="0" applyFont="1" applyFill="1" applyBorder="1" applyAlignment="1">
      <alignment horizontal="left" vertical="center"/>
    </xf>
    <xf numFmtId="0" fontId="1" fillId="2" borderId="14" xfId="0" applyFont="1" applyFill="1" applyBorder="1" applyAlignment="1">
      <alignment horizontal="left" vertical="center"/>
    </xf>
    <xf numFmtId="0" fontId="36" fillId="4" borderId="14" xfId="0" applyFont="1" applyFill="1" applyBorder="1" applyAlignment="1">
      <alignment horizontal="center" vertical="center"/>
    </xf>
    <xf numFmtId="0" fontId="28" fillId="4" borderId="14" xfId="0" applyFont="1" applyFill="1" applyBorder="1" applyAlignment="1">
      <alignment horizontal="center" vertical="center"/>
    </xf>
    <xf numFmtId="0" fontId="13" fillId="2" borderId="14" xfId="0" applyFont="1" applyFill="1" applyBorder="1" applyAlignment="1">
      <alignment horizontal="left" vertical="center" indent="1"/>
    </xf>
    <xf numFmtId="0" fontId="28" fillId="4" borderId="14" xfId="0" applyFont="1" applyFill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8" fillId="4" borderId="23" xfId="0" applyFont="1" applyFill="1" applyBorder="1" applyAlignment="1">
      <alignment horizontal="center" vertical="center"/>
    </xf>
    <xf numFmtId="0" fontId="28" fillId="4" borderId="24" xfId="0" applyFont="1" applyFill="1" applyBorder="1" applyAlignment="1">
      <alignment horizontal="center" vertical="center"/>
    </xf>
    <xf numFmtId="0" fontId="32" fillId="4" borderId="23" xfId="0" applyFont="1" applyFill="1" applyBorder="1" applyAlignment="1">
      <alignment horizontal="center" vertical="center"/>
    </xf>
    <xf numFmtId="0" fontId="47" fillId="4" borderId="23" xfId="0" applyFont="1" applyFill="1" applyBorder="1" applyAlignment="1">
      <alignment horizontal="center" vertical="center"/>
    </xf>
    <xf numFmtId="2" fontId="28" fillId="4" borderId="14" xfId="0" applyNumberFormat="1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3" fillId="2" borderId="18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17" xfId="0" applyFont="1" applyFill="1" applyBorder="1" applyAlignment="1">
      <alignment horizontal="center" vertical="center"/>
    </xf>
    <xf numFmtId="0" fontId="52" fillId="8" borderId="5" xfId="3" applyBorder="1" applyAlignment="1">
      <alignment horizontal="center" vertical="center"/>
    </xf>
    <xf numFmtId="0" fontId="52" fillId="8" borderId="6" xfId="3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7" fillId="9" borderId="19" xfId="0" applyFont="1" applyFill="1" applyBorder="1" applyAlignment="1">
      <alignment horizontal="center" vertical="center"/>
    </xf>
    <xf numFmtId="0" fontId="57" fillId="9" borderId="26" xfId="0" applyFont="1" applyFill="1" applyBorder="1" applyAlignment="1">
      <alignment horizontal="center" vertical="center"/>
    </xf>
    <xf numFmtId="0" fontId="57" fillId="9" borderId="20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left" vertical="center" wrapText="1" indent="1"/>
    </xf>
    <xf numFmtId="0" fontId="1" fillId="2" borderId="23" xfId="0" applyFont="1" applyFill="1" applyBorder="1" applyAlignment="1">
      <alignment horizontal="center" vertical="top"/>
    </xf>
    <xf numFmtId="0" fontId="1" fillId="2" borderId="24" xfId="0" applyFont="1" applyFill="1" applyBorder="1" applyAlignment="1">
      <alignment horizontal="center" vertical="top"/>
    </xf>
    <xf numFmtId="0" fontId="5" fillId="2" borderId="23" xfId="0" applyFont="1" applyFill="1" applyBorder="1" applyAlignment="1">
      <alignment horizontal="center" vertical="top"/>
    </xf>
    <xf numFmtId="0" fontId="5" fillId="2" borderId="24" xfId="0" applyFont="1" applyFill="1" applyBorder="1" applyAlignment="1">
      <alignment horizontal="center" vertical="top"/>
    </xf>
    <xf numFmtId="0" fontId="33" fillId="4" borderId="14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top" wrapText="1"/>
    </xf>
    <xf numFmtId="0" fontId="60" fillId="9" borderId="26" xfId="0" applyFont="1" applyFill="1" applyBorder="1" applyAlignment="1">
      <alignment horizontal="center" vertical="center"/>
    </xf>
    <xf numFmtId="0" fontId="60" fillId="9" borderId="20" xfId="0" applyFont="1" applyFill="1" applyBorder="1" applyAlignment="1">
      <alignment horizontal="center" vertical="center"/>
    </xf>
    <xf numFmtId="0" fontId="52" fillId="8" borderId="26" xfId="3" applyBorder="1" applyAlignment="1">
      <alignment horizontal="center" vertical="center"/>
    </xf>
    <xf numFmtId="0" fontId="52" fillId="8" borderId="20" xfId="3" applyBorder="1" applyAlignment="1">
      <alignment horizontal="center" vertical="center"/>
    </xf>
    <xf numFmtId="0" fontId="28" fillId="4" borderId="21" xfId="0" applyFont="1" applyFill="1" applyBorder="1" applyAlignment="1">
      <alignment horizontal="left" vertical="center"/>
    </xf>
    <xf numFmtId="0" fontId="28" fillId="4" borderId="22" xfId="0" applyFont="1" applyFill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3" fillId="2" borderId="17" xfId="0" applyFont="1" applyFill="1" applyBorder="1" applyAlignment="1">
      <alignment horizontal="left" vertical="center"/>
    </xf>
    <xf numFmtId="0" fontId="1" fillId="2" borderId="14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top"/>
    </xf>
    <xf numFmtId="0" fontId="9" fillId="2" borderId="24" xfId="0" applyFont="1" applyFill="1" applyBorder="1" applyAlignment="1">
      <alignment horizontal="center" vertical="top"/>
    </xf>
    <xf numFmtId="0" fontId="13" fillId="2" borderId="20" xfId="0" applyFont="1" applyFill="1" applyBorder="1" applyAlignment="1">
      <alignment horizontal="center" vertical="center"/>
    </xf>
    <xf numFmtId="0" fontId="13" fillId="2" borderId="14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/>
    </xf>
    <xf numFmtId="0" fontId="7" fillId="2" borderId="14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28" fillId="4" borderId="2" xfId="0" applyFont="1" applyFill="1" applyBorder="1" applyAlignment="1">
      <alignment horizontal="center" vertical="center"/>
    </xf>
    <xf numFmtId="0" fontId="28" fillId="4" borderId="3" xfId="0" applyFont="1" applyFill="1" applyBorder="1" applyAlignment="1">
      <alignment horizontal="center" vertical="center"/>
    </xf>
    <xf numFmtId="0" fontId="28" fillId="4" borderId="4" xfId="0" applyFont="1" applyFill="1" applyBorder="1" applyAlignment="1">
      <alignment horizontal="center" vertical="center"/>
    </xf>
    <xf numFmtId="0" fontId="28" fillId="4" borderId="5" xfId="0" applyFont="1" applyFill="1" applyBorder="1" applyAlignment="1">
      <alignment horizontal="center" vertical="center"/>
    </xf>
    <xf numFmtId="0" fontId="28" fillId="4" borderId="6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 wrapText="1"/>
    </xf>
    <xf numFmtId="0" fontId="28" fillId="4" borderId="2" xfId="0" applyFont="1" applyFill="1" applyBorder="1" applyAlignment="1">
      <alignment horizontal="center" vertical="center" wrapText="1"/>
    </xf>
    <xf numFmtId="0" fontId="28" fillId="4" borderId="3" xfId="0" applyFont="1" applyFill="1" applyBorder="1" applyAlignment="1">
      <alignment horizontal="center" vertical="center" wrapText="1"/>
    </xf>
    <xf numFmtId="0" fontId="28" fillId="4" borderId="4" xfId="0" applyFont="1" applyFill="1" applyBorder="1" applyAlignment="1">
      <alignment horizontal="center" vertical="center" wrapText="1"/>
    </xf>
    <xf numFmtId="0" fontId="28" fillId="4" borderId="5" xfId="0" applyFont="1" applyFill="1" applyBorder="1" applyAlignment="1">
      <alignment horizontal="center" vertical="center" wrapText="1"/>
    </xf>
    <xf numFmtId="0" fontId="28" fillId="4" borderId="6" xfId="0" applyFont="1" applyFill="1" applyBorder="1" applyAlignment="1">
      <alignment horizontal="center" vertical="center" wrapText="1"/>
    </xf>
    <xf numFmtId="0" fontId="28" fillId="4" borderId="14" xfId="0" applyFont="1" applyFill="1" applyBorder="1" applyAlignment="1">
      <alignment horizontal="center" vertical="top" wrapText="1"/>
    </xf>
    <xf numFmtId="0" fontId="16" fillId="4" borderId="2" xfId="0" applyFont="1" applyFill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9" xfId="0" applyFont="1" applyFill="1" applyBorder="1" applyAlignment="1">
      <alignment horizontal="center" vertical="center"/>
    </xf>
    <xf numFmtId="0" fontId="16" fillId="4" borderId="16" xfId="0" applyFont="1" applyFill="1" applyBorder="1" applyAlignment="1">
      <alignment horizontal="center" vertical="center"/>
    </xf>
    <xf numFmtId="2" fontId="28" fillId="4" borderId="19" xfId="0" applyNumberFormat="1" applyFont="1" applyFill="1" applyBorder="1" applyAlignment="1">
      <alignment horizontal="center" vertical="center"/>
    </xf>
    <xf numFmtId="2" fontId="28" fillId="4" borderId="26" xfId="0" applyNumberFormat="1" applyFont="1" applyFill="1" applyBorder="1" applyAlignment="1">
      <alignment horizontal="center" vertical="center"/>
    </xf>
    <xf numFmtId="2" fontId="28" fillId="4" borderId="20" xfId="0" applyNumberFormat="1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left" vertical="center" wrapText="1" indent="1"/>
    </xf>
    <xf numFmtId="0" fontId="1" fillId="2" borderId="0" xfId="0" applyFont="1" applyFill="1" applyAlignment="1">
      <alignment horizontal="left" vertical="center" wrapText="1" indent="1"/>
    </xf>
    <xf numFmtId="0" fontId="1" fillId="2" borderId="17" xfId="0" applyFont="1" applyFill="1" applyBorder="1" applyAlignment="1">
      <alignment horizontal="left" vertical="center" wrapText="1" indent="1"/>
    </xf>
    <xf numFmtId="0" fontId="19" fillId="3" borderId="1" xfId="0" applyFont="1" applyFill="1" applyBorder="1" applyAlignment="1">
      <alignment horizontal="center"/>
    </xf>
    <xf numFmtId="0" fontId="19" fillId="3" borderId="2" xfId="0" applyFont="1" applyFill="1" applyBorder="1" applyAlignment="1">
      <alignment horizontal="center"/>
    </xf>
    <xf numFmtId="0" fontId="17" fillId="3" borderId="4" xfId="0" applyFont="1" applyFill="1" applyBorder="1" applyAlignment="1">
      <alignment horizontal="center"/>
    </xf>
    <xf numFmtId="0" fontId="17" fillId="3" borderId="5" xfId="0" applyFont="1" applyFill="1" applyBorder="1" applyAlignment="1">
      <alignment horizontal="center"/>
    </xf>
    <xf numFmtId="11" fontId="9" fillId="2" borderId="0" xfId="0" applyNumberFormat="1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1" fontId="9" fillId="2" borderId="0" xfId="0" applyNumberFormat="1" applyFont="1" applyFill="1" applyAlignment="1">
      <alignment horizontal="center" vertical="center"/>
    </xf>
    <xf numFmtId="0" fontId="9" fillId="2" borderId="0" xfId="0" applyFont="1" applyFill="1" applyAlignment="1">
      <alignment horizontal="right"/>
    </xf>
    <xf numFmtId="0" fontId="14" fillId="3" borderId="1" xfId="0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14" fillId="3" borderId="15" xfId="0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63" fillId="2" borderId="34" xfId="0" applyFont="1" applyFill="1" applyBorder="1" applyAlignment="1">
      <alignment horizontal="center" vertical="center"/>
    </xf>
    <xf numFmtId="0" fontId="63" fillId="2" borderId="35" xfId="0" applyFont="1" applyFill="1" applyBorder="1" applyAlignment="1">
      <alignment horizontal="center" vertical="center"/>
    </xf>
    <xf numFmtId="0" fontId="63" fillId="2" borderId="36" xfId="0" applyFont="1" applyFill="1" applyBorder="1" applyAlignment="1">
      <alignment horizontal="center" vertical="center"/>
    </xf>
    <xf numFmtId="0" fontId="28" fillId="4" borderId="19" xfId="0" applyFont="1" applyFill="1" applyBorder="1" applyAlignment="1">
      <alignment horizontal="center" vertical="top" wrapText="1"/>
    </xf>
    <xf numFmtId="0" fontId="28" fillId="4" borderId="20" xfId="0" applyFont="1" applyFill="1" applyBorder="1" applyAlignment="1">
      <alignment horizontal="center" vertical="top" wrapText="1"/>
    </xf>
    <xf numFmtId="0" fontId="17" fillId="5" borderId="0" xfId="0" applyFont="1" applyFill="1" applyAlignment="1">
      <alignment horizontal="center" vertical="center" wrapText="1"/>
    </xf>
    <xf numFmtId="0" fontId="17" fillId="5" borderId="5" xfId="0" applyFont="1" applyFill="1" applyBorder="1" applyAlignment="1">
      <alignment horizontal="center" vertical="center" wrapText="1"/>
    </xf>
    <xf numFmtId="0" fontId="17" fillId="5" borderId="29" xfId="0" applyFont="1" applyFill="1" applyBorder="1" applyAlignment="1">
      <alignment horizontal="center"/>
    </xf>
    <xf numFmtId="0" fontId="17" fillId="5" borderId="30" xfId="0" applyFont="1" applyFill="1" applyBorder="1" applyAlignment="1">
      <alignment horizontal="center"/>
    </xf>
    <xf numFmtId="0" fontId="17" fillId="5" borderId="31" xfId="0" applyFont="1" applyFill="1" applyBorder="1" applyAlignment="1">
      <alignment horizontal="center"/>
    </xf>
    <xf numFmtId="0" fontId="17" fillId="5" borderId="12" xfId="0" applyFont="1" applyFill="1" applyBorder="1" applyAlignment="1">
      <alignment horizontal="center" vertical="center"/>
    </xf>
    <xf numFmtId="0" fontId="17" fillId="5" borderId="10" xfId="0" applyFont="1" applyFill="1" applyBorder="1" applyAlignment="1">
      <alignment horizontal="center" vertical="center"/>
    </xf>
    <xf numFmtId="0" fontId="17" fillId="5" borderId="27" xfId="0" applyFont="1" applyFill="1" applyBorder="1" applyAlignment="1">
      <alignment horizontal="center" wrapText="1"/>
    </xf>
    <xf numFmtId="0" fontId="17" fillId="5" borderId="28" xfId="0" applyFont="1" applyFill="1" applyBorder="1" applyAlignment="1">
      <alignment horizontal="center" wrapText="1"/>
    </xf>
    <xf numFmtId="0" fontId="17" fillId="5" borderId="7" xfId="0" applyFont="1" applyFill="1" applyBorder="1" applyAlignment="1">
      <alignment horizontal="center" wrapText="1"/>
    </xf>
    <xf numFmtId="0" fontId="17" fillId="5" borderId="0" xfId="0" applyFont="1" applyFill="1" applyAlignment="1">
      <alignment horizontal="center" wrapText="1"/>
    </xf>
  </cellXfs>
  <cellStyles count="4">
    <cellStyle name="Calculation" xfId="2" builtinId="22"/>
    <cellStyle name="Good" xfId="3" builtinId="26"/>
    <cellStyle name="Normal" xfId="0" builtinId="0"/>
    <cellStyle name="Normal 6" xfId="1" xr:uid="{00000000-0005-0000-0000-000003000000}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006666"/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266270</xdr:colOff>
      <xdr:row>0</xdr:row>
      <xdr:rowOff>207247</xdr:rowOff>
    </xdr:from>
    <xdr:ext cx="2279855" cy="65780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7029020" y="207247"/>
              <a:ext cx="2279855" cy="657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14:m>
                <m:oMath xmlns:m="http://schemas.openxmlformats.org/officeDocument/2006/math">
                  <m:r>
                    <a:rPr lang="en-US" sz="18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−</m:t>
                  </m:r>
                  <m:f>
                    <m:f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𝑚</m:t>
                      </m:r>
                    </m:num>
                    <m:den>
                      <m:sSup>
                        <m:sSup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p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den>
                  </m:f>
                  <m:d>
                    <m:dPr>
                      <m:begChr m:val="["/>
                      <m:endChr m:val="]"/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800" b="0" i="1">
                          <a:latin typeface="Cambria Math" panose="02040503050406030204" pitchFamily="18" charset="0"/>
                        </a:rPr>
                        <m:t>1−</m:t>
                      </m:r>
                      <m:f>
                        <m:f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𝑐ℎ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  <m:d>
                                <m:dPr>
                                  <m:begChr m:val="["/>
                                  <m:endChr m:val="]"/>
                                  <m:ctrlP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dPr>
                                <m:e>
                                  <m:f>
                                    <m:fPr>
                                      <m:ctrlP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fPr>
                                    <m:num>
                                      <m: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  <m:t>𝐿</m:t>
                                      </m:r>
                                    </m:num>
                                    <m:den>
                                      <m: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den>
                                  </m:f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−</m:t>
                                  </m:r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𝑧</m:t>
                                  </m:r>
                                </m:e>
                              </m:d>
                            </m:e>
                          </m:d>
                        </m:num>
                        <m:den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𝑐ℎ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f>
                                <m:fPr>
                                  <m:ctrlP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𝑘𝐿</m:t>
                                  </m:r>
                                </m:num>
                                <m:den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den>
                              </m:f>
                            </m:e>
                          </m:d>
                        </m:den>
                      </m:f>
                    </m:e>
                  </m:d>
                </m:oMath>
              </a14:m>
              <a:endParaRPr lang="en-US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7029020" y="207247"/>
              <a:ext cx="2279855" cy="657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:r>
                <a:rPr lang="en-US" sz="1800" i="0">
                  <a:latin typeface="Cambria Math" panose="02040503050406030204" pitchFamily="18" charset="0"/>
                </a:rPr>
                <a:t>=</a:t>
              </a:r>
              <a:r>
                <a:rPr lang="en-US" sz="1800" b="0" i="0">
                  <a:latin typeface="Cambria Math" panose="02040503050406030204" pitchFamily="18" charset="0"/>
                </a:rPr>
                <a:t>−𝑚/𝑘^2  [1−𝑐ℎ(𝑘[𝐿/2−𝑧])/𝑐ℎ(𝑘𝐿/2) ]</a:t>
              </a:r>
              <a:endParaRPr lang="en-US" sz="1800"/>
            </a:p>
          </xdr:txBody>
        </xdr:sp>
      </mc:Fallback>
    </mc:AlternateContent>
    <xdr:clientData/>
  </xdr:oneCellAnchor>
  <xdr:twoCellAnchor editAs="oneCell">
    <xdr:from>
      <xdr:col>1</xdr:col>
      <xdr:colOff>369093</xdr:colOff>
      <xdr:row>0</xdr:row>
      <xdr:rowOff>78581</xdr:rowOff>
    </xdr:from>
    <xdr:to>
      <xdr:col>1</xdr:col>
      <xdr:colOff>3994261</xdr:colOff>
      <xdr:row>0</xdr:row>
      <xdr:rowOff>906065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8693" y="78581"/>
          <a:ext cx="3625168" cy="827484"/>
        </a:xfrm>
        <a:prstGeom prst="rect">
          <a:avLst/>
        </a:prstGeom>
        <a:ln>
          <a:solidFill>
            <a:schemeClr val="bg1"/>
          </a:solidFill>
        </a:ln>
      </xdr:spPr>
    </xdr:pic>
    <xdr:clientData/>
  </xdr:twoCellAnchor>
  <xdr:oneCellAnchor>
    <xdr:from>
      <xdr:col>5</xdr:col>
      <xdr:colOff>190501</xdr:colOff>
      <xdr:row>1</xdr:row>
      <xdr:rowOff>166687</xdr:rowOff>
    </xdr:from>
    <xdr:ext cx="2560188" cy="6630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6953251" y="1147762"/>
              <a:ext cx="2560188" cy="6630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14:m>
                <m:oMath xmlns:m="http://schemas.openxmlformats.org/officeDocument/2006/math">
                  <m:r>
                    <a:rPr lang="en-US" sz="18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−</m:t>
                  </m:r>
                  <m:f>
                    <m:f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𝑚</m:t>
                      </m:r>
                    </m:num>
                    <m:den>
                      <m:sSup>
                        <m:sSup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p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den>
                  </m:f>
                  <m:d>
                    <m:dPr>
                      <m:begChr m:val="["/>
                      <m:endChr m:val="]"/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800" b="0" i="1">
                          <a:latin typeface="Cambria Math" panose="02040503050406030204" pitchFamily="18" charset="0"/>
                        </a:rPr>
                        <m:t>1−</m:t>
                      </m:r>
                      <m:f>
                        <m:f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𝑘𝐿</m:t>
                          </m:r>
                        </m:num>
                        <m:den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den>
                      </m:f>
                      <m:f>
                        <m:f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𝑐ℎ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  <m:d>
                                <m:dPr>
                                  <m:begChr m:val="["/>
                                  <m:endChr m:val="]"/>
                                  <m:ctrlP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dPr>
                                <m:e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𝑧</m:t>
                                  </m:r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−</m:t>
                                  </m:r>
                                  <m:f>
                                    <m:fPr>
                                      <m:ctrlP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fPr>
                                    <m:num>
                                      <m: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  <m:t>𝐿</m:t>
                                      </m:r>
                                    </m:num>
                                    <m:den>
                                      <m: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den>
                                  </m:f>
                                </m:e>
                              </m:d>
                            </m:e>
                          </m:d>
                        </m:num>
                        <m:den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𝑠ℎ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f>
                                <m:fPr>
                                  <m:ctrlP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𝑘𝐿</m:t>
                                  </m:r>
                                </m:num>
                                <m:den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den>
                              </m:f>
                            </m:e>
                          </m:d>
                        </m:den>
                      </m:f>
                    </m:e>
                  </m:d>
                </m:oMath>
              </a14:m>
              <a:endParaRPr 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6953251" y="1147762"/>
              <a:ext cx="2560188" cy="6630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:r>
                <a:rPr lang="en-US" sz="1800" i="0">
                  <a:latin typeface="Cambria Math" panose="02040503050406030204" pitchFamily="18" charset="0"/>
                </a:rPr>
                <a:t>=</a:t>
              </a:r>
              <a:r>
                <a:rPr lang="en-US" sz="1800" b="0" i="0">
                  <a:latin typeface="Cambria Math" panose="02040503050406030204" pitchFamily="18" charset="0"/>
                </a:rPr>
                <a:t>−𝑚/𝑘^2  [1−𝑘𝐿/2  𝑐ℎ(𝑘[𝑧−𝐿/2])/𝑠ℎ(𝑘𝐿/2) ]</a:t>
              </a:r>
              <a:endParaRPr lang="en-US" sz="1800"/>
            </a:p>
          </xdr:txBody>
        </xdr:sp>
      </mc:Fallback>
    </mc:AlternateContent>
    <xdr:clientData/>
  </xdr:oneCellAnchor>
  <xdr:twoCellAnchor editAs="oneCell">
    <xdr:from>
      <xdr:col>1</xdr:col>
      <xdr:colOff>380999</xdr:colOff>
      <xdr:row>1</xdr:row>
      <xdr:rowOff>107596</xdr:rowOff>
    </xdr:from>
    <xdr:to>
      <xdr:col>1</xdr:col>
      <xdr:colOff>3962646</xdr:colOff>
      <xdr:row>1</xdr:row>
      <xdr:rowOff>869157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0599" y="1088671"/>
          <a:ext cx="3581647" cy="761561"/>
        </a:xfrm>
        <a:prstGeom prst="rect">
          <a:avLst/>
        </a:prstGeom>
        <a:ln>
          <a:solidFill>
            <a:schemeClr val="bg1"/>
          </a:solidFill>
        </a:ln>
      </xdr:spPr>
    </xdr:pic>
    <xdr:clientData/>
  </xdr:twoCellAnchor>
  <xdr:oneCellAnchor>
    <xdr:from>
      <xdr:col>5</xdr:col>
      <xdr:colOff>244079</xdr:colOff>
      <xdr:row>2</xdr:row>
      <xdr:rowOff>321467</xdr:rowOff>
    </xdr:from>
    <xdr:ext cx="7042546" cy="4675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7006829" y="2264567"/>
              <a:ext cx="7042546" cy="4675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14:m>
                <m:oMath xmlns:m="http://schemas.openxmlformats.org/officeDocument/2006/math">
                  <m:r>
                    <a:rPr lang="en-US" sz="180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𝑚</m:t>
                      </m:r>
                    </m:num>
                    <m:den>
                      <m:sSup>
                        <m:sSup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p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den>
                  </m:f>
                  <m:d>
                    <m:dPr>
                      <m:begChr m:val="["/>
                      <m:endChr m:val="]"/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800" b="0" i="1">
                          <a:latin typeface="Cambria Math" panose="02040503050406030204" pitchFamily="18" charset="0"/>
                        </a:rPr>
                        <m:t>1−</m:t>
                      </m:r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𝑐ℎ</m:t>
                      </m:r>
                      <m:d>
                        <m:d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  <m:d>
                            <m:dPr>
                              <m:begChr m:val="["/>
                              <m:endChr m:val="]"/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𝐿</m:t>
                              </m:r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𝑧</m:t>
                              </m:r>
                            </m:e>
                          </m:d>
                        </m:e>
                      </m:d>
                      <m:r>
                        <a:rPr lang="en-US" sz="1800" b="0" i="1">
                          <a:latin typeface="Cambria Math" panose="02040503050406030204" pitchFamily="18" charset="0"/>
                        </a:rPr>
                        <m:t>+</m:t>
                      </m:r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𝑠ℎ</m:t>
                      </m:r>
                      <m:d>
                        <m:d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  <m:d>
                            <m:dPr>
                              <m:begChr m:val="["/>
                              <m:endChr m:val="]"/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𝐿</m:t>
                              </m:r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𝑧</m:t>
                              </m:r>
                            </m:e>
                          </m:d>
                        </m:e>
                      </m:d>
                      <m:r>
                        <a:rPr lang="en-US" sz="18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×</m:t>
                      </m:r>
                      <m:f>
                        <m:fPr>
                          <m:ctrlP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1+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𝑘𝐿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.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𝑠ℎ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𝑘𝐿</m:t>
                              </m:r>
                            </m:e>
                          </m:d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𝑐ℎ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𝑘𝐿</m:t>
                              </m:r>
                            </m:e>
                          </m:d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sSup>
                            <m:sSup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p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  <m:sSup>
                            <m:sSup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𝐿</m:t>
                              </m:r>
                            </m:e>
                            <m:sup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/2</m:t>
                          </m:r>
                        </m:num>
                        <m:den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𝑘𝐿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.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𝑐ℎ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𝑘𝐿</m:t>
                              </m:r>
                            </m:e>
                          </m:d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𝑠ℎ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(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𝑘𝐿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den>
                      </m:f>
                    </m:e>
                  </m:d>
                </m:oMath>
              </a14:m>
              <a:endParaRPr lang="en-US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7006829" y="2264567"/>
              <a:ext cx="7042546" cy="4675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:r>
                <a:rPr lang="en-US" sz="1800" i="0">
                  <a:latin typeface="Cambria Math" panose="02040503050406030204" pitchFamily="18" charset="0"/>
                </a:rPr>
                <a:t>=</a:t>
              </a:r>
              <a:r>
                <a:rPr lang="en-US" sz="1800" b="0" i="0">
                  <a:latin typeface="Cambria Math" panose="02040503050406030204" pitchFamily="18" charset="0"/>
                </a:rPr>
                <a:t>𝑚/𝑘^2  [1−𝑐ℎ(𝑘[𝐿−𝑧])+𝑠ℎ(𝑘[𝐿−𝑧])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×(1+𝑘𝐿.𝑠ℎ(𝑘𝐿)−𝑐ℎ(𝑘𝐿)−𝑘^2 𝐿^2/2)/(𝑘𝐿.𝑐ℎ(𝑘𝐿)−𝑠ℎ(𝑘𝐿))]</a:t>
              </a:r>
              <a:endParaRPr lang="en-US" sz="1800"/>
            </a:p>
          </xdr:txBody>
        </xdr:sp>
      </mc:Fallback>
    </mc:AlternateContent>
    <xdr:clientData/>
  </xdr:oneCellAnchor>
  <xdr:twoCellAnchor editAs="oneCell">
    <xdr:from>
      <xdr:col>1</xdr:col>
      <xdr:colOff>390525</xdr:colOff>
      <xdr:row>2</xdr:row>
      <xdr:rowOff>66675</xdr:rowOff>
    </xdr:from>
    <xdr:to>
      <xdr:col>1</xdr:col>
      <xdr:colOff>3905250</xdr:colOff>
      <xdr:row>2</xdr:row>
      <xdr:rowOff>918047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340" t="6121" b="1"/>
        <a:stretch/>
      </xdr:blipFill>
      <xdr:spPr>
        <a:xfrm>
          <a:off x="1000125" y="1990725"/>
          <a:ext cx="3514725" cy="851372"/>
        </a:xfrm>
        <a:prstGeom prst="rect">
          <a:avLst/>
        </a:prstGeom>
        <a:ln>
          <a:solidFill>
            <a:schemeClr val="bg1"/>
          </a:solidFill>
        </a:ln>
      </xdr:spPr>
    </xdr:pic>
    <xdr:clientData/>
  </xdr:twoCellAnchor>
  <xdr:oneCellAnchor>
    <xdr:from>
      <xdr:col>5</xdr:col>
      <xdr:colOff>0</xdr:colOff>
      <xdr:row>3</xdr:row>
      <xdr:rowOff>0</xdr:rowOff>
    </xdr:from>
    <xdr:ext cx="4970859" cy="40633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6762750" y="3276600"/>
              <a:ext cx="4970859" cy="4063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14:m>
                <m:oMath xmlns:m="http://schemas.openxmlformats.org/officeDocument/2006/math">
                  <m:r>
                    <a:rPr lang="en-US" sz="18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−</m:t>
                  </m:r>
                  <m:f>
                    <m:f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𝑚</m:t>
                      </m:r>
                    </m:num>
                    <m:den>
                      <m:sSup>
                        <m:sSup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p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𝑐ℎ</m:t>
                      </m:r>
                      <m:d>
                        <m:d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𝑘𝐿</m:t>
                          </m:r>
                        </m:e>
                      </m:d>
                    </m:den>
                  </m:f>
                  <m:r>
                    <a:rPr lang="en-US" sz="1800" b="0" i="1">
                      <a:latin typeface="Cambria Math" panose="02040503050406030204" pitchFamily="18" charset="0"/>
                    </a:rPr>
                    <m:t>𝑘𝐿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.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𝑐ℎ</m:t>
                  </m:r>
                  <m:d>
                    <m:d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𝑘</m:t>
                      </m:r>
                      <m:d>
                        <m:dPr>
                          <m:begChr m:val="["/>
                          <m:endChr m:val="]"/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𝐿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𝑧</m:t>
                          </m:r>
                        </m:e>
                      </m:d>
                    </m:e>
                  </m:d>
                  <m:r>
                    <a:rPr lang="en-US" sz="1800" b="0" i="1">
                      <a:latin typeface="Cambria Math" panose="02040503050406030204" pitchFamily="18" charset="0"/>
                    </a:rPr>
                    <m:t>−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𝑠ℎ</m:t>
                  </m:r>
                  <m:d>
                    <m:d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𝑘𝐿</m:t>
                      </m:r>
                    </m:e>
                  </m:d>
                  <m:r>
                    <a:rPr lang="en-US" sz="1800" b="0" i="1">
                      <a:latin typeface="Cambria Math" panose="02040503050406030204" pitchFamily="18" charset="0"/>
                    </a:rPr>
                    <m:t>+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𝑐ℎ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(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𝑘𝑧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)</m:t>
                  </m:r>
                </m:oMath>
              </a14:m>
              <a:endParaRPr lang="en-US" sz="18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6762750" y="3276600"/>
              <a:ext cx="4970859" cy="4063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:r>
                <a:rPr lang="en-US" sz="1800" i="0">
                  <a:latin typeface="Cambria Math" panose="02040503050406030204" pitchFamily="18" charset="0"/>
                </a:rPr>
                <a:t>=</a:t>
              </a:r>
              <a:r>
                <a:rPr lang="en-US" sz="1800" b="0" i="0">
                  <a:latin typeface="Cambria Math" panose="02040503050406030204" pitchFamily="18" charset="0"/>
                </a:rPr>
                <a:t>−𝑚/(𝑘^2 𝑐ℎ(𝑘𝐿) ) 𝑘𝐿.𝑐ℎ(𝑘[𝐿−𝑧])−𝑠ℎ(𝑘𝐿)+𝑐ℎ(𝑘𝑧)</a:t>
              </a:r>
              <a:endParaRPr lang="en-US" sz="1800"/>
            </a:p>
          </xdr:txBody>
        </xdr:sp>
      </mc:Fallback>
    </mc:AlternateContent>
    <xdr:clientData/>
  </xdr:oneCellAnchor>
  <xdr:twoCellAnchor editAs="oneCell">
    <xdr:from>
      <xdr:col>1</xdr:col>
      <xdr:colOff>390524</xdr:colOff>
      <xdr:row>3</xdr:row>
      <xdr:rowOff>73818</xdr:rowOff>
    </xdr:from>
    <xdr:to>
      <xdr:col>1</xdr:col>
      <xdr:colOff>3761026</xdr:colOff>
      <xdr:row>3</xdr:row>
      <xdr:rowOff>915359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00124" y="2959893"/>
          <a:ext cx="3370502" cy="841541"/>
        </a:xfrm>
        <a:prstGeom prst="rect">
          <a:avLst/>
        </a:prstGeom>
        <a:ln>
          <a:solidFill>
            <a:schemeClr val="bg1"/>
          </a:solidFill>
        </a:ln>
      </xdr:spPr>
    </xdr:pic>
    <xdr:clientData/>
  </xdr:twoCellAnchor>
  <xdr:twoCellAnchor editAs="oneCell">
    <xdr:from>
      <xdr:col>1</xdr:col>
      <xdr:colOff>657225</xdr:colOff>
      <xdr:row>4</xdr:row>
      <xdr:rowOff>95250</xdr:rowOff>
    </xdr:from>
    <xdr:to>
      <xdr:col>1</xdr:col>
      <xdr:colOff>3028654</xdr:colOff>
      <xdr:row>4</xdr:row>
      <xdr:rowOff>914298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66825" y="4343400"/>
          <a:ext cx="2371429" cy="819048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</xdr:row>
      <xdr:rowOff>0</xdr:rowOff>
    </xdr:from>
    <xdr:to>
      <xdr:col>10</xdr:col>
      <xdr:colOff>322502</xdr:colOff>
      <xdr:row>4</xdr:row>
      <xdr:rowOff>841541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762750" y="4248150"/>
          <a:ext cx="3370502" cy="841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33</xdr:row>
      <xdr:rowOff>138804</xdr:rowOff>
    </xdr:from>
    <xdr:to>
      <xdr:col>4</xdr:col>
      <xdr:colOff>477078</xdr:colOff>
      <xdr:row>38</xdr:row>
      <xdr:rowOff>98706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26AAA86-5CE6-4A32-A8B5-E11E12904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059544"/>
          <a:ext cx="2664018" cy="8171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302558</xdr:colOff>
      <xdr:row>0</xdr:row>
      <xdr:rowOff>33618</xdr:rowOff>
    </xdr:from>
    <xdr:to>
      <xdr:col>20</xdr:col>
      <xdr:colOff>577791</xdr:colOff>
      <xdr:row>22</xdr:row>
      <xdr:rowOff>123265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1EEFB9C-8BCF-2053-3890-88308DC38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48617" y="33618"/>
          <a:ext cx="6931527" cy="4280647"/>
        </a:xfrm>
        <a:prstGeom prst="rect">
          <a:avLst/>
        </a:prstGeom>
      </xdr:spPr>
    </xdr:pic>
    <xdr:clientData/>
  </xdr:twoCellAnchor>
  <xdr:twoCellAnchor editAs="oneCell">
    <xdr:from>
      <xdr:col>9</xdr:col>
      <xdr:colOff>390525</xdr:colOff>
      <xdr:row>24</xdr:row>
      <xdr:rowOff>123265</xdr:rowOff>
    </xdr:from>
    <xdr:to>
      <xdr:col>21</xdr:col>
      <xdr:colOff>28647</xdr:colOff>
      <xdr:row>45</xdr:row>
      <xdr:rowOff>108499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B133556-5913-AA4A-E9EF-64808A648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6584" y="4695265"/>
          <a:ext cx="6899534" cy="3985734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1</xdr:row>
      <xdr:rowOff>165288</xdr:rowOff>
    </xdr:from>
    <xdr:to>
      <xdr:col>9</xdr:col>
      <xdr:colOff>237801</xdr:colOff>
      <xdr:row>37</xdr:row>
      <xdr:rowOff>185298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2CD89E1-1C89-32F5-19E9-686517C0C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412" y="355788"/>
          <a:ext cx="5661448" cy="6878010"/>
        </a:xfrm>
        <a:prstGeom prst="rect">
          <a:avLst/>
        </a:prstGeom>
      </xdr:spPr>
    </xdr:pic>
    <xdr:clientData/>
  </xdr:twoCellAnchor>
  <xdr:twoCellAnchor>
    <xdr:from>
      <xdr:col>9</xdr:col>
      <xdr:colOff>145675</xdr:colOff>
      <xdr:row>15</xdr:row>
      <xdr:rowOff>112058</xdr:rowOff>
    </xdr:from>
    <xdr:to>
      <xdr:col>14</xdr:col>
      <xdr:colOff>89646</xdr:colOff>
      <xdr:row>21</xdr:row>
      <xdr:rowOff>33617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51A70AF9-808C-D2EC-3980-CE05A38B83E4}"/>
            </a:ext>
          </a:extLst>
        </xdr:cNvPr>
        <xdr:cNvSpPr/>
      </xdr:nvSpPr>
      <xdr:spPr>
        <a:xfrm>
          <a:off x="5591734" y="2969558"/>
          <a:ext cx="2969559" cy="1064559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249115</xdr:colOff>
      <xdr:row>12</xdr:row>
      <xdr:rowOff>70890</xdr:rowOff>
    </xdr:from>
    <xdr:to>
      <xdr:col>12</xdr:col>
      <xdr:colOff>207787</xdr:colOff>
      <xdr:row>24</xdr:row>
      <xdr:rowOff>40587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16F946F-B8CF-3B29-8F61-9C9CB7500B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87615" y="493303"/>
          <a:ext cx="2273858" cy="2220271"/>
        </a:xfrm>
        <a:prstGeom prst="rect">
          <a:avLst/>
        </a:prstGeom>
      </xdr:spPr>
    </xdr:pic>
    <xdr:clientData/>
  </xdr:twoCellAnchor>
  <xdr:twoCellAnchor editAs="oneCell">
    <xdr:from>
      <xdr:col>1</xdr:col>
      <xdr:colOff>161193</xdr:colOff>
      <xdr:row>95</xdr:row>
      <xdr:rowOff>14655</xdr:rowOff>
    </xdr:from>
    <xdr:to>
      <xdr:col>14</xdr:col>
      <xdr:colOff>151833</xdr:colOff>
      <xdr:row>128</xdr:row>
      <xdr:rowOff>21221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84BCB75-8341-4494-8337-F8E4B26A3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4385" y="13115193"/>
          <a:ext cx="5930765" cy="532972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70522</xdr:colOff>
          <xdr:row>74</xdr:row>
          <xdr:rowOff>96165</xdr:rowOff>
        </xdr:from>
        <xdr:to>
          <xdr:col>9</xdr:col>
          <xdr:colOff>344904</xdr:colOff>
          <xdr:row>79</xdr:row>
          <xdr:rowOff>93820</xdr:rowOff>
        </xdr:to>
        <xdr:pic>
          <xdr:nvPicPr>
            <xdr:cNvPr id="6" name="Picture 5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PicRefer" spid="_x0000_s2460"/>
                </a:ext>
              </a:extLst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70522" y="11597603"/>
              <a:ext cx="3876023" cy="862287"/>
            </a:xfrm>
            <a:prstGeom prst="rect">
              <a:avLst/>
            </a:prstGeom>
            <a:ln>
              <a:solidFill>
                <a:schemeClr val="bg1"/>
              </a:solidFill>
            </a:ln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image" Target="../media/image11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C6"/>
  <sheetViews>
    <sheetView showGridLines="0" zoomScaleNormal="100" workbookViewId="0">
      <selection activeCell="C3" sqref="C3"/>
    </sheetView>
  </sheetViews>
  <sheetFormatPr defaultRowHeight="15"/>
  <cols>
    <col min="2" max="2" width="64.85546875" customWidth="1"/>
  </cols>
  <sheetData>
    <row r="1" spans="1:3" ht="75.75" customHeight="1">
      <c r="A1" s="108">
        <v>1</v>
      </c>
      <c r="B1" s="109"/>
    </row>
    <row r="2" spans="1:3" ht="75.75" customHeight="1">
      <c r="A2" s="108">
        <v>2</v>
      </c>
      <c r="B2" s="109"/>
      <c r="C2" cm="1">
        <f t="array" ref="C2">INDEX(Pic!$B$1:$B$5,Pic!$B$6)</f>
        <v>0</v>
      </c>
    </row>
    <row r="3" spans="1:3" ht="75.75" customHeight="1">
      <c r="A3" s="108">
        <v>3</v>
      </c>
      <c r="B3" s="109"/>
    </row>
    <row r="4" spans="1:3" ht="75.75" customHeight="1">
      <c r="A4" s="108">
        <v>4</v>
      </c>
      <c r="B4" s="109"/>
    </row>
    <row r="5" spans="1:3" ht="81.75" customHeight="1">
      <c r="A5" s="108">
        <v>5</v>
      </c>
      <c r="B5" s="109"/>
    </row>
    <row r="6" spans="1:3">
      <c r="B6" s="110">
        <f>MATCH(Class23!$K$74,Class23!$O$76:$O$80,0)</f>
        <v>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70C0"/>
  </sheetPr>
  <dimension ref="A1:BH33"/>
  <sheetViews>
    <sheetView showGridLines="0" zoomScale="130" zoomScaleNormal="130" zoomScaleSheetLayoutView="100" workbookViewId="0">
      <selection activeCell="M18" sqref="M18"/>
    </sheetView>
  </sheetViews>
  <sheetFormatPr defaultColWidth="7.28515625" defaultRowHeight="12.75"/>
  <cols>
    <col min="1" max="1" width="9.85546875" style="1" customWidth="1"/>
    <col min="2" max="4" width="7.28515625" style="1"/>
    <col min="5" max="5" width="7.28515625" style="1" customWidth="1"/>
    <col min="6" max="9" width="7.28515625" style="1" hidden="1" customWidth="1"/>
    <col min="10" max="10" width="3.28515625" style="59" customWidth="1"/>
    <col min="11" max="15" width="7.28515625" style="1"/>
    <col min="16" max="20" width="0" style="1" hidden="1" customWidth="1"/>
    <col min="21" max="21" width="3.28515625" style="59" customWidth="1"/>
    <col min="22" max="26" width="7.28515625" style="1"/>
    <col min="27" max="41" width="0" style="1" hidden="1" customWidth="1"/>
    <col min="42" max="46" width="7.28515625" style="1" hidden="1" customWidth="1"/>
    <col min="47" max="47" width="3.28515625" style="59" customWidth="1"/>
    <col min="48" max="50" width="7.28515625" style="1"/>
    <col min="51" max="51" width="3.28515625" style="59" customWidth="1"/>
    <col min="52" max="54" width="7.28515625" style="1"/>
    <col min="55" max="59" width="0" style="1" hidden="1" customWidth="1"/>
    <col min="60" max="60" width="3.28515625" style="59" customWidth="1"/>
    <col min="61" max="16384" width="7.28515625" style="1"/>
  </cols>
  <sheetData>
    <row r="1" spans="1:54" ht="14.25">
      <c r="A1" s="273" t="s">
        <v>2</v>
      </c>
      <c r="B1" s="17" t="s">
        <v>18</v>
      </c>
      <c r="C1" s="17" t="s">
        <v>54</v>
      </c>
      <c r="D1" s="17" t="s">
        <v>55</v>
      </c>
      <c r="E1" s="167" t="s">
        <v>289</v>
      </c>
      <c r="F1" s="114"/>
      <c r="G1" s="114"/>
      <c r="H1" s="114"/>
      <c r="I1" s="114"/>
      <c r="K1" s="275" t="s">
        <v>231</v>
      </c>
      <c r="L1" s="276"/>
      <c r="M1" s="276"/>
      <c r="N1" s="276"/>
      <c r="O1" s="276"/>
      <c r="P1" s="115"/>
      <c r="Q1" s="115"/>
      <c r="R1" s="115"/>
      <c r="S1" s="115"/>
      <c r="T1" s="115"/>
      <c r="V1" s="268" t="s">
        <v>232</v>
      </c>
      <c r="W1" s="268"/>
      <c r="X1" s="268"/>
      <c r="Y1" s="268"/>
      <c r="Z1" s="268"/>
      <c r="AA1" s="116"/>
      <c r="AB1" s="116"/>
      <c r="AC1" s="116"/>
      <c r="AD1" s="116"/>
      <c r="AE1" s="116"/>
      <c r="AF1" s="116"/>
      <c r="AG1" s="116"/>
      <c r="AH1" s="116"/>
      <c r="AI1" s="116"/>
      <c r="AJ1" s="116"/>
      <c r="AK1" s="116"/>
      <c r="AL1" s="116"/>
      <c r="AM1" s="116"/>
      <c r="AN1" s="116"/>
      <c r="AO1" s="116"/>
      <c r="AP1" s="116"/>
      <c r="AQ1" s="116"/>
      <c r="AR1" s="116"/>
      <c r="AS1" s="116"/>
      <c r="AT1" s="116"/>
      <c r="AV1" s="270" t="s">
        <v>233</v>
      </c>
      <c r="AW1" s="271"/>
      <c r="AX1" s="272"/>
      <c r="AZ1" s="270" t="s">
        <v>234</v>
      </c>
      <c r="BA1" s="271"/>
      <c r="BB1" s="272"/>
    </row>
    <row r="2" spans="1:54" ht="14.25">
      <c r="A2" s="274"/>
      <c r="B2" s="17" t="s">
        <v>19</v>
      </c>
      <c r="C2" s="17" t="s">
        <v>19</v>
      </c>
      <c r="D2" s="17" t="s">
        <v>19</v>
      </c>
      <c r="E2" s="168"/>
      <c r="F2" s="114"/>
      <c r="G2" s="114"/>
      <c r="H2" s="114"/>
      <c r="I2" s="114"/>
      <c r="K2" s="277"/>
      <c r="L2" s="278"/>
      <c r="M2" s="278"/>
      <c r="N2" s="278"/>
      <c r="O2" s="278"/>
      <c r="P2" s="115"/>
      <c r="Q2" s="115"/>
      <c r="R2" s="115"/>
      <c r="S2" s="115"/>
      <c r="T2" s="115"/>
      <c r="V2" s="269"/>
      <c r="W2" s="269"/>
      <c r="X2" s="269"/>
      <c r="Y2" s="269"/>
      <c r="Z2" s="269"/>
      <c r="AA2" s="116"/>
      <c r="AB2" s="116"/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S2" s="116"/>
      <c r="AT2" s="116"/>
      <c r="AV2" s="17" t="s">
        <v>235</v>
      </c>
      <c r="AW2" s="17" t="s">
        <v>23</v>
      </c>
      <c r="AX2" s="17" t="s">
        <v>121</v>
      </c>
      <c r="AZ2" s="17" t="s">
        <v>236</v>
      </c>
      <c r="BA2" s="17" t="s">
        <v>237</v>
      </c>
      <c r="BB2" s="17" t="s">
        <v>238</v>
      </c>
    </row>
    <row r="3" spans="1:54" ht="12.75" customHeight="1">
      <c r="A3" s="29" t="s">
        <v>72</v>
      </c>
      <c r="B3" s="3">
        <f>2.06*10^5</f>
        <v>206000</v>
      </c>
      <c r="C3" s="3">
        <v>235</v>
      </c>
      <c r="D3" s="169">
        <v>370</v>
      </c>
      <c r="E3" s="14">
        <v>1.1000000000000001</v>
      </c>
      <c r="F3" s="117"/>
      <c r="G3" s="117"/>
      <c r="H3" s="117"/>
      <c r="I3" s="117"/>
      <c r="K3" s="25" t="s">
        <v>239</v>
      </c>
      <c r="L3" s="25" t="s">
        <v>240</v>
      </c>
      <c r="M3" s="25" t="s">
        <v>241</v>
      </c>
      <c r="N3" s="25" t="s">
        <v>242</v>
      </c>
      <c r="O3" s="25" t="s">
        <v>243</v>
      </c>
      <c r="P3" s="33"/>
      <c r="Q3" s="33"/>
      <c r="R3" s="33"/>
      <c r="S3" s="33"/>
      <c r="T3" s="33"/>
      <c r="V3" s="118" t="s">
        <v>244</v>
      </c>
      <c r="W3" s="118" t="s">
        <v>245</v>
      </c>
      <c r="X3" s="118" t="s">
        <v>246</v>
      </c>
      <c r="Y3" s="118" t="s">
        <v>247</v>
      </c>
      <c r="Z3" s="119" t="s">
        <v>146</v>
      </c>
      <c r="AA3" s="120"/>
      <c r="AB3" s="120"/>
      <c r="AC3" s="120"/>
      <c r="AD3" s="120"/>
      <c r="AE3" s="120"/>
      <c r="AF3" s="120"/>
      <c r="AG3" s="120"/>
      <c r="AH3" s="120"/>
      <c r="AI3" s="120"/>
      <c r="AJ3" s="120"/>
      <c r="AK3" s="120"/>
      <c r="AL3" s="120"/>
      <c r="AM3" s="120"/>
      <c r="AN3" s="120"/>
      <c r="AO3" s="120"/>
      <c r="AP3" s="120"/>
      <c r="AQ3" s="120"/>
      <c r="AR3" s="120"/>
      <c r="AS3" s="120"/>
      <c r="AT3" s="120"/>
      <c r="AV3" s="5">
        <v>360</v>
      </c>
      <c r="AW3" s="5">
        <v>560</v>
      </c>
      <c r="AX3" s="5">
        <v>475</v>
      </c>
      <c r="AZ3" s="5" t="s">
        <v>248</v>
      </c>
      <c r="BA3" s="5">
        <v>430</v>
      </c>
      <c r="BB3" s="5">
        <v>180</v>
      </c>
    </row>
    <row r="4" spans="1:54">
      <c r="A4" s="29" t="s">
        <v>73</v>
      </c>
      <c r="B4" s="3">
        <f t="shared" ref="B4:B33" si="0">2.06*10^5</f>
        <v>206000</v>
      </c>
      <c r="C4" s="3">
        <v>345</v>
      </c>
      <c r="D4" s="169">
        <v>510</v>
      </c>
      <c r="E4" s="14">
        <v>1.1000000000000001</v>
      </c>
      <c r="F4" s="117"/>
      <c r="G4" s="117"/>
      <c r="H4" s="117"/>
      <c r="I4" s="117"/>
      <c r="K4" s="25">
        <v>5.6</v>
      </c>
      <c r="L4" s="25">
        <v>500</v>
      </c>
      <c r="M4" s="25">
        <v>300</v>
      </c>
      <c r="N4" s="25">
        <v>210</v>
      </c>
      <c r="O4" s="25">
        <v>225</v>
      </c>
      <c r="P4" s="33"/>
      <c r="Q4" s="33"/>
      <c r="R4" s="33"/>
      <c r="S4" s="33"/>
      <c r="T4" s="33"/>
      <c r="V4" s="121">
        <v>10</v>
      </c>
      <c r="W4" s="5">
        <v>1.5</v>
      </c>
      <c r="X4" s="16">
        <v>78.5</v>
      </c>
      <c r="Y4" s="5">
        <v>57.1</v>
      </c>
      <c r="Z4" s="5">
        <v>1</v>
      </c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V4" s="5">
        <v>370</v>
      </c>
      <c r="AW4" s="5">
        <v>580</v>
      </c>
      <c r="AX4" s="5">
        <v>485</v>
      </c>
      <c r="AZ4" s="5" t="s">
        <v>249</v>
      </c>
      <c r="BA4" s="5">
        <v>510</v>
      </c>
      <c r="BB4" s="5">
        <v>225</v>
      </c>
    </row>
    <row r="5" spans="1:54">
      <c r="A5" s="29" t="s">
        <v>250</v>
      </c>
      <c r="B5" s="3">
        <f t="shared" si="0"/>
        <v>206000</v>
      </c>
      <c r="C5" s="3">
        <v>355</v>
      </c>
      <c r="D5" s="169">
        <v>510</v>
      </c>
      <c r="E5" s="14">
        <v>1.1000000000000001</v>
      </c>
      <c r="F5" s="117"/>
      <c r="G5" s="117"/>
      <c r="H5" s="117"/>
      <c r="I5" s="117"/>
      <c r="K5" s="25">
        <v>5.8</v>
      </c>
      <c r="L5" s="25">
        <v>500</v>
      </c>
      <c r="M5" s="25">
        <v>400</v>
      </c>
      <c r="N5" s="25">
        <v>210</v>
      </c>
      <c r="O5" s="25">
        <v>210</v>
      </c>
      <c r="P5" s="33"/>
      <c r="Q5" s="33"/>
      <c r="R5" s="33"/>
      <c r="S5" s="33"/>
      <c r="T5" s="33"/>
      <c r="V5" s="121">
        <v>12</v>
      </c>
      <c r="W5" s="5">
        <v>1.5</v>
      </c>
      <c r="X5" s="16">
        <v>113</v>
      </c>
      <c r="Y5" s="5">
        <v>84.2</v>
      </c>
      <c r="Z5" s="5">
        <v>1</v>
      </c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V5" s="5">
        <v>380</v>
      </c>
      <c r="AW5" s="5">
        <v>590</v>
      </c>
      <c r="AX5" s="5">
        <v>500</v>
      </c>
      <c r="AZ5" s="5" t="s">
        <v>251</v>
      </c>
      <c r="BA5" s="5">
        <v>410</v>
      </c>
      <c r="BB5" s="5">
        <v>180</v>
      </c>
    </row>
    <row r="6" spans="1:54">
      <c r="A6" s="29" t="s">
        <v>75</v>
      </c>
      <c r="B6" s="3">
        <f t="shared" si="0"/>
        <v>206000</v>
      </c>
      <c r="C6" s="3">
        <v>250</v>
      </c>
      <c r="D6" s="169">
        <v>400</v>
      </c>
      <c r="E6" s="14">
        <v>1.1000000000000001</v>
      </c>
      <c r="F6" s="117"/>
      <c r="G6" s="117"/>
      <c r="H6" s="117"/>
      <c r="I6" s="117"/>
      <c r="K6" s="25">
        <v>8.8000000000000007</v>
      </c>
      <c r="L6" s="25">
        <v>830</v>
      </c>
      <c r="M6" s="25">
        <v>660</v>
      </c>
      <c r="N6" s="25">
        <v>332</v>
      </c>
      <c r="O6" s="25">
        <v>448</v>
      </c>
      <c r="P6" s="33"/>
      <c r="Q6" s="33"/>
      <c r="R6" s="33"/>
      <c r="S6" s="33"/>
      <c r="T6" s="33"/>
      <c r="V6" s="121">
        <v>16</v>
      </c>
      <c r="W6" s="5">
        <v>2</v>
      </c>
      <c r="X6" s="16">
        <f t="shared" ref="X6:X15" si="1">PI()*V6^2/4</f>
        <v>201.06192982974676</v>
      </c>
      <c r="Y6" s="5">
        <v>157</v>
      </c>
      <c r="Z6" s="5">
        <v>1</v>
      </c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V6" s="5">
        <v>390</v>
      </c>
      <c r="AW6" s="5">
        <v>610</v>
      </c>
      <c r="AX6" s="5">
        <v>515</v>
      </c>
      <c r="AZ6" s="5" t="s">
        <v>252</v>
      </c>
      <c r="BA6" s="5">
        <v>450</v>
      </c>
      <c r="BB6" s="5">
        <v>200</v>
      </c>
    </row>
    <row r="7" spans="1:54">
      <c r="A7" s="29" t="s">
        <v>74</v>
      </c>
      <c r="B7" s="3">
        <f t="shared" si="0"/>
        <v>206000</v>
      </c>
      <c r="C7" s="3">
        <v>345</v>
      </c>
      <c r="D7" s="169">
        <v>450</v>
      </c>
      <c r="E7" s="14">
        <v>1.1000000000000001</v>
      </c>
      <c r="F7" s="117"/>
      <c r="G7" s="117"/>
      <c r="H7" s="117"/>
      <c r="I7" s="117"/>
      <c r="K7" s="25">
        <v>10.9</v>
      </c>
      <c r="L7" s="25">
        <v>1040</v>
      </c>
      <c r="M7" s="25">
        <v>940</v>
      </c>
      <c r="N7" s="25">
        <v>416</v>
      </c>
      <c r="O7" s="25">
        <v>728</v>
      </c>
      <c r="P7" s="33"/>
      <c r="Q7" s="33"/>
      <c r="R7" s="33"/>
      <c r="S7" s="33"/>
      <c r="T7" s="33"/>
      <c r="V7" s="121">
        <v>18</v>
      </c>
      <c r="W7" s="5">
        <v>2.5</v>
      </c>
      <c r="X7" s="16">
        <f t="shared" si="1"/>
        <v>254.46900494077323</v>
      </c>
      <c r="Y7" s="5">
        <v>192</v>
      </c>
      <c r="Z7" s="5">
        <v>1.05</v>
      </c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V7" s="5">
        <v>430</v>
      </c>
      <c r="AW7" s="5">
        <v>670</v>
      </c>
      <c r="AX7" s="5">
        <v>565</v>
      </c>
      <c r="AZ7" s="5" t="s">
        <v>253</v>
      </c>
      <c r="BA7" s="5">
        <v>490</v>
      </c>
      <c r="BB7" s="5">
        <v>215</v>
      </c>
    </row>
    <row r="8" spans="1:54">
      <c r="A8" s="29" t="s">
        <v>4</v>
      </c>
      <c r="B8" s="3">
        <f t="shared" si="0"/>
        <v>206000</v>
      </c>
      <c r="C8" s="3">
        <v>235</v>
      </c>
      <c r="D8" s="169">
        <v>360</v>
      </c>
      <c r="E8" s="14">
        <v>1.05</v>
      </c>
      <c r="F8" s="117"/>
      <c r="G8" s="117"/>
      <c r="H8" s="117"/>
      <c r="I8" s="117"/>
      <c r="K8" s="25">
        <v>12.9</v>
      </c>
      <c r="L8" s="25">
        <v>1220</v>
      </c>
      <c r="M8" s="25">
        <v>1100</v>
      </c>
      <c r="N8" s="25">
        <v>427</v>
      </c>
      <c r="O8" s="25">
        <v>854</v>
      </c>
      <c r="P8" s="33"/>
      <c r="Q8" s="33"/>
      <c r="R8" s="33"/>
      <c r="S8" s="33"/>
      <c r="T8" s="33"/>
      <c r="V8" s="121">
        <v>20</v>
      </c>
      <c r="W8" s="5">
        <v>2.5</v>
      </c>
      <c r="X8" s="16">
        <f t="shared" si="1"/>
        <v>314.15926535897933</v>
      </c>
      <c r="Y8" s="5">
        <v>245</v>
      </c>
      <c r="Z8" s="5">
        <v>1.1000000000000001</v>
      </c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V8" s="5">
        <v>440</v>
      </c>
      <c r="AW8" s="5">
        <v>685</v>
      </c>
      <c r="AX8" s="5">
        <v>580</v>
      </c>
    </row>
    <row r="9" spans="1:54">
      <c r="A9" s="29" t="s">
        <v>3</v>
      </c>
      <c r="B9" s="3">
        <f t="shared" si="0"/>
        <v>206000</v>
      </c>
      <c r="C9" s="3">
        <v>225</v>
      </c>
      <c r="D9" s="169">
        <v>360</v>
      </c>
      <c r="E9" s="14">
        <v>1.05</v>
      </c>
      <c r="F9" s="117"/>
      <c r="G9" s="117"/>
      <c r="H9" s="117"/>
      <c r="I9" s="117"/>
      <c r="V9" s="121">
        <v>22</v>
      </c>
      <c r="W9" s="5">
        <v>2.5</v>
      </c>
      <c r="X9" s="16">
        <f t="shared" si="1"/>
        <v>380.13271108436498</v>
      </c>
      <c r="Y9" s="5">
        <v>303</v>
      </c>
      <c r="Z9" s="5">
        <v>1.1000000000000001</v>
      </c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V9" s="5">
        <v>450</v>
      </c>
      <c r="AW9" s="5">
        <v>700</v>
      </c>
      <c r="AX9" s="5">
        <v>595</v>
      </c>
    </row>
    <row r="10" spans="1:54">
      <c r="A10" s="29" t="s">
        <v>5</v>
      </c>
      <c r="B10" s="3">
        <f t="shared" si="0"/>
        <v>206000</v>
      </c>
      <c r="C10" s="3">
        <v>215</v>
      </c>
      <c r="D10" s="169">
        <v>360</v>
      </c>
      <c r="E10" s="14">
        <v>1.05</v>
      </c>
      <c r="F10" s="117"/>
      <c r="G10" s="117"/>
      <c r="H10" s="117"/>
      <c r="I10" s="117"/>
      <c r="V10" s="121">
        <v>24</v>
      </c>
      <c r="W10" s="5">
        <v>3</v>
      </c>
      <c r="X10" s="16">
        <f t="shared" si="1"/>
        <v>452.38934211693021</v>
      </c>
      <c r="Y10" s="5">
        <v>353</v>
      </c>
      <c r="Z10" s="5">
        <v>1.1000000000000001</v>
      </c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V10" s="5">
        <v>460</v>
      </c>
      <c r="AW10" s="5">
        <v>720</v>
      </c>
      <c r="AX10" s="5">
        <v>605</v>
      </c>
    </row>
    <row r="11" spans="1:54">
      <c r="A11" s="29" t="s">
        <v>6</v>
      </c>
      <c r="B11" s="3">
        <f t="shared" si="0"/>
        <v>206000</v>
      </c>
      <c r="C11" s="3">
        <v>215</v>
      </c>
      <c r="D11" s="169">
        <v>360</v>
      </c>
      <c r="E11" s="14">
        <v>1.05</v>
      </c>
      <c r="F11" s="117"/>
      <c r="G11" s="117"/>
      <c r="H11" s="117"/>
      <c r="I11" s="117"/>
      <c r="V11" s="121">
        <v>27</v>
      </c>
      <c r="W11" s="5">
        <v>3</v>
      </c>
      <c r="X11" s="16">
        <f t="shared" si="1"/>
        <v>572.55526111673976</v>
      </c>
      <c r="Y11" s="5">
        <v>459</v>
      </c>
      <c r="Z11" s="5">
        <v>1.2</v>
      </c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V11" s="5">
        <v>470</v>
      </c>
      <c r="AW11" s="5">
        <v>735</v>
      </c>
      <c r="AX11" s="5">
        <v>620</v>
      </c>
    </row>
    <row r="12" spans="1:54">
      <c r="A12" s="29" t="s">
        <v>7</v>
      </c>
      <c r="B12" s="3">
        <f t="shared" si="0"/>
        <v>206000</v>
      </c>
      <c r="C12" s="3">
        <v>215</v>
      </c>
      <c r="D12" s="169">
        <v>360</v>
      </c>
      <c r="E12" s="14">
        <v>1.05</v>
      </c>
      <c r="F12" s="117"/>
      <c r="G12" s="117"/>
      <c r="H12" s="117"/>
      <c r="I12" s="117"/>
      <c r="V12" s="121">
        <v>30</v>
      </c>
      <c r="W12" s="5">
        <v>3.5</v>
      </c>
      <c r="X12" s="16">
        <f t="shared" si="1"/>
        <v>706.85834705770344</v>
      </c>
      <c r="Y12" s="5">
        <v>561</v>
      </c>
      <c r="Z12" s="5">
        <v>1.3</v>
      </c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V12" s="5">
        <v>480</v>
      </c>
      <c r="AW12" s="5">
        <v>750</v>
      </c>
      <c r="AX12" s="5">
        <v>630</v>
      </c>
    </row>
    <row r="13" spans="1:54">
      <c r="A13" s="29" t="s">
        <v>8</v>
      </c>
      <c r="B13" s="3">
        <f t="shared" si="0"/>
        <v>206000</v>
      </c>
      <c r="C13" s="3">
        <v>275</v>
      </c>
      <c r="D13" s="169">
        <v>410</v>
      </c>
      <c r="E13" s="14">
        <v>1.05</v>
      </c>
      <c r="F13" s="117"/>
      <c r="G13" s="117"/>
      <c r="H13" s="117"/>
      <c r="I13" s="117"/>
      <c r="V13" s="121">
        <v>36</v>
      </c>
      <c r="W13" s="5">
        <v>4</v>
      </c>
      <c r="X13" s="16">
        <f t="shared" si="1"/>
        <v>1017.8760197630929</v>
      </c>
      <c r="Y13" s="5">
        <v>816</v>
      </c>
      <c r="Z13" s="5">
        <v>1.3</v>
      </c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V13" s="5">
        <v>490</v>
      </c>
      <c r="AW13" s="5">
        <v>765</v>
      </c>
      <c r="AX13" s="5">
        <v>645</v>
      </c>
    </row>
    <row r="14" spans="1:54">
      <c r="A14" s="29" t="s">
        <v>9</v>
      </c>
      <c r="B14" s="3">
        <f t="shared" si="0"/>
        <v>206000</v>
      </c>
      <c r="C14" s="3">
        <v>265</v>
      </c>
      <c r="D14" s="169">
        <v>410</v>
      </c>
      <c r="E14" s="14">
        <v>1.05</v>
      </c>
      <c r="F14" s="117"/>
      <c r="G14" s="117"/>
      <c r="H14" s="117"/>
      <c r="I14" s="117"/>
      <c r="V14" s="121">
        <v>42</v>
      </c>
      <c r="W14" s="5">
        <v>4.5</v>
      </c>
      <c r="X14" s="16">
        <f t="shared" si="1"/>
        <v>1385.4423602330987</v>
      </c>
      <c r="Y14" s="5">
        <v>1120</v>
      </c>
      <c r="Z14" s="5">
        <v>1.6</v>
      </c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V14" s="5">
        <v>510</v>
      </c>
      <c r="AW14" s="5">
        <v>795</v>
      </c>
      <c r="AX14" s="5">
        <v>670</v>
      </c>
    </row>
    <row r="15" spans="1:54">
      <c r="A15" s="29" t="s">
        <v>10</v>
      </c>
      <c r="B15" s="3">
        <f t="shared" si="0"/>
        <v>206000</v>
      </c>
      <c r="C15" s="3">
        <v>255</v>
      </c>
      <c r="D15" s="169">
        <v>410</v>
      </c>
      <c r="E15" s="14">
        <v>1.05</v>
      </c>
      <c r="F15" s="117"/>
      <c r="G15" s="117"/>
      <c r="H15" s="117"/>
      <c r="I15" s="117"/>
      <c r="V15" s="121">
        <v>48</v>
      </c>
      <c r="W15" s="5">
        <v>5</v>
      </c>
      <c r="X15" s="16">
        <f t="shared" si="1"/>
        <v>1809.5573684677208</v>
      </c>
      <c r="Y15" s="5">
        <v>1472</v>
      </c>
      <c r="Z15" s="5">
        <v>1.6</v>
      </c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V15" s="5">
        <v>540</v>
      </c>
      <c r="AW15" s="5">
        <v>845</v>
      </c>
      <c r="AX15" s="5">
        <v>710</v>
      </c>
    </row>
    <row r="16" spans="1:54">
      <c r="A16" s="29" t="s">
        <v>11</v>
      </c>
      <c r="B16" s="3">
        <f t="shared" si="0"/>
        <v>206000</v>
      </c>
      <c r="C16" s="3">
        <v>245</v>
      </c>
      <c r="D16" s="169">
        <v>410</v>
      </c>
      <c r="E16" s="14">
        <v>1.05</v>
      </c>
      <c r="F16" s="117"/>
      <c r="G16" s="117"/>
      <c r="H16" s="117"/>
      <c r="I16" s="117"/>
      <c r="AV16" s="5">
        <v>570</v>
      </c>
      <c r="AW16" s="5">
        <v>890</v>
      </c>
      <c r="AX16" s="5">
        <v>750</v>
      </c>
    </row>
    <row r="17" spans="1:50">
      <c r="A17" s="29" t="s">
        <v>12</v>
      </c>
      <c r="B17" s="3">
        <f t="shared" si="0"/>
        <v>206000</v>
      </c>
      <c r="C17" s="3">
        <v>235</v>
      </c>
      <c r="D17" s="169">
        <v>410</v>
      </c>
      <c r="E17" s="14">
        <v>1.05</v>
      </c>
      <c r="F17" s="117"/>
      <c r="G17" s="117"/>
      <c r="H17" s="117"/>
      <c r="I17" s="117"/>
      <c r="AV17" s="5">
        <v>590</v>
      </c>
      <c r="AW17" s="5">
        <v>920</v>
      </c>
      <c r="AX17" s="5">
        <v>775</v>
      </c>
    </row>
    <row r="18" spans="1:50">
      <c r="A18" s="29" t="s">
        <v>13</v>
      </c>
      <c r="B18" s="3">
        <f t="shared" si="0"/>
        <v>206000</v>
      </c>
      <c r="C18" s="3">
        <v>355</v>
      </c>
      <c r="D18" s="169">
        <v>470</v>
      </c>
      <c r="E18" s="14">
        <v>1.05</v>
      </c>
      <c r="F18" s="117"/>
      <c r="G18" s="117"/>
      <c r="H18" s="117"/>
      <c r="I18" s="117"/>
      <c r="AV18" s="5"/>
      <c r="AW18" s="5"/>
      <c r="AX18" s="5"/>
    </row>
    <row r="19" spans="1:50">
      <c r="A19" s="29" t="s">
        <v>14</v>
      </c>
      <c r="B19" s="3">
        <f t="shared" si="0"/>
        <v>206000</v>
      </c>
      <c r="C19" s="3">
        <v>345</v>
      </c>
      <c r="D19" s="169">
        <v>470</v>
      </c>
      <c r="E19" s="14">
        <v>1.05</v>
      </c>
      <c r="F19" s="117"/>
      <c r="G19" s="117"/>
      <c r="H19" s="117"/>
      <c r="I19" s="117"/>
      <c r="AV19" s="5"/>
      <c r="AW19" s="5"/>
      <c r="AX19" s="5"/>
    </row>
    <row r="20" spans="1:50">
      <c r="A20" s="29" t="s">
        <v>15</v>
      </c>
      <c r="B20" s="3">
        <f t="shared" si="0"/>
        <v>206000</v>
      </c>
      <c r="C20" s="3">
        <v>335</v>
      </c>
      <c r="D20" s="169">
        <v>470</v>
      </c>
      <c r="E20" s="14">
        <v>1.05</v>
      </c>
      <c r="F20" s="117"/>
      <c r="G20" s="117"/>
      <c r="H20" s="117"/>
      <c r="I20" s="117"/>
      <c r="AV20" s="5"/>
      <c r="AW20" s="5"/>
      <c r="AX20" s="5"/>
    </row>
    <row r="21" spans="1:50">
      <c r="A21" s="29" t="s">
        <v>16</v>
      </c>
      <c r="B21" s="3">
        <f t="shared" si="0"/>
        <v>206000</v>
      </c>
      <c r="C21" s="3">
        <v>325</v>
      </c>
      <c r="D21" s="169">
        <v>470</v>
      </c>
      <c r="E21" s="14">
        <v>1.05</v>
      </c>
      <c r="F21" s="117"/>
      <c r="G21" s="117"/>
      <c r="H21" s="117"/>
      <c r="I21" s="117"/>
      <c r="AV21" s="5"/>
      <c r="AW21" s="5"/>
      <c r="AX21" s="5"/>
    </row>
    <row r="22" spans="1:50">
      <c r="A22" s="29" t="s">
        <v>17</v>
      </c>
      <c r="B22" s="3">
        <f t="shared" si="0"/>
        <v>206000</v>
      </c>
      <c r="C22" s="3">
        <v>315</v>
      </c>
      <c r="D22" s="169">
        <v>470</v>
      </c>
      <c r="E22" s="14">
        <v>1.05</v>
      </c>
      <c r="F22" s="117"/>
      <c r="G22" s="117"/>
      <c r="H22" s="117"/>
      <c r="I22" s="117"/>
      <c r="AV22" s="5"/>
      <c r="AW22" s="5"/>
      <c r="AX22" s="5"/>
    </row>
    <row r="23" spans="1:50">
      <c r="A23" s="29" t="s">
        <v>254</v>
      </c>
      <c r="B23" s="3">
        <f t="shared" si="0"/>
        <v>206000</v>
      </c>
      <c r="C23" s="3">
        <v>205</v>
      </c>
      <c r="D23" s="169">
        <v>330</v>
      </c>
      <c r="E23" s="14">
        <v>1.05</v>
      </c>
      <c r="F23" s="117"/>
      <c r="G23" s="117"/>
      <c r="H23" s="117"/>
      <c r="I23" s="117"/>
      <c r="AV23" s="5"/>
      <c r="AW23" s="5"/>
      <c r="AX23" s="5"/>
    </row>
    <row r="24" spans="1:50">
      <c r="A24" s="29" t="s">
        <v>255</v>
      </c>
      <c r="B24" s="3">
        <f t="shared" si="0"/>
        <v>206000</v>
      </c>
      <c r="C24" s="3">
        <v>195</v>
      </c>
      <c r="D24" s="169">
        <v>330</v>
      </c>
      <c r="E24" s="14">
        <v>1.05</v>
      </c>
      <c r="F24" s="117"/>
      <c r="G24" s="117"/>
      <c r="H24" s="117"/>
      <c r="I24" s="117"/>
    </row>
    <row r="25" spans="1:50">
      <c r="A25" s="29" t="s">
        <v>256</v>
      </c>
      <c r="B25" s="3">
        <f t="shared" si="0"/>
        <v>206000</v>
      </c>
      <c r="C25" s="3">
        <v>245</v>
      </c>
      <c r="D25" s="169">
        <v>400</v>
      </c>
      <c r="E25" s="14">
        <v>1.05</v>
      </c>
      <c r="F25" s="117"/>
      <c r="G25" s="117"/>
      <c r="H25" s="117"/>
      <c r="I25" s="117"/>
    </row>
    <row r="26" spans="1:50">
      <c r="A26" s="29" t="s">
        <v>257</v>
      </c>
      <c r="B26" s="3">
        <f t="shared" si="0"/>
        <v>206000</v>
      </c>
      <c r="C26" s="3">
        <v>235</v>
      </c>
      <c r="D26" s="169">
        <v>400</v>
      </c>
      <c r="E26" s="14">
        <v>1.05</v>
      </c>
      <c r="F26" s="117"/>
      <c r="G26" s="117"/>
      <c r="H26" s="117"/>
      <c r="I26" s="117"/>
    </row>
    <row r="27" spans="1:50">
      <c r="A27" s="29" t="s">
        <v>258</v>
      </c>
      <c r="B27" s="3">
        <f t="shared" si="0"/>
        <v>206000</v>
      </c>
      <c r="C27" s="3">
        <v>285</v>
      </c>
      <c r="D27" s="169">
        <v>490</v>
      </c>
      <c r="E27" s="14">
        <v>1.05</v>
      </c>
      <c r="F27" s="117"/>
      <c r="G27" s="117"/>
      <c r="H27" s="117"/>
      <c r="I27" s="117"/>
    </row>
    <row r="28" spans="1:50">
      <c r="A28" s="29" t="s">
        <v>259</v>
      </c>
      <c r="B28" s="3">
        <f t="shared" si="0"/>
        <v>206000</v>
      </c>
      <c r="C28" s="3">
        <v>275</v>
      </c>
      <c r="D28" s="169">
        <v>490</v>
      </c>
      <c r="E28" s="14">
        <v>1.05</v>
      </c>
      <c r="F28" s="117"/>
      <c r="G28" s="117"/>
      <c r="H28" s="117"/>
      <c r="I28" s="117"/>
    </row>
    <row r="29" spans="1:50">
      <c r="A29" s="29" t="s">
        <v>260</v>
      </c>
      <c r="B29" s="3">
        <f t="shared" si="0"/>
        <v>206000</v>
      </c>
      <c r="C29" s="3">
        <v>400</v>
      </c>
      <c r="D29" s="169">
        <v>540</v>
      </c>
      <c r="E29" s="14">
        <v>1.05</v>
      </c>
      <c r="F29" s="117"/>
      <c r="G29" s="117"/>
      <c r="H29" s="117"/>
      <c r="I29" s="117"/>
    </row>
    <row r="30" spans="1:50">
      <c r="A30" s="29" t="s">
        <v>261</v>
      </c>
      <c r="B30" s="3">
        <f t="shared" si="0"/>
        <v>206000</v>
      </c>
      <c r="C30" s="3">
        <v>390</v>
      </c>
      <c r="D30" s="169">
        <v>540</v>
      </c>
      <c r="E30" s="14">
        <v>1.05</v>
      </c>
    </row>
    <row r="31" spans="1:50">
      <c r="A31" s="29" t="s">
        <v>290</v>
      </c>
      <c r="B31" s="3">
        <f t="shared" si="0"/>
        <v>206000</v>
      </c>
      <c r="C31" s="3">
        <v>220</v>
      </c>
      <c r="D31" s="169">
        <v>340</v>
      </c>
      <c r="E31" s="14">
        <v>1.05</v>
      </c>
    </row>
    <row r="32" spans="1:50">
      <c r="A32" s="29" t="s">
        <v>291</v>
      </c>
      <c r="B32" s="3">
        <f t="shared" si="0"/>
        <v>206000</v>
      </c>
      <c r="C32" s="3">
        <v>240</v>
      </c>
      <c r="D32" s="169">
        <v>380</v>
      </c>
      <c r="E32" s="14">
        <v>1.05</v>
      </c>
    </row>
    <row r="33" spans="1:5">
      <c r="A33" s="29" t="s">
        <v>292</v>
      </c>
      <c r="B33" s="3">
        <f t="shared" si="0"/>
        <v>206000</v>
      </c>
      <c r="C33" s="3">
        <v>260</v>
      </c>
      <c r="D33" s="169">
        <v>420</v>
      </c>
      <c r="E33" s="14">
        <v>1.05</v>
      </c>
    </row>
  </sheetData>
  <mergeCells count="5">
    <mergeCell ref="V1:Z2"/>
    <mergeCell ref="AV1:AX1"/>
    <mergeCell ref="AZ1:BB1"/>
    <mergeCell ref="A1:A2"/>
    <mergeCell ref="K1:O2"/>
  </mergeCells>
  <pageMargins left="0.59055118110236227" right="0.31496062992125984" top="0.59055118110236227" bottom="0.59055118110236227" header="0.31496062992125984" footer="0.31496062992125984"/>
  <pageSetup orientation="portrait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00CC"/>
  </sheetPr>
  <dimension ref="A1"/>
  <sheetViews>
    <sheetView showGridLines="0" zoomScale="85" zoomScaleNormal="85" workbookViewId="0">
      <selection activeCell="Y18" sqref="Y18"/>
    </sheetView>
  </sheetViews>
  <sheetFormatPr defaultRowHeight="15"/>
  <sheetData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6666"/>
    <pageSetUpPr fitToPage="1"/>
  </sheetPr>
  <dimension ref="A1:FZ646"/>
  <sheetViews>
    <sheetView showGridLines="0" tabSelected="1" topLeftCell="B11" zoomScale="160" zoomScaleNormal="160" zoomScaleSheetLayoutView="100" workbookViewId="0">
      <selection activeCell="FH17" sqref="FH17"/>
    </sheetView>
  </sheetViews>
  <sheetFormatPr defaultColWidth="7.28515625" defaultRowHeight="12.75"/>
  <cols>
    <col min="1" max="1" width="4" style="1" hidden="1" customWidth="1"/>
    <col min="2" max="2" width="8.7109375" style="1" customWidth="1"/>
    <col min="3" max="6" width="6.28515625" style="1" customWidth="1"/>
    <col min="7" max="8" width="6.7109375" style="1" customWidth="1"/>
    <col min="9" max="13" width="6.85546875" style="1" customWidth="1"/>
    <col min="14" max="14" width="6.7109375" style="1" customWidth="1"/>
    <col min="15" max="15" width="14.28515625" style="1" customWidth="1"/>
    <col min="16" max="16" width="12.5703125" style="1" bestFit="1" customWidth="1"/>
    <col min="17" max="17" width="7.28515625" style="1" customWidth="1"/>
    <col min="18" max="25" width="7.28515625" style="1" hidden="1" customWidth="1"/>
    <col min="26" max="26" width="2.42578125" style="59" customWidth="1"/>
    <col min="27" max="27" width="6.42578125" style="18" customWidth="1"/>
    <col min="28" max="29" width="5.42578125" style="22" customWidth="1"/>
    <col min="30" max="31" width="5.42578125" style="74" customWidth="1"/>
    <col min="32" max="33" width="5.42578125" style="22" hidden="1" customWidth="1"/>
    <col min="34" max="34" width="5.42578125" style="22" customWidth="1"/>
    <col min="35" max="39" width="5.42578125" style="6" customWidth="1"/>
    <col min="40" max="40" width="19.5703125" style="6" hidden="1" customWidth="1"/>
    <col min="41" max="41" width="5.42578125" style="5" hidden="1" customWidth="1"/>
    <col min="42" max="42" width="5.42578125" style="18" hidden="1" customWidth="1"/>
    <col min="43" max="43" width="8.42578125" style="18" hidden="1" customWidth="1"/>
    <col min="44" max="46" width="5.42578125" style="18" hidden="1" customWidth="1"/>
    <col min="47" max="47" width="6" style="18" hidden="1" customWidth="1"/>
    <col min="48" max="51" width="8" style="83" hidden="1" customWidth="1"/>
    <col min="52" max="52" width="6" style="83" hidden="1" customWidth="1"/>
    <col min="53" max="53" width="7.7109375" style="22" customWidth="1"/>
    <col min="54" max="54" width="6" style="23" bestFit="1" customWidth="1"/>
    <col min="55" max="58" width="5.42578125" style="23" customWidth="1"/>
    <col min="59" max="74" width="6" style="23" customWidth="1"/>
    <col min="75" max="75" width="5.42578125" style="5" customWidth="1"/>
    <col min="76" max="77" width="5.42578125" style="50" customWidth="1"/>
    <col min="78" max="78" width="5.42578125" style="58" customWidth="1"/>
    <col min="79" max="79" width="5.42578125" style="53" customWidth="1"/>
    <col min="80" max="80" width="5.42578125" style="1" customWidth="1"/>
    <col min="81" max="82" width="5.42578125" style="1" hidden="1" customWidth="1"/>
    <col min="83" max="83" width="5.42578125" style="1" customWidth="1"/>
    <col min="84" max="84" width="7.140625" style="1" customWidth="1"/>
    <col min="85" max="85" width="5.42578125" style="1" customWidth="1"/>
    <col min="86" max="86" width="5.42578125" style="2" customWidth="1"/>
    <col min="87" max="87" width="7.28515625" style="2" customWidth="1"/>
    <col min="88" max="88" width="9.140625" style="2" customWidth="1"/>
    <col min="89" max="103" width="7.28515625" style="1" hidden="1" customWidth="1"/>
    <col min="104" max="104" width="3.85546875" style="59" customWidth="1"/>
    <col min="105" max="105" width="6.42578125" style="18" customWidth="1"/>
    <col min="106" max="107" width="5.42578125" style="22" customWidth="1"/>
    <col min="108" max="108" width="5.42578125" style="74" customWidth="1"/>
    <col min="109" max="109" width="5.42578125" style="74" hidden="1" customWidth="1"/>
    <col min="110" max="111" width="5.42578125" style="22" hidden="1" customWidth="1"/>
    <col min="112" max="112" width="5.42578125" style="22" customWidth="1"/>
    <col min="113" max="117" width="5.42578125" style="6" hidden="1" customWidth="1"/>
    <col min="118" max="118" width="18.7109375" style="89" customWidth="1"/>
    <col min="119" max="119" width="5.42578125" style="5" hidden="1" customWidth="1"/>
    <col min="120" max="120" width="5.42578125" style="18" hidden="1" customWidth="1"/>
    <col min="121" max="121" width="8.42578125" style="18" hidden="1" customWidth="1"/>
    <col min="122" max="124" width="5.42578125" style="18" hidden="1" customWidth="1"/>
    <col min="125" max="125" width="6" style="18" hidden="1" customWidth="1"/>
    <col min="126" max="129" width="8" style="83" hidden="1" customWidth="1"/>
    <col min="130" max="130" width="6" style="83" hidden="1" customWidth="1"/>
    <col min="131" max="131" width="7.7109375" style="22" customWidth="1"/>
    <col min="132" max="132" width="8.42578125" style="23" bestFit="1" customWidth="1"/>
    <col min="133" max="133" width="5.42578125" style="23" customWidth="1"/>
    <col min="134" max="135" width="5.42578125" style="23" hidden="1" customWidth="1"/>
    <col min="136" max="136" width="5.42578125" style="23" customWidth="1"/>
    <col min="137" max="137" width="6" style="23" customWidth="1"/>
    <col min="138" max="149" width="6" style="23" hidden="1" customWidth="1"/>
    <col min="150" max="152" width="6" style="23" customWidth="1"/>
    <col min="153" max="153" width="5.42578125" style="5" customWidth="1"/>
    <col min="154" max="155" width="5.42578125" style="50" hidden="1" customWidth="1"/>
    <col min="156" max="156" width="5.42578125" style="58" hidden="1" customWidth="1"/>
    <col min="157" max="157" width="5.42578125" style="53" customWidth="1"/>
    <col min="158" max="158" width="5.42578125" style="1" customWidth="1"/>
    <col min="159" max="160" width="5.42578125" style="1" hidden="1" customWidth="1"/>
    <col min="161" max="161" width="5.42578125" style="1" customWidth="1"/>
    <col min="162" max="162" width="7.140625" style="1" customWidth="1"/>
    <col min="163" max="163" width="5.42578125" style="1" customWidth="1"/>
    <col min="164" max="164" width="5.42578125" style="2" customWidth="1"/>
    <col min="165" max="165" width="7.28515625" style="2" customWidth="1"/>
    <col min="166" max="166" width="9.140625" style="2" customWidth="1"/>
    <col min="167" max="181" width="7.28515625" style="1" hidden="1" customWidth="1"/>
    <col min="182" max="182" width="3.85546875" style="59" customWidth="1"/>
    <col min="183" max="16384" width="7.28515625" style="1"/>
  </cols>
  <sheetData>
    <row r="1" spans="2:166" ht="12.75" hidden="1" customHeight="1"/>
    <row r="2" spans="2:166" ht="12.75" hidden="1" customHeight="1"/>
    <row r="3" spans="2:166" ht="12.75" hidden="1" customHeight="1"/>
    <row r="4" spans="2:166" ht="12.75" hidden="1" customHeight="1"/>
    <row r="5" spans="2:166" ht="12.75" hidden="1" customHeight="1"/>
    <row r="6" spans="2:166" ht="12.75" hidden="1" customHeight="1"/>
    <row r="7" spans="2:166" ht="12.75" hidden="1" customHeight="1"/>
    <row r="8" spans="2:166" ht="12.75" hidden="1" customHeight="1"/>
    <row r="9" spans="2:166" ht="12.75" hidden="1" customHeight="1"/>
    <row r="10" spans="2:166" ht="12.75" hidden="1" customHeight="1"/>
    <row r="11" spans="2:166" ht="20.25" customHeight="1">
      <c r="B11" s="259" t="s">
        <v>148</v>
      </c>
      <c r="C11" s="260"/>
      <c r="D11" s="260"/>
      <c r="E11" s="260"/>
      <c r="F11" s="260"/>
      <c r="G11" s="260"/>
      <c r="H11" s="260"/>
      <c r="I11" s="260"/>
      <c r="J11" s="260"/>
      <c r="K11" s="241" t="str">
        <f>INDEX(P13:P15,MATCH(O11,$O$13:$O$15,0))</f>
        <v>1228x300x10x14</v>
      </c>
      <c r="L11" s="241"/>
      <c r="M11" s="241"/>
      <c r="N11" s="242"/>
      <c r="O11" s="263" t="s">
        <v>294</v>
      </c>
      <c r="P11" s="264"/>
      <c r="Q11" s="265"/>
      <c r="Z11" s="77"/>
      <c r="AA11" s="251" t="s">
        <v>91</v>
      </c>
      <c r="AB11" s="252"/>
      <c r="AC11" s="252"/>
      <c r="AD11" s="252"/>
      <c r="AE11" s="252"/>
      <c r="AF11" s="252"/>
      <c r="AG11" s="252"/>
      <c r="AH11" s="252"/>
      <c r="AI11" s="252"/>
      <c r="AJ11" s="252"/>
      <c r="AK11" s="252"/>
      <c r="AL11" s="252"/>
      <c r="AM11" s="252"/>
      <c r="AN11" s="252"/>
      <c r="AO11" s="252"/>
      <c r="AP11" s="252"/>
      <c r="AQ11" s="252"/>
      <c r="AR11" s="252"/>
      <c r="AS11" s="252"/>
      <c r="AT11" s="252"/>
      <c r="AU11" s="252"/>
      <c r="AV11" s="252"/>
      <c r="AW11" s="252"/>
      <c r="AX11" s="252"/>
      <c r="AY11" s="252"/>
      <c r="AZ11" s="252"/>
      <c r="BA11" s="252"/>
      <c r="BB11" s="252"/>
      <c r="BC11" s="252"/>
      <c r="BD11" s="252"/>
      <c r="BE11" s="252"/>
      <c r="BF11" s="252"/>
      <c r="BG11" s="252"/>
      <c r="BH11" s="252"/>
      <c r="BI11" s="252"/>
      <c r="BJ11" s="252"/>
      <c r="BK11" s="252"/>
      <c r="BL11" s="252"/>
      <c r="BM11" s="252"/>
      <c r="BN11" s="252"/>
      <c r="BO11" s="252"/>
      <c r="BP11" s="252"/>
      <c r="BQ11" s="252"/>
      <c r="BR11" s="252"/>
      <c r="BS11" s="252"/>
      <c r="BT11" s="252"/>
      <c r="BU11" s="252"/>
      <c r="BV11" s="252"/>
      <c r="BW11" s="252"/>
      <c r="BX11" s="252"/>
      <c r="BY11" s="252"/>
      <c r="BZ11" s="252"/>
      <c r="CA11" s="252"/>
      <c r="CB11" s="252"/>
      <c r="CC11" s="252"/>
      <c r="CD11" s="252"/>
      <c r="CE11" s="252"/>
      <c r="CF11" s="252"/>
      <c r="CG11" s="252"/>
      <c r="CH11" s="252"/>
      <c r="CI11" s="252"/>
      <c r="CJ11" s="252"/>
      <c r="DA11" s="251" t="s">
        <v>91</v>
      </c>
      <c r="DB11" s="252"/>
      <c r="DC11" s="252"/>
      <c r="DD11" s="252"/>
      <c r="DE11" s="252"/>
      <c r="DF11" s="252"/>
      <c r="DG11" s="252"/>
      <c r="DH11" s="252"/>
      <c r="DI11" s="252"/>
      <c r="DJ11" s="252"/>
      <c r="DK11" s="252"/>
      <c r="DL11" s="252"/>
      <c r="DM11" s="252"/>
      <c r="DN11" s="252"/>
      <c r="DO11" s="252"/>
      <c r="DP11" s="252"/>
      <c r="DQ11" s="252"/>
      <c r="DR11" s="252"/>
      <c r="DS11" s="252"/>
      <c r="DT11" s="252"/>
      <c r="DU11" s="252"/>
      <c r="DV11" s="252"/>
      <c r="DW11" s="252"/>
      <c r="DX11" s="252"/>
      <c r="DY11" s="252"/>
      <c r="DZ11" s="252"/>
      <c r="EA11" s="252"/>
      <c r="EB11" s="252"/>
      <c r="EC11" s="252"/>
      <c r="ED11" s="252"/>
      <c r="EE11" s="252"/>
      <c r="EF11" s="252"/>
      <c r="EG11" s="252"/>
      <c r="EH11" s="252"/>
      <c r="EI11" s="252"/>
      <c r="EJ11" s="252"/>
      <c r="EK11" s="252"/>
      <c r="EL11" s="252"/>
      <c r="EM11" s="252"/>
      <c r="EN11" s="252"/>
      <c r="EO11" s="252"/>
      <c r="EP11" s="252"/>
      <c r="EQ11" s="252"/>
      <c r="ER11" s="252"/>
      <c r="ES11" s="252"/>
      <c r="ET11" s="252"/>
      <c r="EU11" s="252"/>
      <c r="EV11" s="252"/>
      <c r="EW11" s="252"/>
      <c r="EX11" s="252"/>
      <c r="EY11" s="252"/>
      <c r="EZ11" s="252"/>
      <c r="FA11" s="252"/>
      <c r="FB11" s="252"/>
      <c r="FC11" s="252"/>
      <c r="FD11" s="252"/>
      <c r="FE11" s="252"/>
      <c r="FF11" s="252"/>
      <c r="FG11" s="252"/>
      <c r="FH11" s="252"/>
      <c r="FI11" s="252"/>
      <c r="FJ11" s="252"/>
    </row>
    <row r="12" spans="2:166" ht="12.75" customHeight="1">
      <c r="B12" s="261"/>
      <c r="C12" s="262"/>
      <c r="D12" s="262"/>
      <c r="E12" s="262"/>
      <c r="F12" s="262"/>
      <c r="G12" s="262"/>
      <c r="H12" s="262"/>
      <c r="I12" s="262"/>
      <c r="J12" s="262"/>
      <c r="K12" s="243"/>
      <c r="L12" s="243"/>
      <c r="M12" s="243"/>
      <c r="N12" s="244"/>
      <c r="O12" s="263"/>
      <c r="P12" s="264"/>
      <c r="Q12" s="265"/>
      <c r="Z12" s="78"/>
      <c r="AA12" s="253" t="s">
        <v>181</v>
      </c>
      <c r="AB12" s="254"/>
      <c r="AC12" s="254"/>
      <c r="AD12" s="254"/>
      <c r="AE12" s="254"/>
      <c r="AF12" s="254"/>
      <c r="AG12" s="254"/>
      <c r="AH12" s="254"/>
      <c r="AI12" s="254"/>
      <c r="AJ12" s="254"/>
      <c r="AK12" s="254"/>
      <c r="AL12" s="254"/>
      <c r="AM12" s="254"/>
      <c r="AN12" s="254"/>
      <c r="AO12" s="254"/>
      <c r="AP12" s="254"/>
      <c r="AQ12" s="254"/>
      <c r="AR12" s="254"/>
      <c r="AS12" s="254"/>
      <c r="AT12" s="254"/>
      <c r="AU12" s="254"/>
      <c r="AV12" s="254"/>
      <c r="AW12" s="254"/>
      <c r="AX12" s="254"/>
      <c r="AY12" s="254"/>
      <c r="AZ12" s="254"/>
      <c r="BA12" s="254"/>
      <c r="BB12" s="254"/>
      <c r="BC12" s="254"/>
      <c r="BD12" s="254"/>
      <c r="BE12" s="254"/>
      <c r="BF12" s="254"/>
      <c r="BG12" s="254"/>
      <c r="BH12" s="254"/>
      <c r="BI12" s="254"/>
      <c r="BJ12" s="254"/>
      <c r="BK12" s="254"/>
      <c r="BL12" s="254"/>
      <c r="BM12" s="254"/>
      <c r="BN12" s="254"/>
      <c r="BO12" s="254"/>
      <c r="BP12" s="254"/>
      <c r="BQ12" s="254"/>
      <c r="BR12" s="254"/>
      <c r="BS12" s="254"/>
      <c r="BT12" s="254"/>
      <c r="BU12" s="254"/>
      <c r="BV12" s="254"/>
      <c r="BW12" s="254"/>
      <c r="BX12" s="254"/>
      <c r="BY12" s="254"/>
      <c r="BZ12" s="254"/>
      <c r="CA12" s="254"/>
      <c r="CB12" s="254"/>
      <c r="CC12" s="254"/>
      <c r="CD12" s="254"/>
      <c r="CE12" s="254"/>
      <c r="CF12" s="254"/>
      <c r="CG12" s="254"/>
      <c r="CH12" s="254"/>
      <c r="CI12" s="254"/>
      <c r="CJ12" s="254"/>
      <c r="DA12" s="253" t="s">
        <v>181</v>
      </c>
      <c r="DB12" s="254"/>
      <c r="DC12" s="254"/>
      <c r="DD12" s="254"/>
      <c r="DE12" s="254"/>
      <c r="DF12" s="254"/>
      <c r="DG12" s="254"/>
      <c r="DH12" s="254"/>
      <c r="DI12" s="254"/>
      <c r="DJ12" s="254"/>
      <c r="DK12" s="254"/>
      <c r="DL12" s="254"/>
      <c r="DM12" s="254"/>
      <c r="DN12" s="254"/>
      <c r="DO12" s="254"/>
      <c r="DP12" s="254"/>
      <c r="DQ12" s="254"/>
      <c r="DR12" s="254"/>
      <c r="DS12" s="254"/>
      <c r="DT12" s="254"/>
      <c r="DU12" s="254"/>
      <c r="DV12" s="254"/>
      <c r="DW12" s="254"/>
      <c r="DX12" s="254"/>
      <c r="DY12" s="254"/>
      <c r="DZ12" s="254"/>
      <c r="EA12" s="254"/>
      <c r="EB12" s="254"/>
      <c r="EC12" s="254"/>
      <c r="ED12" s="254"/>
      <c r="EE12" s="254"/>
      <c r="EF12" s="254"/>
      <c r="EG12" s="254"/>
      <c r="EH12" s="254"/>
      <c r="EI12" s="254"/>
      <c r="EJ12" s="254"/>
      <c r="EK12" s="254"/>
      <c r="EL12" s="254"/>
      <c r="EM12" s="254"/>
      <c r="EN12" s="254"/>
      <c r="EO12" s="254"/>
      <c r="EP12" s="254"/>
      <c r="EQ12" s="254"/>
      <c r="ER12" s="254"/>
      <c r="ES12" s="254"/>
      <c r="ET12" s="254"/>
      <c r="EU12" s="254"/>
      <c r="EV12" s="254"/>
      <c r="EW12" s="254"/>
      <c r="EX12" s="254"/>
      <c r="EY12" s="254"/>
      <c r="EZ12" s="254"/>
      <c r="FA12" s="254"/>
      <c r="FB12" s="254"/>
      <c r="FC12" s="254"/>
      <c r="FD12" s="254"/>
      <c r="FE12" s="254"/>
      <c r="FF12" s="254"/>
      <c r="FG12" s="254"/>
      <c r="FH12" s="254"/>
      <c r="FI12" s="254"/>
      <c r="FJ12" s="254"/>
    </row>
    <row r="13" spans="2:166" ht="15" customHeight="1">
      <c r="B13" s="217" t="s">
        <v>0</v>
      </c>
      <c r="C13" s="218"/>
      <c r="D13" s="218"/>
      <c r="E13" s="143"/>
      <c r="F13" s="143"/>
      <c r="G13" s="143"/>
      <c r="H13" s="143"/>
      <c r="I13" s="143"/>
      <c r="J13" s="143"/>
      <c r="K13" s="143"/>
      <c r="L13" s="143"/>
      <c r="M13" s="143"/>
      <c r="N13" s="7"/>
      <c r="O13" s="174" t="s">
        <v>295</v>
      </c>
      <c r="P13" s="175" t="s">
        <v>131</v>
      </c>
      <c r="Q13" s="174"/>
      <c r="AA13" s="8" t="s">
        <v>37</v>
      </c>
      <c r="AB13" s="76"/>
      <c r="AC13" s="76"/>
      <c r="AD13" s="73"/>
      <c r="AE13" s="73"/>
      <c r="AF13" s="31"/>
      <c r="AG13" s="31"/>
      <c r="AH13" s="31"/>
      <c r="AI13" s="30"/>
      <c r="AJ13" s="30"/>
      <c r="AK13" s="30"/>
      <c r="AL13" s="30"/>
      <c r="AM13" s="30"/>
      <c r="AN13" s="30"/>
      <c r="AO13" s="34"/>
      <c r="AP13" s="2"/>
      <c r="AQ13" s="2"/>
      <c r="AR13" s="2"/>
      <c r="AS13" s="2"/>
      <c r="AT13" s="2"/>
      <c r="AU13" s="2"/>
      <c r="AV13" s="79"/>
      <c r="AW13" s="79"/>
      <c r="AX13" s="79"/>
      <c r="AY13" s="79"/>
      <c r="AZ13" s="79"/>
      <c r="BA13" s="31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4"/>
      <c r="BX13" s="30"/>
      <c r="BY13" s="30"/>
      <c r="BZ13" s="44"/>
      <c r="CA13" s="45"/>
      <c r="CB13" s="2"/>
      <c r="CC13" s="2"/>
      <c r="CD13" s="2"/>
      <c r="CE13" s="2"/>
      <c r="CF13" s="2"/>
      <c r="CG13" s="2"/>
      <c r="DA13" s="8" t="s">
        <v>37</v>
      </c>
      <c r="DB13" s="76"/>
      <c r="DC13" s="76"/>
      <c r="DD13" s="73"/>
      <c r="DE13" s="73"/>
      <c r="DF13" s="31"/>
      <c r="DG13" s="31"/>
      <c r="DH13" s="31"/>
      <c r="DI13" s="30"/>
      <c r="DJ13" s="30"/>
      <c r="DK13" s="30"/>
      <c r="DL13" s="30"/>
      <c r="DM13" s="30"/>
      <c r="DN13" s="176"/>
      <c r="DO13" s="34"/>
      <c r="DP13" s="2"/>
      <c r="DQ13" s="2"/>
      <c r="DR13" s="2"/>
      <c r="DS13" s="2"/>
      <c r="DT13" s="2"/>
      <c r="DU13" s="2"/>
      <c r="DV13" s="79"/>
      <c r="DW13" s="79"/>
      <c r="DX13" s="79"/>
      <c r="DY13" s="79"/>
      <c r="DZ13" s="79"/>
      <c r="EA13" s="31"/>
      <c r="EB13" s="36"/>
      <c r="EC13" s="36"/>
      <c r="ED13" s="36"/>
      <c r="EE13" s="36"/>
      <c r="EF13" s="36"/>
      <c r="EG13" s="36"/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34"/>
      <c r="EX13" s="30"/>
      <c r="EY13" s="30"/>
      <c r="EZ13" s="44"/>
      <c r="FA13" s="45"/>
      <c r="FB13" s="2"/>
      <c r="FC13" s="2"/>
      <c r="FD13" s="2"/>
      <c r="FE13" s="2"/>
      <c r="FF13" s="2"/>
      <c r="FG13" s="2"/>
    </row>
    <row r="14" spans="2:166" ht="14.25">
      <c r="B14" s="8" t="s">
        <v>22</v>
      </c>
      <c r="C14" s="143"/>
      <c r="D14" s="143"/>
      <c r="E14" s="143"/>
      <c r="F14" s="143"/>
      <c r="G14" s="143"/>
      <c r="H14" s="144"/>
      <c r="I14" s="145"/>
      <c r="J14" s="143"/>
      <c r="K14" s="2"/>
      <c r="L14" s="2"/>
      <c r="M14" s="2"/>
      <c r="N14" s="7"/>
      <c r="O14" s="174" t="s">
        <v>294</v>
      </c>
      <c r="P14" s="174" t="str" cm="1">
        <f t="array" ref="P14">_xll.Dce_Name_SectI(F15, F15, bf, tw, tf, "x", "-", $Q$14)</f>
        <v>1228x300x10x14</v>
      </c>
      <c r="Q14" s="175" t="s">
        <v>330</v>
      </c>
      <c r="AA14" s="11"/>
      <c r="AB14" s="31"/>
      <c r="AC14" s="31"/>
      <c r="AD14" s="73"/>
      <c r="AE14" s="73"/>
      <c r="AF14" s="31"/>
      <c r="AG14" s="31"/>
      <c r="AH14" s="258" t="s">
        <v>35</v>
      </c>
      <c r="AI14" s="258"/>
      <c r="AJ14" s="32" t="s">
        <v>36</v>
      </c>
      <c r="AK14" s="256">
        <f>B29</f>
        <v>206000</v>
      </c>
      <c r="AL14" s="256"/>
      <c r="AM14" s="33" t="s">
        <v>51</v>
      </c>
      <c r="AN14" s="33"/>
      <c r="AO14" s="34"/>
      <c r="AP14" s="2"/>
      <c r="AQ14" s="2"/>
      <c r="AR14" s="2"/>
      <c r="AS14" s="2"/>
      <c r="AT14" s="2"/>
      <c r="AU14" s="2"/>
      <c r="AV14" s="79"/>
      <c r="AW14" s="79"/>
      <c r="AX14" s="79"/>
      <c r="AY14" s="79"/>
      <c r="AZ14" s="79"/>
      <c r="BA14" s="35"/>
      <c r="BB14" s="36"/>
      <c r="BC14" s="4"/>
      <c r="BD14" s="37" t="s">
        <v>86</v>
      </c>
      <c r="BE14" s="38">
        <f>AK16*AI16</f>
        <v>217.14285714285711</v>
      </c>
      <c r="BF14" s="4" t="s">
        <v>51</v>
      </c>
      <c r="BG14" s="31"/>
      <c r="BH14" s="31"/>
      <c r="BI14" s="31"/>
      <c r="BJ14" s="31"/>
      <c r="BK14" s="31"/>
      <c r="BL14" s="31"/>
      <c r="BM14" s="31"/>
      <c r="BN14" s="31"/>
      <c r="BO14" s="31"/>
      <c r="BP14" s="31"/>
      <c r="BQ14" s="31"/>
      <c r="BR14" s="31"/>
      <c r="BS14" s="31"/>
      <c r="BT14" s="31"/>
      <c r="BU14" s="31"/>
      <c r="BV14" s="31"/>
      <c r="BW14" s="34"/>
      <c r="BX14" s="30"/>
      <c r="BY14" s="30"/>
      <c r="BZ14" s="44"/>
      <c r="CA14" s="45"/>
      <c r="CB14" s="2"/>
      <c r="CC14" s="2"/>
      <c r="CD14" s="2"/>
      <c r="CE14" s="2"/>
      <c r="CF14" s="2"/>
      <c r="CG14" s="2"/>
      <c r="DA14" s="11"/>
      <c r="DB14" s="258" t="s">
        <v>35</v>
      </c>
      <c r="DC14" s="258"/>
      <c r="DD14" s="73"/>
      <c r="DE14" s="73"/>
      <c r="DF14" s="31"/>
      <c r="DG14" s="31"/>
      <c r="DH14" s="32" t="s">
        <v>36</v>
      </c>
      <c r="DI14" s="31"/>
      <c r="DJ14" s="2"/>
      <c r="DK14" s="2"/>
      <c r="DL14" s="2"/>
      <c r="DM14" s="2"/>
      <c r="DN14" s="177">
        <f>AK14</f>
        <v>206000</v>
      </c>
      <c r="DO14" s="34"/>
      <c r="DP14" s="2"/>
      <c r="DQ14" s="2"/>
      <c r="DR14" s="2"/>
      <c r="DS14" s="2"/>
      <c r="DT14" s="2"/>
      <c r="DU14" s="2"/>
      <c r="DV14" s="79"/>
      <c r="DW14" s="79"/>
      <c r="DX14" s="79"/>
      <c r="DY14" s="79"/>
      <c r="DZ14" s="79"/>
      <c r="EA14" s="36"/>
      <c r="EB14" s="36"/>
      <c r="EC14" s="33"/>
      <c r="ED14" s="36"/>
      <c r="EE14" s="36"/>
      <c r="EF14" s="36"/>
      <c r="EG14" s="31"/>
      <c r="EH14" s="31"/>
      <c r="EI14" s="37"/>
      <c r="EJ14" s="38"/>
      <c r="EK14" s="4"/>
      <c r="EL14" s="31"/>
      <c r="EM14" s="31"/>
      <c r="EN14" s="31"/>
      <c r="EO14" s="31"/>
      <c r="EP14" s="31"/>
      <c r="EQ14" s="31"/>
      <c r="ER14" s="31"/>
      <c r="ES14" s="31"/>
      <c r="ET14" s="2" t="s">
        <v>332</v>
      </c>
      <c r="EU14" s="31"/>
      <c r="EV14" s="31"/>
      <c r="EW14" s="34"/>
      <c r="EX14" s="30"/>
      <c r="EY14" s="30"/>
      <c r="EZ14" s="44"/>
      <c r="FA14" s="45"/>
      <c r="FB14" s="2"/>
      <c r="FC14" s="2"/>
      <c r="FD14" s="2"/>
      <c r="FE14" s="2"/>
      <c r="FF14" s="2"/>
      <c r="FG14" s="2"/>
    </row>
    <row r="15" spans="2:166" ht="14.25">
      <c r="B15" s="113" t="s">
        <v>222</v>
      </c>
      <c r="C15" s="143"/>
      <c r="D15" s="143"/>
      <c r="E15" s="144" t="s">
        <v>57</v>
      </c>
      <c r="F15" s="146">
        <f>F33</f>
        <v>1228</v>
      </c>
      <c r="G15" s="143" t="s">
        <v>1</v>
      </c>
      <c r="H15" s="2"/>
      <c r="I15" s="2"/>
      <c r="J15" s="2"/>
      <c r="K15" s="2"/>
      <c r="L15" s="2"/>
      <c r="M15" s="2"/>
      <c r="N15" s="10"/>
      <c r="O15" s="174" t="s">
        <v>296</v>
      </c>
      <c r="P15" s="175" t="s">
        <v>297</v>
      </c>
      <c r="Q15" s="174"/>
      <c r="AA15" s="11"/>
      <c r="AB15" s="31"/>
      <c r="AC15" s="31"/>
      <c r="AD15" s="73"/>
      <c r="AE15" s="73"/>
      <c r="AF15" s="31"/>
      <c r="AG15" s="31"/>
      <c r="AH15" s="256" t="str">
        <f>C26</f>
        <v>CCT38</v>
      </c>
      <c r="AI15" s="256"/>
      <c r="AJ15" s="32" t="s">
        <v>64</v>
      </c>
      <c r="AK15" s="256">
        <f>C29</f>
        <v>240</v>
      </c>
      <c r="AL15" s="256"/>
      <c r="AM15" s="33" t="s">
        <v>51</v>
      </c>
      <c r="AN15" s="33"/>
      <c r="AO15" s="34"/>
      <c r="AP15" s="2"/>
      <c r="AQ15" s="2"/>
      <c r="AR15" s="2"/>
      <c r="AS15" s="2"/>
      <c r="AT15" s="2"/>
      <c r="AU15" s="2"/>
      <c r="AV15" s="79"/>
      <c r="AW15" s="79"/>
      <c r="AX15" s="79"/>
      <c r="AY15" s="79"/>
      <c r="AZ15" s="79"/>
      <c r="BA15" s="35"/>
      <c r="BB15" s="36"/>
      <c r="BC15" s="4"/>
      <c r="BD15" s="37" t="s">
        <v>68</v>
      </c>
      <c r="BE15" s="38">
        <f>AK17*AI16</f>
        <v>125.94285714285712</v>
      </c>
      <c r="BF15" s="4" t="s">
        <v>51</v>
      </c>
      <c r="BG15" s="31"/>
      <c r="BH15" s="31"/>
      <c r="BI15" s="31"/>
      <c r="BJ15" s="31"/>
      <c r="BK15" s="31"/>
      <c r="BL15" s="31"/>
      <c r="BM15" s="31"/>
      <c r="BN15" s="31"/>
      <c r="BO15" s="31"/>
      <c r="BP15" s="31"/>
      <c r="BQ15" s="31"/>
      <c r="BR15" s="31"/>
      <c r="BS15" s="31"/>
      <c r="BT15" s="31"/>
      <c r="BU15" s="31"/>
      <c r="BV15" s="31"/>
      <c r="BW15" s="34"/>
      <c r="BX15" s="30"/>
      <c r="BY15" s="30"/>
      <c r="BZ15" s="44"/>
      <c r="CA15" s="45"/>
      <c r="CB15" s="2"/>
      <c r="CC15" s="2"/>
      <c r="CD15" s="2"/>
      <c r="CE15" s="2"/>
      <c r="CF15" s="2"/>
      <c r="CG15" s="2"/>
      <c r="DA15" s="11"/>
      <c r="DB15" s="256" t="str">
        <f>AH15</f>
        <v>CCT38</v>
      </c>
      <c r="DC15" s="256"/>
      <c r="DD15" s="73"/>
      <c r="DE15" s="73"/>
      <c r="DF15" s="31"/>
      <c r="DG15" s="31"/>
      <c r="DH15" s="32" t="s">
        <v>64</v>
      </c>
      <c r="DI15" s="31"/>
      <c r="DJ15" s="2"/>
      <c r="DK15" s="2"/>
      <c r="DL15" s="2"/>
      <c r="DM15" s="2"/>
      <c r="DN15" s="177">
        <f>AK15</f>
        <v>240</v>
      </c>
      <c r="DO15" s="34"/>
      <c r="DP15" s="2"/>
      <c r="DQ15" s="2"/>
      <c r="DR15" s="2"/>
      <c r="DS15" s="2"/>
      <c r="DT15" s="2"/>
      <c r="DU15" s="2"/>
      <c r="DV15" s="79"/>
      <c r="DW15" s="79"/>
      <c r="DX15" s="79"/>
      <c r="DY15" s="79"/>
      <c r="DZ15" s="79"/>
      <c r="EA15" s="36"/>
      <c r="EB15" s="36"/>
      <c r="EC15" s="33"/>
      <c r="ED15" s="36"/>
      <c r="EE15" s="36"/>
      <c r="EF15" s="36"/>
      <c r="EG15" s="31"/>
      <c r="EH15" s="31"/>
      <c r="EI15" s="37"/>
      <c r="EJ15" s="38"/>
      <c r="EK15" s="4"/>
      <c r="EL15" s="31"/>
      <c r="EM15" s="31"/>
      <c r="EN15" s="31"/>
      <c r="EO15" s="31"/>
      <c r="EP15" s="31"/>
      <c r="EQ15" s="31"/>
      <c r="ER15" s="31"/>
      <c r="ES15" s="31"/>
      <c r="ET15" s="2" t="s">
        <v>333</v>
      </c>
      <c r="EU15" s="31"/>
      <c r="EV15" s="31"/>
      <c r="EW15" s="34"/>
      <c r="EX15" s="30"/>
      <c r="EY15" s="30"/>
      <c r="EZ15" s="44"/>
      <c r="FA15" s="45"/>
      <c r="FB15" s="2"/>
      <c r="FC15" s="2"/>
      <c r="FD15" s="2"/>
      <c r="FE15" s="2"/>
      <c r="FF15" s="2"/>
      <c r="FG15" s="2"/>
    </row>
    <row r="16" spans="2:166" ht="15" customHeight="1">
      <c r="B16" s="113" t="s">
        <v>223</v>
      </c>
      <c r="C16" s="143"/>
      <c r="D16" s="143"/>
      <c r="E16" s="144" t="s">
        <v>58</v>
      </c>
      <c r="F16" s="147">
        <v>10</v>
      </c>
      <c r="G16" s="143" t="s">
        <v>1</v>
      </c>
      <c r="H16" s="2"/>
      <c r="I16" s="2"/>
      <c r="J16" s="2"/>
      <c r="K16" s="2"/>
      <c r="L16" s="2"/>
      <c r="M16" s="2"/>
      <c r="N16" s="10"/>
      <c r="AA16" s="11"/>
      <c r="AB16" s="31"/>
      <c r="AC16" s="31"/>
      <c r="AD16" s="73"/>
      <c r="AE16" s="73"/>
      <c r="AF16" s="31"/>
      <c r="AG16" s="31"/>
      <c r="AH16" s="39" t="s">
        <v>66</v>
      </c>
      <c r="AI16" s="4">
        <f>F29</f>
        <v>0.95</v>
      </c>
      <c r="AJ16" s="32" t="s">
        <v>69</v>
      </c>
      <c r="AK16" s="257">
        <f>AK15/AI17</f>
        <v>228.57142857142856</v>
      </c>
      <c r="AL16" s="257"/>
      <c r="AM16" s="33" t="s">
        <v>51</v>
      </c>
      <c r="AN16" s="33"/>
      <c r="AO16" s="34"/>
      <c r="AP16" s="2"/>
      <c r="AQ16" s="2"/>
      <c r="AR16" s="2"/>
      <c r="AS16" s="2"/>
      <c r="AT16" s="2"/>
      <c r="AU16" s="2"/>
      <c r="AV16" s="79"/>
      <c r="AW16" s="79"/>
      <c r="AX16" s="79"/>
      <c r="AY16" s="79"/>
      <c r="AZ16" s="79"/>
      <c r="BA16" s="31"/>
      <c r="BB16" s="36"/>
      <c r="BC16" s="4"/>
      <c r="BD16" s="37" t="s">
        <v>70</v>
      </c>
      <c r="BE16" s="38">
        <f>1.15*AK16*AI16</f>
        <v>249.71428571428567</v>
      </c>
      <c r="BF16" s="4" t="s">
        <v>51</v>
      </c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4"/>
      <c r="BX16" s="30"/>
      <c r="BY16" s="30"/>
      <c r="BZ16" s="44"/>
      <c r="CA16" s="45"/>
      <c r="CB16" s="2"/>
      <c r="CC16" s="2"/>
      <c r="CD16" s="2"/>
      <c r="CE16" s="2"/>
      <c r="CF16" s="2"/>
      <c r="CG16" s="2"/>
      <c r="DA16" s="11"/>
      <c r="DB16" s="39" t="s">
        <v>66</v>
      </c>
      <c r="DC16" s="4">
        <f>AI16</f>
        <v>0.95</v>
      </c>
      <c r="DD16" s="73"/>
      <c r="DE16" s="73"/>
      <c r="DF16" s="31"/>
      <c r="DG16" s="31"/>
      <c r="DH16" s="32" t="s">
        <v>69</v>
      </c>
      <c r="DI16" s="31"/>
      <c r="DJ16" s="2"/>
      <c r="DK16" s="2"/>
      <c r="DL16" s="2"/>
      <c r="DM16" s="2"/>
      <c r="DN16" s="177">
        <f>AK16</f>
        <v>228.57142857142856</v>
      </c>
      <c r="DO16" s="34"/>
      <c r="DP16" s="2"/>
      <c r="DQ16" s="2"/>
      <c r="DR16" s="2"/>
      <c r="DS16" s="2"/>
      <c r="DT16" s="2"/>
      <c r="DU16" s="2"/>
      <c r="DV16" s="79"/>
      <c r="DW16" s="79"/>
      <c r="DX16" s="79"/>
      <c r="DY16" s="79"/>
      <c r="DZ16" s="79"/>
      <c r="EA16" s="36"/>
      <c r="EB16" s="36"/>
      <c r="EC16" s="33"/>
      <c r="ED16" s="36"/>
      <c r="EE16" s="36"/>
      <c r="EF16" s="36"/>
      <c r="EG16" s="36"/>
      <c r="EH16" s="36"/>
      <c r="EI16" s="37"/>
      <c r="EJ16" s="38"/>
      <c r="EK16" s="4"/>
      <c r="EL16" s="36"/>
      <c r="EM16" s="36"/>
      <c r="EN16" s="36"/>
      <c r="EO16" s="36"/>
      <c r="EP16" s="36"/>
      <c r="EQ16" s="36"/>
      <c r="ER16" s="36"/>
      <c r="ES16" s="36"/>
      <c r="ET16" s="2" t="s">
        <v>334</v>
      </c>
      <c r="EU16" s="36"/>
      <c r="EV16" s="36"/>
      <c r="EW16" s="34"/>
      <c r="EX16" s="30"/>
      <c r="EY16" s="30"/>
      <c r="EZ16" s="44"/>
      <c r="FA16" s="45"/>
      <c r="FB16" s="2"/>
      <c r="FC16" s="2"/>
      <c r="FD16" s="2"/>
      <c r="FE16" s="2"/>
      <c r="FF16" s="2"/>
      <c r="FG16" s="2"/>
    </row>
    <row r="17" spans="2:166" ht="14.25">
      <c r="B17" s="113" t="s">
        <v>224</v>
      </c>
      <c r="C17" s="143"/>
      <c r="D17" s="143"/>
      <c r="E17" s="144" t="s">
        <v>82</v>
      </c>
      <c r="F17" s="147">
        <v>300</v>
      </c>
      <c r="G17" s="143" t="s">
        <v>1</v>
      </c>
      <c r="H17" s="2"/>
      <c r="I17" s="2"/>
      <c r="J17" s="2"/>
      <c r="K17" s="2"/>
      <c r="L17" s="2"/>
      <c r="M17" s="2"/>
      <c r="N17" s="10"/>
      <c r="AA17" s="11"/>
      <c r="AB17" s="31"/>
      <c r="AC17" s="31"/>
      <c r="AD17" s="73"/>
      <c r="AE17" s="73"/>
      <c r="AF17" s="31"/>
      <c r="AG17" s="31"/>
      <c r="AH17" s="39" t="s">
        <v>67</v>
      </c>
      <c r="AI17" s="4">
        <f>E29</f>
        <v>1.05</v>
      </c>
      <c r="AJ17" s="32" t="s">
        <v>65</v>
      </c>
      <c r="AK17" s="257">
        <f>0.58*AK15/AI17</f>
        <v>132.57142857142856</v>
      </c>
      <c r="AL17" s="257"/>
      <c r="AM17" s="33" t="s">
        <v>51</v>
      </c>
      <c r="AN17" s="33"/>
      <c r="AO17" s="34"/>
      <c r="AP17" s="2"/>
      <c r="AQ17" s="2"/>
      <c r="AR17" s="2"/>
      <c r="AS17" s="2"/>
      <c r="AT17" s="2"/>
      <c r="AU17" s="2"/>
      <c r="AV17" s="79"/>
      <c r="AW17" s="79"/>
      <c r="AX17" s="79"/>
      <c r="AY17" s="79"/>
      <c r="AZ17" s="79"/>
      <c r="BA17" s="31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4"/>
      <c r="BX17" s="30"/>
      <c r="BY17" s="30"/>
      <c r="BZ17" s="44"/>
      <c r="CA17" s="45"/>
      <c r="CB17" s="2"/>
      <c r="CC17" s="2"/>
      <c r="CD17" s="2"/>
      <c r="CE17" s="2"/>
      <c r="CF17" s="2"/>
      <c r="CG17" s="2"/>
      <c r="DA17" s="11"/>
      <c r="DB17" s="39" t="s">
        <v>67</v>
      </c>
      <c r="DC17" s="4">
        <f>AI17</f>
        <v>1.05</v>
      </c>
      <c r="DD17" s="73"/>
      <c r="DE17" s="73"/>
      <c r="DF17" s="31"/>
      <c r="DG17" s="31"/>
      <c r="DH17" s="32" t="s">
        <v>65</v>
      </c>
      <c r="DI17" s="31"/>
      <c r="DJ17" s="2"/>
      <c r="DK17" s="2"/>
      <c r="DL17" s="2"/>
      <c r="DM17" s="2"/>
      <c r="DN17" s="177">
        <f>AK17</f>
        <v>132.57142857142856</v>
      </c>
      <c r="DO17" s="34"/>
      <c r="DP17" s="2"/>
      <c r="DQ17" s="2"/>
      <c r="DR17" s="2"/>
      <c r="DS17" s="2"/>
      <c r="DT17" s="2"/>
      <c r="DU17" s="2"/>
      <c r="DV17" s="79"/>
      <c r="DW17" s="79"/>
      <c r="DX17" s="79"/>
      <c r="DY17" s="79"/>
      <c r="DZ17" s="79"/>
      <c r="EA17" s="36"/>
      <c r="EB17" s="36"/>
      <c r="EC17" s="33"/>
      <c r="ED17" s="36"/>
      <c r="EE17" s="36"/>
      <c r="EF17" s="36"/>
      <c r="EG17" s="36"/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2" t="s">
        <v>335</v>
      </c>
      <c r="EU17" s="36"/>
      <c r="EV17" s="36"/>
      <c r="EW17" s="34"/>
      <c r="EX17" s="30"/>
      <c r="EY17" s="30"/>
      <c r="EZ17" s="44"/>
      <c r="FA17" s="45"/>
      <c r="FB17" s="2"/>
      <c r="FC17" s="2"/>
      <c r="FD17" s="2"/>
      <c r="FE17" s="2"/>
      <c r="FF17" s="2"/>
      <c r="FG17" s="2"/>
    </row>
    <row r="18" spans="2:166" ht="14.25">
      <c r="B18" s="113" t="s">
        <v>225</v>
      </c>
      <c r="C18" s="143"/>
      <c r="D18" s="143"/>
      <c r="E18" s="144" t="s">
        <v>83</v>
      </c>
      <c r="F18" s="147">
        <v>14</v>
      </c>
      <c r="G18" s="143" t="s">
        <v>1</v>
      </c>
      <c r="H18" s="2"/>
      <c r="I18" s="2"/>
      <c r="J18" s="2"/>
      <c r="K18" s="2"/>
      <c r="L18" s="2"/>
      <c r="M18" s="2"/>
      <c r="N18" s="10"/>
      <c r="AA18" s="8" t="s">
        <v>38</v>
      </c>
      <c r="AB18" s="76"/>
      <c r="AC18" s="76"/>
      <c r="AD18" s="73"/>
      <c r="AE18" s="73"/>
      <c r="AF18" s="31"/>
      <c r="AG18" s="31"/>
      <c r="AH18" s="31"/>
      <c r="AI18" s="30"/>
      <c r="AJ18" s="32"/>
      <c r="AK18" s="255"/>
      <c r="AL18" s="256"/>
      <c r="AM18" s="33"/>
      <c r="AN18" s="33"/>
      <c r="AO18" s="34"/>
      <c r="AP18" s="2"/>
      <c r="AQ18" s="2"/>
      <c r="AR18" s="2"/>
      <c r="AS18" s="2"/>
      <c r="AT18" s="2"/>
      <c r="AU18" s="2"/>
      <c r="AV18" s="79"/>
      <c r="AW18" s="79"/>
      <c r="AX18" s="79"/>
      <c r="AY18" s="79"/>
      <c r="AZ18" s="79"/>
      <c r="BA18" s="31"/>
      <c r="BB18" s="36"/>
      <c r="BC18" s="36"/>
      <c r="BD18" s="36"/>
      <c r="BE18" s="36"/>
      <c r="BF18" s="36"/>
      <c r="BG18" s="36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0"/>
      <c r="BX18" s="30"/>
      <c r="BY18" s="30"/>
      <c r="BZ18" s="44"/>
      <c r="CA18" s="45"/>
      <c r="CB18" s="2"/>
      <c r="CC18" s="2"/>
      <c r="CD18" s="2"/>
      <c r="CE18" s="2"/>
      <c r="CF18" s="2"/>
      <c r="CG18" s="2"/>
      <c r="DA18" s="8" t="s">
        <v>38</v>
      </c>
      <c r="DB18" s="76"/>
      <c r="DC18" s="76"/>
      <c r="DD18" s="73"/>
      <c r="DE18" s="73"/>
      <c r="DF18" s="31"/>
      <c r="DG18" s="31"/>
      <c r="DH18" s="31"/>
      <c r="DI18" s="30"/>
      <c r="DJ18" s="32"/>
      <c r="DK18" s="255"/>
      <c r="DL18" s="256"/>
      <c r="DM18" s="33"/>
      <c r="DN18" s="178"/>
      <c r="DO18" s="34"/>
      <c r="DP18" s="2"/>
      <c r="DQ18" s="2"/>
      <c r="DR18" s="2"/>
      <c r="DS18" s="2"/>
      <c r="DT18" s="2"/>
      <c r="DU18" s="2"/>
      <c r="DV18" s="79"/>
      <c r="DW18" s="79"/>
      <c r="DX18" s="79"/>
      <c r="DY18" s="79"/>
      <c r="DZ18" s="79"/>
      <c r="EA18" s="31"/>
      <c r="EB18" s="36"/>
      <c r="EC18" s="36"/>
      <c r="ED18" s="36"/>
      <c r="EE18" s="36"/>
      <c r="EF18" s="36"/>
      <c r="EG18" s="36"/>
      <c r="EH18" s="41"/>
      <c r="EI18" s="41"/>
      <c r="EJ18" s="41"/>
      <c r="EK18" s="41"/>
      <c r="EL18" s="41"/>
      <c r="EM18" s="41"/>
      <c r="EN18" s="41"/>
      <c r="EO18" s="41"/>
      <c r="EP18" s="41"/>
      <c r="EQ18" s="41"/>
      <c r="ER18" s="41"/>
      <c r="ES18" s="41"/>
      <c r="ET18" s="41"/>
      <c r="EU18" s="41"/>
      <c r="EV18" s="41"/>
      <c r="EW18" s="40"/>
      <c r="EX18" s="30"/>
      <c r="EY18" s="30"/>
      <c r="EZ18" s="44"/>
      <c r="FA18" s="45"/>
      <c r="FB18" s="2"/>
      <c r="FC18" s="2"/>
      <c r="FD18" s="2"/>
      <c r="FE18" s="2"/>
      <c r="FF18" s="2"/>
      <c r="FG18" s="2"/>
    </row>
    <row r="19" spans="2:166" ht="15" customHeight="1">
      <c r="B19" s="113" t="s">
        <v>226</v>
      </c>
      <c r="C19" s="143"/>
      <c r="D19" s="143"/>
      <c r="E19" s="144" t="s">
        <v>84</v>
      </c>
      <c r="F19" s="148">
        <v>300</v>
      </c>
      <c r="G19" s="143" t="s">
        <v>1</v>
      </c>
      <c r="H19" s="2"/>
      <c r="I19" s="2"/>
      <c r="J19" s="2"/>
      <c r="K19" s="2"/>
      <c r="L19" s="2"/>
      <c r="M19" s="2"/>
      <c r="N19" s="7"/>
      <c r="AA19" s="183" t="s">
        <v>43</v>
      </c>
      <c r="AB19" s="183"/>
      <c r="AC19" s="183"/>
      <c r="AD19" s="183"/>
      <c r="AE19" s="183"/>
      <c r="AF19" s="183"/>
      <c r="AG19" s="183"/>
      <c r="AH19" s="183"/>
      <c r="AI19" s="183"/>
      <c r="AJ19" s="183"/>
      <c r="AK19" s="183"/>
      <c r="AL19" s="183"/>
      <c r="AM19" s="183"/>
      <c r="AN19" s="183"/>
      <c r="AO19" s="183"/>
      <c r="AP19" s="183"/>
      <c r="AQ19" s="183"/>
      <c r="AR19" s="183"/>
      <c r="AS19" s="183"/>
      <c r="AT19" s="183"/>
      <c r="AU19" s="183"/>
      <c r="AV19" s="183"/>
      <c r="AW19" s="183"/>
      <c r="AX19" s="183"/>
      <c r="AY19" s="183"/>
      <c r="AZ19" s="183"/>
      <c r="BA19" s="183"/>
      <c r="BB19" s="183"/>
      <c r="BC19" s="183"/>
      <c r="BD19" s="183"/>
      <c r="BE19" s="183"/>
      <c r="BF19" s="183"/>
      <c r="BG19" s="183"/>
      <c r="BH19" s="228" t="s">
        <v>42</v>
      </c>
      <c r="BI19" s="229"/>
      <c r="BJ19" s="229"/>
      <c r="BK19" s="229"/>
      <c r="BL19" s="229"/>
      <c r="BM19" s="229"/>
      <c r="BN19" s="229"/>
      <c r="BO19" s="229"/>
      <c r="BP19" s="229"/>
      <c r="BQ19" s="229"/>
      <c r="BR19" s="229"/>
      <c r="BS19" s="229"/>
      <c r="BT19" s="229"/>
      <c r="BU19" s="229"/>
      <c r="BV19" s="229"/>
      <c r="BW19" s="230"/>
      <c r="BX19" s="234" t="s">
        <v>87</v>
      </c>
      <c r="BY19" s="235"/>
      <c r="BZ19" s="235"/>
      <c r="CA19" s="235"/>
      <c r="CB19" s="236"/>
      <c r="CC19" s="185" t="s">
        <v>88</v>
      </c>
      <c r="CD19" s="185"/>
      <c r="CE19" s="185"/>
      <c r="CF19" s="185"/>
      <c r="CG19" s="185"/>
      <c r="CH19" s="185" t="s">
        <v>89</v>
      </c>
      <c r="CI19" s="185"/>
      <c r="CJ19" s="185"/>
      <c r="DA19" s="183" t="s">
        <v>43</v>
      </c>
      <c r="DB19" s="183"/>
      <c r="DC19" s="183"/>
      <c r="DD19" s="183"/>
      <c r="DE19" s="183"/>
      <c r="DF19" s="183"/>
      <c r="DG19" s="183"/>
      <c r="DH19" s="183"/>
      <c r="DI19" s="183"/>
      <c r="DJ19" s="183"/>
      <c r="DK19" s="183"/>
      <c r="DL19" s="183"/>
      <c r="DM19" s="183"/>
      <c r="DN19" s="183"/>
      <c r="DO19" s="183"/>
      <c r="DP19" s="183"/>
      <c r="DQ19" s="183"/>
      <c r="DR19" s="183"/>
      <c r="DS19" s="183"/>
      <c r="DT19" s="183"/>
      <c r="DU19" s="183"/>
      <c r="DV19" s="183"/>
      <c r="DW19" s="183"/>
      <c r="DX19" s="183"/>
      <c r="DY19" s="183"/>
      <c r="DZ19" s="183"/>
      <c r="EA19" s="183"/>
      <c r="EB19" s="183"/>
      <c r="EC19" s="183"/>
      <c r="ED19" s="183"/>
      <c r="EE19" s="183"/>
      <c r="EF19" s="183"/>
      <c r="EG19" s="183"/>
      <c r="EH19" s="228" t="s">
        <v>336</v>
      </c>
      <c r="EI19" s="229"/>
      <c r="EJ19" s="229"/>
      <c r="EK19" s="229"/>
      <c r="EL19" s="229"/>
      <c r="EM19" s="229"/>
      <c r="EN19" s="229"/>
      <c r="EO19" s="229"/>
      <c r="EP19" s="229"/>
      <c r="EQ19" s="229"/>
      <c r="ER19" s="229"/>
      <c r="ES19" s="229"/>
      <c r="ET19" s="229"/>
      <c r="EU19" s="229"/>
      <c r="EV19" s="229"/>
      <c r="EW19" s="230"/>
      <c r="EX19" s="234" t="s">
        <v>337</v>
      </c>
      <c r="EY19" s="235"/>
      <c r="EZ19" s="235"/>
      <c r="FA19" s="235"/>
      <c r="FB19" s="236"/>
      <c r="FC19" s="185" t="s">
        <v>338</v>
      </c>
      <c r="FD19" s="185"/>
      <c r="FE19" s="185"/>
      <c r="FF19" s="185"/>
      <c r="FG19" s="185"/>
      <c r="FH19" s="185" t="s">
        <v>339</v>
      </c>
      <c r="FI19" s="185"/>
      <c r="FJ19" s="185"/>
    </row>
    <row r="20" spans="2:166" ht="14.25">
      <c r="B20" s="113" t="s">
        <v>227</v>
      </c>
      <c r="C20" s="143"/>
      <c r="D20" s="143"/>
      <c r="E20" s="144" t="s">
        <v>85</v>
      </c>
      <c r="F20" s="148">
        <v>14</v>
      </c>
      <c r="G20" s="143" t="s">
        <v>1</v>
      </c>
      <c r="H20" s="2"/>
      <c r="I20" s="2"/>
      <c r="J20" s="2"/>
      <c r="K20" s="2"/>
      <c r="L20" s="2"/>
      <c r="M20" s="2"/>
      <c r="N20" s="7"/>
      <c r="AA20" s="183"/>
      <c r="AB20" s="183"/>
      <c r="AC20" s="183"/>
      <c r="AD20" s="183"/>
      <c r="AE20" s="183"/>
      <c r="AF20" s="183"/>
      <c r="AG20" s="183"/>
      <c r="AH20" s="183"/>
      <c r="AI20" s="183"/>
      <c r="AJ20" s="183"/>
      <c r="AK20" s="183"/>
      <c r="AL20" s="183"/>
      <c r="AM20" s="183"/>
      <c r="AN20" s="183"/>
      <c r="AO20" s="183"/>
      <c r="AP20" s="183"/>
      <c r="AQ20" s="183"/>
      <c r="AR20" s="183"/>
      <c r="AS20" s="183"/>
      <c r="AT20" s="183"/>
      <c r="AU20" s="183"/>
      <c r="AV20" s="183"/>
      <c r="AW20" s="183"/>
      <c r="AX20" s="183"/>
      <c r="AY20" s="183"/>
      <c r="AZ20" s="183"/>
      <c r="BA20" s="183"/>
      <c r="BB20" s="183"/>
      <c r="BC20" s="183"/>
      <c r="BD20" s="183"/>
      <c r="BE20" s="183"/>
      <c r="BF20" s="183"/>
      <c r="BG20" s="183"/>
      <c r="BH20" s="231"/>
      <c r="BI20" s="232"/>
      <c r="BJ20" s="232"/>
      <c r="BK20" s="232"/>
      <c r="BL20" s="232"/>
      <c r="BM20" s="232"/>
      <c r="BN20" s="232"/>
      <c r="BO20" s="232"/>
      <c r="BP20" s="232"/>
      <c r="BQ20" s="232"/>
      <c r="BR20" s="232"/>
      <c r="BS20" s="232"/>
      <c r="BT20" s="232"/>
      <c r="BU20" s="232"/>
      <c r="BV20" s="232"/>
      <c r="BW20" s="233"/>
      <c r="BX20" s="237"/>
      <c r="BY20" s="238"/>
      <c r="BZ20" s="238"/>
      <c r="CA20" s="238"/>
      <c r="CB20" s="239"/>
      <c r="CC20" s="185"/>
      <c r="CD20" s="185"/>
      <c r="CE20" s="185"/>
      <c r="CF20" s="185"/>
      <c r="CG20" s="185"/>
      <c r="CH20" s="185"/>
      <c r="CI20" s="185"/>
      <c r="CJ20" s="185"/>
      <c r="DA20" s="183"/>
      <c r="DB20" s="183"/>
      <c r="DC20" s="183"/>
      <c r="DD20" s="183"/>
      <c r="DE20" s="183"/>
      <c r="DF20" s="183"/>
      <c r="DG20" s="183"/>
      <c r="DH20" s="183"/>
      <c r="DI20" s="183"/>
      <c r="DJ20" s="183"/>
      <c r="DK20" s="183"/>
      <c r="DL20" s="183"/>
      <c r="DM20" s="183"/>
      <c r="DN20" s="183"/>
      <c r="DO20" s="183"/>
      <c r="DP20" s="183"/>
      <c r="DQ20" s="183"/>
      <c r="DR20" s="183"/>
      <c r="DS20" s="183"/>
      <c r="DT20" s="183"/>
      <c r="DU20" s="183"/>
      <c r="DV20" s="183"/>
      <c r="DW20" s="183"/>
      <c r="DX20" s="183"/>
      <c r="DY20" s="183"/>
      <c r="DZ20" s="183"/>
      <c r="EA20" s="183"/>
      <c r="EB20" s="183"/>
      <c r="EC20" s="183"/>
      <c r="ED20" s="183"/>
      <c r="EE20" s="183"/>
      <c r="EF20" s="183"/>
      <c r="EG20" s="183"/>
      <c r="EH20" s="231"/>
      <c r="EI20" s="232"/>
      <c r="EJ20" s="232"/>
      <c r="EK20" s="232"/>
      <c r="EL20" s="232"/>
      <c r="EM20" s="232"/>
      <c r="EN20" s="232"/>
      <c r="EO20" s="232"/>
      <c r="EP20" s="232"/>
      <c r="EQ20" s="232"/>
      <c r="ER20" s="232"/>
      <c r="ES20" s="232"/>
      <c r="ET20" s="232"/>
      <c r="EU20" s="232"/>
      <c r="EV20" s="232"/>
      <c r="EW20" s="233"/>
      <c r="EX20" s="237"/>
      <c r="EY20" s="238"/>
      <c r="EZ20" s="238"/>
      <c r="FA20" s="238"/>
      <c r="FB20" s="239"/>
      <c r="FC20" s="185"/>
      <c r="FD20" s="185"/>
      <c r="FE20" s="185"/>
      <c r="FF20" s="185"/>
      <c r="FG20" s="185"/>
      <c r="FH20" s="185"/>
      <c r="FI20" s="185"/>
      <c r="FJ20" s="185"/>
    </row>
    <row r="21" spans="2:166" ht="15" customHeight="1">
      <c r="B21" s="113" t="s">
        <v>228</v>
      </c>
      <c r="C21" s="143"/>
      <c r="D21" s="143"/>
      <c r="E21" s="144" t="s">
        <v>59</v>
      </c>
      <c r="F21" s="149">
        <f>F33-F20-F18</f>
        <v>1200</v>
      </c>
      <c r="G21" s="143" t="s">
        <v>1</v>
      </c>
      <c r="H21" s="2"/>
      <c r="I21" s="2"/>
      <c r="J21" s="2"/>
      <c r="K21" s="143"/>
      <c r="L21" s="143"/>
      <c r="M21" s="143"/>
      <c r="N21" s="7"/>
      <c r="AA21" s="111" t="s">
        <v>117</v>
      </c>
      <c r="AB21" s="266" t="s">
        <v>62</v>
      </c>
      <c r="AC21" s="267"/>
      <c r="AD21" s="71" t="s">
        <v>39</v>
      </c>
      <c r="AE21" s="71" t="s">
        <v>44</v>
      </c>
      <c r="AF21" s="62" t="s">
        <v>92</v>
      </c>
      <c r="AG21" s="62" t="s">
        <v>93</v>
      </c>
      <c r="AH21" s="62" t="s">
        <v>53</v>
      </c>
      <c r="AI21" s="60" t="s">
        <v>94</v>
      </c>
      <c r="AJ21" s="60" t="s">
        <v>95</v>
      </c>
      <c r="AK21" s="60" t="s">
        <v>96</v>
      </c>
      <c r="AL21" s="60" t="s">
        <v>97</v>
      </c>
      <c r="AM21" s="60" t="s">
        <v>98</v>
      </c>
      <c r="AN21" s="62" t="s">
        <v>301</v>
      </c>
      <c r="AO21" s="62" t="s">
        <v>99</v>
      </c>
      <c r="AP21" s="60" t="s">
        <v>23</v>
      </c>
      <c r="AQ21" s="60" t="s">
        <v>100</v>
      </c>
      <c r="AR21" s="60" t="s">
        <v>101</v>
      </c>
      <c r="AS21" s="60" t="s">
        <v>102</v>
      </c>
      <c r="AT21" s="60" t="s">
        <v>103</v>
      </c>
      <c r="AU21" s="60" t="s">
        <v>104</v>
      </c>
      <c r="AV21" s="80" t="s">
        <v>149</v>
      </c>
      <c r="AW21" s="80" t="s">
        <v>133</v>
      </c>
      <c r="AX21" s="80" t="s">
        <v>133</v>
      </c>
      <c r="AY21" s="80" t="s">
        <v>144</v>
      </c>
      <c r="AZ21" s="84" t="s">
        <v>134</v>
      </c>
      <c r="BA21" s="240" t="s">
        <v>63</v>
      </c>
      <c r="BB21" s="63" t="s">
        <v>47</v>
      </c>
      <c r="BC21" s="63" t="s">
        <v>105</v>
      </c>
      <c r="BD21" s="63" t="s">
        <v>106</v>
      </c>
      <c r="BE21" s="63" t="s">
        <v>48</v>
      </c>
      <c r="BF21" s="63" t="s">
        <v>107</v>
      </c>
      <c r="BG21" s="63" t="s">
        <v>108</v>
      </c>
      <c r="BH21" s="64" t="s">
        <v>121</v>
      </c>
      <c r="BI21" s="95" t="s">
        <v>171</v>
      </c>
      <c r="BJ21" s="95" t="s">
        <v>172</v>
      </c>
      <c r="BK21" s="188" t="s">
        <v>173</v>
      </c>
      <c r="BL21" s="188" t="s">
        <v>174</v>
      </c>
      <c r="BM21" s="188" t="s">
        <v>175</v>
      </c>
      <c r="BN21" s="190" t="s">
        <v>176</v>
      </c>
      <c r="BO21" s="191" t="s">
        <v>177</v>
      </c>
      <c r="BP21" s="245" t="s">
        <v>157</v>
      </c>
      <c r="BQ21" s="246"/>
      <c r="BR21" s="246"/>
      <c r="BS21" s="246"/>
      <c r="BT21" s="246"/>
      <c r="BU21" s="246"/>
      <c r="BV21" s="247"/>
      <c r="BW21" s="185" t="s">
        <v>71</v>
      </c>
      <c r="BX21" s="69" t="s">
        <v>197</v>
      </c>
      <c r="BY21" s="210" t="s">
        <v>109</v>
      </c>
      <c r="BZ21" s="65" t="s">
        <v>40</v>
      </c>
      <c r="CA21" s="192" t="s">
        <v>41</v>
      </c>
      <c r="CB21" s="185" t="s">
        <v>71</v>
      </c>
      <c r="CC21" s="185" t="s">
        <v>79</v>
      </c>
      <c r="CD21" s="185" t="s">
        <v>80</v>
      </c>
      <c r="CE21" s="183" t="s">
        <v>110</v>
      </c>
      <c r="CF21" s="183" t="s">
        <v>111</v>
      </c>
      <c r="CG21" s="185" t="s">
        <v>71</v>
      </c>
      <c r="CH21" s="182" t="s">
        <v>112</v>
      </c>
      <c r="CI21" s="182" t="s">
        <v>90</v>
      </c>
      <c r="CJ21" s="182"/>
      <c r="DA21" s="111" t="s">
        <v>117</v>
      </c>
      <c r="DB21" s="266" t="s">
        <v>62</v>
      </c>
      <c r="DC21" s="267"/>
      <c r="DD21" s="71" t="s">
        <v>39</v>
      </c>
      <c r="DE21" s="71" t="s">
        <v>44</v>
      </c>
      <c r="DF21" s="62" t="s">
        <v>92</v>
      </c>
      <c r="DG21" s="62" t="s">
        <v>93</v>
      </c>
      <c r="DH21" s="62" t="s">
        <v>329</v>
      </c>
      <c r="DI21" s="60" t="s">
        <v>94</v>
      </c>
      <c r="DJ21" s="60" t="s">
        <v>95</v>
      </c>
      <c r="DK21" s="60" t="s">
        <v>96</v>
      </c>
      <c r="DL21" s="60" t="s">
        <v>97</v>
      </c>
      <c r="DM21" s="60" t="s">
        <v>98</v>
      </c>
      <c r="DN21" s="179" t="s">
        <v>328</v>
      </c>
      <c r="DO21" s="62" t="s">
        <v>99</v>
      </c>
      <c r="DP21" s="60" t="s">
        <v>23</v>
      </c>
      <c r="DQ21" s="60" t="s">
        <v>100</v>
      </c>
      <c r="DR21" s="60" t="s">
        <v>101</v>
      </c>
      <c r="DS21" s="60" t="s">
        <v>102</v>
      </c>
      <c r="DT21" s="60" t="s">
        <v>103</v>
      </c>
      <c r="DU21" s="60" t="s">
        <v>104</v>
      </c>
      <c r="DV21" s="80" t="s">
        <v>149</v>
      </c>
      <c r="DW21" s="80" t="s">
        <v>133</v>
      </c>
      <c r="DX21" s="80" t="s">
        <v>133</v>
      </c>
      <c r="DY21" s="80" t="s">
        <v>144</v>
      </c>
      <c r="DZ21" s="84" t="s">
        <v>134</v>
      </c>
      <c r="EA21" s="240" t="s">
        <v>63</v>
      </c>
      <c r="EB21" s="63" t="s">
        <v>47</v>
      </c>
      <c r="EC21" s="63" t="s">
        <v>105</v>
      </c>
      <c r="ED21" s="63" t="s">
        <v>106</v>
      </c>
      <c r="EE21" s="63" t="s">
        <v>48</v>
      </c>
      <c r="EF21" s="63" t="s">
        <v>107</v>
      </c>
      <c r="EG21" s="63" t="s">
        <v>108</v>
      </c>
      <c r="EH21" s="64" t="s">
        <v>121</v>
      </c>
      <c r="EI21" s="95" t="s">
        <v>171</v>
      </c>
      <c r="EJ21" s="95" t="s">
        <v>172</v>
      </c>
      <c r="EK21" s="188" t="s">
        <v>173</v>
      </c>
      <c r="EL21" s="188" t="s">
        <v>174</v>
      </c>
      <c r="EM21" s="188" t="s">
        <v>175</v>
      </c>
      <c r="EN21" s="190" t="s">
        <v>176</v>
      </c>
      <c r="EO21" s="191" t="s">
        <v>177</v>
      </c>
      <c r="EP21" s="245" t="s">
        <v>331</v>
      </c>
      <c r="EQ21" s="246"/>
      <c r="ER21" s="246"/>
      <c r="ES21" s="246"/>
      <c r="ET21" s="246"/>
      <c r="EU21" s="246"/>
      <c r="EV21" s="247"/>
      <c r="EW21" s="185" t="s">
        <v>71</v>
      </c>
      <c r="EX21" s="69" t="s">
        <v>197</v>
      </c>
      <c r="EY21" s="210" t="s">
        <v>109</v>
      </c>
      <c r="EZ21" s="65" t="s">
        <v>40</v>
      </c>
      <c r="FA21" s="192" t="s">
        <v>41</v>
      </c>
      <c r="FB21" s="185" t="s">
        <v>71</v>
      </c>
      <c r="FC21" s="185" t="s">
        <v>79</v>
      </c>
      <c r="FD21" s="185" t="s">
        <v>80</v>
      </c>
      <c r="FE21" s="183" t="s">
        <v>110</v>
      </c>
      <c r="FF21" s="183" t="s">
        <v>111</v>
      </c>
      <c r="FG21" s="185" t="s">
        <v>71</v>
      </c>
      <c r="FH21" s="182" t="s">
        <v>112</v>
      </c>
      <c r="FI21" s="182" t="s">
        <v>90</v>
      </c>
      <c r="FJ21" s="182"/>
    </row>
    <row r="22" spans="2:166" ht="15">
      <c r="B22" s="113" t="s">
        <v>229</v>
      </c>
      <c r="C22" s="143"/>
      <c r="D22" s="143"/>
      <c r="E22" s="144" t="s">
        <v>195</v>
      </c>
      <c r="F22" s="150">
        <v>9.84</v>
      </c>
      <c r="G22" s="143" t="s">
        <v>118</v>
      </c>
      <c r="H22" s="2"/>
      <c r="I22" s="2"/>
      <c r="J22" s="2"/>
      <c r="K22" s="143"/>
      <c r="L22" s="143"/>
      <c r="M22" s="143"/>
      <c r="N22" s="7"/>
      <c r="AA22" s="112">
        <f>23+COUNTA(AA23:AA1000000)</f>
        <v>647</v>
      </c>
      <c r="AB22" s="171" t="s">
        <v>298</v>
      </c>
      <c r="AC22" s="170" t="s">
        <v>300</v>
      </c>
      <c r="AD22" s="69" t="s">
        <v>60</v>
      </c>
      <c r="AE22" s="69" t="s">
        <v>60</v>
      </c>
      <c r="AF22" s="60" t="s">
        <v>56</v>
      </c>
      <c r="AG22" s="60" t="s">
        <v>56</v>
      </c>
      <c r="AH22" s="62" t="s">
        <v>1</v>
      </c>
      <c r="AI22" s="60" t="s">
        <v>1</v>
      </c>
      <c r="AJ22" s="60" t="s">
        <v>1</v>
      </c>
      <c r="AK22" s="60" t="s">
        <v>1</v>
      </c>
      <c r="AL22" s="60" t="s">
        <v>1</v>
      </c>
      <c r="AM22" s="60" t="s">
        <v>1</v>
      </c>
      <c r="AN22" s="60"/>
      <c r="AO22" s="62" t="s">
        <v>1</v>
      </c>
      <c r="AP22" s="62" t="s">
        <v>113</v>
      </c>
      <c r="AQ22" s="61" t="s">
        <v>114</v>
      </c>
      <c r="AR22" s="61" t="s">
        <v>114</v>
      </c>
      <c r="AS22" s="61" t="s">
        <v>115</v>
      </c>
      <c r="AT22" s="61" t="s">
        <v>115</v>
      </c>
      <c r="AU22" s="61" t="s">
        <v>115</v>
      </c>
      <c r="AV22" s="81" t="s">
        <v>150</v>
      </c>
      <c r="AW22" s="81" t="s">
        <v>132</v>
      </c>
      <c r="AX22" s="81" t="s">
        <v>151</v>
      </c>
      <c r="AY22" s="81" t="s">
        <v>145</v>
      </c>
      <c r="AZ22" s="81" t="s">
        <v>113</v>
      </c>
      <c r="BA22" s="240"/>
      <c r="BB22" s="63" t="s">
        <v>30</v>
      </c>
      <c r="BC22" s="63" t="s">
        <v>30</v>
      </c>
      <c r="BD22" s="63" t="s">
        <v>30</v>
      </c>
      <c r="BE22" s="63" t="s">
        <v>61</v>
      </c>
      <c r="BF22" s="63" t="s">
        <v>61</v>
      </c>
      <c r="BG22" s="63" t="s">
        <v>61</v>
      </c>
      <c r="BH22" s="60" t="s">
        <v>152</v>
      </c>
      <c r="BI22" s="60" t="s">
        <v>51</v>
      </c>
      <c r="BJ22" s="60" t="s">
        <v>51</v>
      </c>
      <c r="BK22" s="189"/>
      <c r="BL22" s="189"/>
      <c r="BM22" s="189"/>
      <c r="BN22" s="189"/>
      <c r="BO22" s="189"/>
      <c r="BP22" s="60" t="s">
        <v>153</v>
      </c>
      <c r="BQ22" s="87" t="s">
        <v>154</v>
      </c>
      <c r="BR22" s="87" t="s">
        <v>155</v>
      </c>
      <c r="BS22" s="60" t="s">
        <v>156</v>
      </c>
      <c r="BT22" s="60" t="s">
        <v>178</v>
      </c>
      <c r="BU22" s="60" t="s">
        <v>179</v>
      </c>
      <c r="BV22" s="60" t="s">
        <v>180</v>
      </c>
      <c r="BW22" s="185"/>
      <c r="BX22" s="69" t="s">
        <v>60</v>
      </c>
      <c r="BY22" s="211"/>
      <c r="BZ22" s="67" t="s">
        <v>51</v>
      </c>
      <c r="CA22" s="192"/>
      <c r="CB22" s="185"/>
      <c r="CC22" s="185"/>
      <c r="CD22" s="185"/>
      <c r="CE22" s="183"/>
      <c r="CF22" s="183"/>
      <c r="CG22" s="185"/>
      <c r="CH22" s="183"/>
      <c r="CI22" s="66" t="s">
        <v>116</v>
      </c>
      <c r="CJ22" s="68" t="s">
        <v>71</v>
      </c>
      <c r="DA22" s="112">
        <f>23+COUNTA(DA23:DA1000000)</f>
        <v>27</v>
      </c>
      <c r="DB22" s="171" t="s">
        <v>298</v>
      </c>
      <c r="DC22" s="170" t="s">
        <v>300</v>
      </c>
      <c r="DD22" s="69" t="s">
        <v>60</v>
      </c>
      <c r="DE22" s="69" t="s">
        <v>60</v>
      </c>
      <c r="DF22" s="60" t="s">
        <v>56</v>
      </c>
      <c r="DG22" s="60" t="s">
        <v>56</v>
      </c>
      <c r="DH22" s="62" t="s">
        <v>1</v>
      </c>
      <c r="DI22" s="60" t="s">
        <v>1</v>
      </c>
      <c r="DJ22" s="60" t="s">
        <v>1</v>
      </c>
      <c r="DK22" s="60" t="s">
        <v>1</v>
      </c>
      <c r="DL22" s="60" t="s">
        <v>1</v>
      </c>
      <c r="DM22" s="60" t="s">
        <v>1</v>
      </c>
      <c r="DN22" s="180"/>
      <c r="DO22" s="62" t="s">
        <v>1</v>
      </c>
      <c r="DP22" s="62" t="s">
        <v>113</v>
      </c>
      <c r="DQ22" s="61" t="s">
        <v>114</v>
      </c>
      <c r="DR22" s="61" t="s">
        <v>114</v>
      </c>
      <c r="DS22" s="61" t="s">
        <v>115</v>
      </c>
      <c r="DT22" s="61" t="s">
        <v>115</v>
      </c>
      <c r="DU22" s="61" t="s">
        <v>115</v>
      </c>
      <c r="DV22" s="81" t="s">
        <v>150</v>
      </c>
      <c r="DW22" s="81" t="s">
        <v>132</v>
      </c>
      <c r="DX22" s="81" t="s">
        <v>151</v>
      </c>
      <c r="DY22" s="81" t="s">
        <v>145</v>
      </c>
      <c r="DZ22" s="81" t="s">
        <v>113</v>
      </c>
      <c r="EA22" s="240"/>
      <c r="EB22" s="63" t="s">
        <v>30</v>
      </c>
      <c r="EC22" s="63" t="s">
        <v>30</v>
      </c>
      <c r="ED22" s="63" t="s">
        <v>30</v>
      </c>
      <c r="EE22" s="63" t="s">
        <v>61</v>
      </c>
      <c r="EF22" s="63" t="s">
        <v>61</v>
      </c>
      <c r="EG22" s="63" t="s">
        <v>61</v>
      </c>
      <c r="EH22" s="60" t="s">
        <v>152</v>
      </c>
      <c r="EI22" s="60" t="s">
        <v>51</v>
      </c>
      <c r="EJ22" s="60" t="s">
        <v>51</v>
      </c>
      <c r="EK22" s="189"/>
      <c r="EL22" s="189"/>
      <c r="EM22" s="189"/>
      <c r="EN22" s="189"/>
      <c r="EO22" s="189"/>
      <c r="EP22" s="60" t="s">
        <v>153</v>
      </c>
      <c r="EQ22" s="87" t="s">
        <v>154</v>
      </c>
      <c r="ER22" s="87" t="s">
        <v>155</v>
      </c>
      <c r="ES22" s="60" t="s">
        <v>156</v>
      </c>
      <c r="ET22" s="60" t="s">
        <v>178</v>
      </c>
      <c r="EU22" s="60" t="s">
        <v>179</v>
      </c>
      <c r="EV22" s="60" t="s">
        <v>180</v>
      </c>
      <c r="EW22" s="185"/>
      <c r="EX22" s="69" t="s">
        <v>60</v>
      </c>
      <c r="EY22" s="211"/>
      <c r="EZ22" s="67" t="s">
        <v>51</v>
      </c>
      <c r="FA22" s="192"/>
      <c r="FB22" s="185"/>
      <c r="FC22" s="185"/>
      <c r="FD22" s="185"/>
      <c r="FE22" s="183"/>
      <c r="FF22" s="183"/>
      <c r="FG22" s="185"/>
      <c r="FH22" s="183"/>
      <c r="FI22" s="66" t="s">
        <v>116</v>
      </c>
      <c r="FJ22" s="68" t="s">
        <v>71</v>
      </c>
    </row>
    <row r="23" spans="2:166" ht="14.25">
      <c r="B23" s="113" t="s">
        <v>230</v>
      </c>
      <c r="C23" s="143"/>
      <c r="D23" s="143"/>
      <c r="E23" s="144" t="s">
        <v>194</v>
      </c>
      <c r="F23" s="150">
        <v>1.2</v>
      </c>
      <c r="G23" s="143" t="s">
        <v>118</v>
      </c>
      <c r="H23" s="2"/>
      <c r="I23" s="2"/>
      <c r="J23" s="2"/>
      <c r="K23" s="2"/>
      <c r="L23" s="2"/>
      <c r="M23" s="2"/>
      <c r="N23" s="10"/>
      <c r="AA23" s="18" t="s">
        <v>131</v>
      </c>
      <c r="AB23" s="22" t="s">
        <v>340</v>
      </c>
      <c r="AC23" s="22" t="s">
        <v>211</v>
      </c>
      <c r="AD23" s="74">
        <v>0</v>
      </c>
      <c r="AE23" s="74">
        <v>9.84</v>
      </c>
      <c r="AF23" s="22">
        <v>1228</v>
      </c>
      <c r="AG23" s="22">
        <v>728</v>
      </c>
      <c r="AH23" s="22">
        <v>1228</v>
      </c>
      <c r="AI23" s="6">
        <v>10</v>
      </c>
      <c r="AJ23" s="6">
        <v>300</v>
      </c>
      <c r="AK23" s="6">
        <v>14</v>
      </c>
      <c r="AL23" s="6">
        <v>300</v>
      </c>
      <c r="AM23" s="6">
        <v>14</v>
      </c>
      <c r="AN23" s="5" t="str" cm="1">
        <f t="array" ref="AN23">_xll.Dce_Name_SectI(AF23, AG23, AJ23, AI23, AK23, "x", "-", $Q$14)</f>
        <v>(1228-728)x300x10x14</v>
      </c>
      <c r="AO23" s="5">
        <f>AH23-AK23-AM23</f>
        <v>1200</v>
      </c>
      <c r="AP23" s="27">
        <f>(AO23*AI23+AJ23*AK23+AL23*AM23)/100</f>
        <v>204</v>
      </c>
      <c r="AQ23" s="27">
        <f>(AI23*AO23^3/12+AJ23*AK23^3/12+AJ23*AK23*(AO23/2+AK23/2)^2+AL23*AM23^3/12+AL23*AM23*(AO23/2+AM23/2)^2)/10000</f>
        <v>453510.88</v>
      </c>
      <c r="AR23" s="5">
        <f>(AO23*AI23^3/12+AK23*AJ23^3/12+AM23*AL23^3/12)/10000</f>
        <v>6310</v>
      </c>
      <c r="AS23" s="5">
        <f>AQ23/(AH23/20)</f>
        <v>7386.170684039088</v>
      </c>
      <c r="AT23" s="27">
        <f>AR23/(MAX(AJ23,AL23)/20)</f>
        <v>420.66666666666669</v>
      </c>
      <c r="AU23" s="27">
        <f>(AI23*AO23^2/8+AJ23*AK23*(AO23/2+AK23/2))/1000</f>
        <v>4349.3999999999996</v>
      </c>
      <c r="AV23" s="82">
        <f>((2*AJ23*AK23^3+(AO23+AK23)*AI23^3)/3)/1000000000000</f>
        <v>9.5346666666666665E-7</v>
      </c>
      <c r="AW23" s="82">
        <f>(AJ23^3*(AH23-AK23)^2*AK23/24)/1000000</f>
        <v>23212287</v>
      </c>
      <c r="AX23" s="82">
        <f>AW23/1000000000000</f>
        <v>2.3212286999999999E-5</v>
      </c>
      <c r="AY23" s="70">
        <f>SQRT(($K$80*AV23)/($B$29*AX23))</f>
        <v>0.12550866986930984</v>
      </c>
      <c r="AZ23" s="16">
        <f>AJ23*(AH23-AK23)/400</f>
        <v>910.5</v>
      </c>
      <c r="BA23" s="22" t="s">
        <v>302</v>
      </c>
      <c r="BB23" s="23">
        <v>-45.856124863874356</v>
      </c>
      <c r="BC23" s="23">
        <v>90.504059185457294</v>
      </c>
      <c r="BD23" s="23">
        <v>2.6703610217307425E-2</v>
      </c>
      <c r="BE23" s="23">
        <v>1.6061860048038595E-3</v>
      </c>
      <c r="BF23" s="23">
        <v>2.4047922595488158E-3</v>
      </c>
      <c r="BG23" s="23">
        <v>628.88890544353239</v>
      </c>
      <c r="BH23" s="42" cm="1">
        <f t="array" ref="BH23">_xll.Bimoment(BE23,AY23,AD23,AE23,$O$75)</f>
        <v>1.2642067166161791E-2</v>
      </c>
      <c r="BI23" s="42">
        <f>ABS(BD23)/(AI23*AO23)*1000</f>
        <v>2.2253008514422855E-3</v>
      </c>
      <c r="BJ23" s="42">
        <f>ABS(BC23)/(AJ23*AK23+AL23*AM23)*1000</f>
        <v>10.774292760173488</v>
      </c>
      <c r="BK23" s="24">
        <f>(AJ23*AK23)/(AO23*AI23)</f>
        <v>0.35</v>
      </c>
      <c r="BL23" s="26" cm="1">
        <f t="array" ref="BL23">_xll.TCVN5575AnnexEHeSoCx(1,BK23)</f>
        <v>1.1619999999999999</v>
      </c>
      <c r="BM23" s="26">
        <f>1.47</f>
        <v>1.47</v>
      </c>
      <c r="BN23" s="24">
        <f>IF(BI23&lt;=0.5*$L$38,1,1-0.2/(BK23+0.25)*(BI23/L38)^4)</f>
        <v>1</v>
      </c>
      <c r="BO23" s="26" cm="1">
        <f t="array" ref="BO23">noisuy1chieu(BQ23*BN23,$C$92:$M$92,$C$93:$M$93)</f>
        <v>2.1322598457336426</v>
      </c>
      <c r="BP23" s="24">
        <f>ABS(BB23)/(AP23*$L$40)*10</f>
        <v>1.0351937372520659E-2</v>
      </c>
      <c r="BQ23" s="26">
        <f>ABS(BG23)/(BL23*BN23*AS23*$L$40)*1000</f>
        <v>0.33744493810865028</v>
      </c>
      <c r="BR23" s="24">
        <f>ABS(BF23)/(BM23*AT23*$L$40)*1000</f>
        <v>1.7909216331851935E-5</v>
      </c>
      <c r="BS23" s="24">
        <f>ABS(BH23)*AZ23/(BO23*AW23*$L$40)*100000</f>
        <v>1.071012243319837E-4</v>
      </c>
      <c r="BT23" s="42">
        <f>BP23+BQ23+BR23</f>
        <v>0.34781478469750282</v>
      </c>
      <c r="BU23" s="42">
        <f>BP23+BQ23+BS23</f>
        <v>0.34790397670550294</v>
      </c>
      <c r="BV23" s="28">
        <f>MAX(BT23,BU23)</f>
        <v>0.34790397670550294</v>
      </c>
      <c r="BW23" s="5" t="str">
        <f>IF(BV23&lt;=1,"OK","Check")</f>
        <v>OK</v>
      </c>
      <c r="BX23" s="51">
        <v>1.2</v>
      </c>
      <c r="BY23" s="96" cm="1">
        <f t="array" ref="BY23">_xll.DCETCVNPhuLucFHeSoOnDinh(AE23*1000, BX23*1000, AH23, AI23, AJ23, AK23, AL23, AM23, $D$29)</f>
        <v>1</v>
      </c>
      <c r="BZ23" s="52">
        <f>(ABS(BG23)/(BY23*AS23)*1000)/$BE$14</f>
        <v>0.39211101808225152</v>
      </c>
      <c r="CA23" s="54">
        <f t="shared" ref="CA23" si="0">BZ23+BR23+BS23</f>
        <v>0.39223602852291539</v>
      </c>
      <c r="CB23" s="5" t="str">
        <f>IF(CA23&lt;=1,"OK","Check")</f>
        <v>OK</v>
      </c>
      <c r="CC23" s="56">
        <f t="shared" ref="CC23" si="1">(((AJ23-AI23)/2)/AK23)*SQRT($D$29/206000)</f>
        <v>0.34499859601035404</v>
      </c>
      <c r="CD23" s="55">
        <f t="shared" ref="CD23" si="2">(((AL23-AI23)/2)/AM23)*SQRT($D$29/206000)</f>
        <v>0.34499859601035404</v>
      </c>
      <c r="CE23" s="54">
        <f>MAX(CC23,CD23)</f>
        <v>0.34499859601035404</v>
      </c>
      <c r="CF23" s="52">
        <f>$L$58</f>
        <v>0.38</v>
      </c>
      <c r="CG23" s="5" t="str">
        <f>IF(CE23&lt;=CF23,"OK","Check")</f>
        <v>OK</v>
      </c>
      <c r="CH23" s="57">
        <f t="shared" ref="CH23" si="3">(AO23/AI23)*SQRT($AK$16/$AK$14)</f>
        <v>3.9972251123958262</v>
      </c>
      <c r="CI23" s="6">
        <f>3.2</f>
        <v>3.2</v>
      </c>
      <c r="CJ23" s="5" t="str">
        <f>IF(CH23&lt;=CI23,"OK","Gia cường")</f>
        <v>Gia cường</v>
      </c>
      <c r="DA23" s="18" t="s">
        <v>131</v>
      </c>
      <c r="DB23" s="22">
        <v>256</v>
      </c>
      <c r="DC23" s="22" t="s">
        <v>211</v>
      </c>
      <c r="DD23" s="74">
        <v>0</v>
      </c>
      <c r="DE23" s="74">
        <v>9.84</v>
      </c>
      <c r="DF23" s="22">
        <v>1228</v>
      </c>
      <c r="DG23" s="22">
        <v>728</v>
      </c>
      <c r="DH23" s="22">
        <v>1228</v>
      </c>
      <c r="DI23" s="6">
        <v>10</v>
      </c>
      <c r="DJ23" s="6">
        <v>300</v>
      </c>
      <c r="DK23" s="6">
        <v>14</v>
      </c>
      <c r="DL23" s="6">
        <v>300</v>
      </c>
      <c r="DM23" s="6">
        <v>14</v>
      </c>
      <c r="DN23" s="181" t="str" cm="1">
        <f t="array" ref="DN23">_xll.Dce_Name_SectI(DF23, DG23, DJ23, DI23, DK23, "x", "-", $Q$14)</f>
        <v>(1228-728)x300x10x14</v>
      </c>
      <c r="DO23" s="5">
        <f>DH23-DK23-DM23</f>
        <v>1200</v>
      </c>
      <c r="DP23" s="27">
        <f>(DO23*DI23+DJ23*DK23+DL23*DM23)/100</f>
        <v>204</v>
      </c>
      <c r="DQ23" s="27">
        <f>(DI23*DO23^3/12+DJ23*DK23^3/12+DJ23*DK23*(DO23/2+DK23/2)^2+DL23*DM23^3/12+DL23*DM23*(DO23/2+DM23/2)^2)/10000</f>
        <v>453510.88</v>
      </c>
      <c r="DR23" s="5">
        <f>(DO23*DI23^3/12+DK23*DJ23^3/12+DM23*DL23^3/12)/10000</f>
        <v>6310</v>
      </c>
      <c r="DS23" s="5">
        <f>DQ23/(DH23/20)</f>
        <v>7386.170684039088</v>
      </c>
      <c r="DT23" s="27">
        <f>DR23/(MAX(DJ23,DL23)/20)</f>
        <v>420.66666666666669</v>
      </c>
      <c r="DU23" s="27">
        <f>(DI23*DO23^2/8+DJ23*DK23*(DO23/2+DK23/2))/1000</f>
        <v>4349.3999999999996</v>
      </c>
      <c r="DV23" s="82">
        <f>((2*DJ23*DK23^3+(DO23+DK23)*DI23^3)/3)/1000000000000</f>
        <v>9.5346666666666665E-7</v>
      </c>
      <c r="DW23" s="82">
        <f>(DJ23^3*(DH23-DK23)^2*DK23/24)/1000000</f>
        <v>23212287</v>
      </c>
      <c r="DX23" s="82">
        <f>DW23/1000000000000</f>
        <v>2.3212286999999999E-5</v>
      </c>
      <c r="DY23" s="70">
        <f>SQRT(($K$80*DV23)/($B$29*DX23))</f>
        <v>0.12550866986930984</v>
      </c>
      <c r="DZ23" s="16">
        <f>DJ23*(DH23-DK23)/400</f>
        <v>910.5</v>
      </c>
      <c r="EA23" s="22" t="s">
        <v>326</v>
      </c>
      <c r="EB23" s="23">
        <v>74.153667757447693</v>
      </c>
      <c r="EC23" s="23">
        <v>156.87244628364266</v>
      </c>
      <c r="ED23" s="23">
        <v>5.734340244977007E-2</v>
      </c>
      <c r="EE23" s="23">
        <v>1.427083261863754E-3</v>
      </c>
      <c r="EF23" s="23">
        <v>7.4913349283210584E-2</v>
      </c>
      <c r="EG23" s="23">
        <v>1413.9837364076659</v>
      </c>
      <c r="EH23" s="42" cm="1">
        <f t="array" ref="EH23">_xll.Bimoment(EE23,DY23,DD23,DE23,$O$75)</f>
        <v>1.1232374329142506E-2</v>
      </c>
      <c r="EI23" s="42">
        <f>ABS(ED23)/(DI23*DO23)*1000</f>
        <v>4.7786168708141719E-3</v>
      </c>
      <c r="EJ23" s="42">
        <f>ABS(EC23)/(DJ23*DK23+DL23*DM23)*1000</f>
        <v>18.675291224243171</v>
      </c>
      <c r="EK23" s="24">
        <f>(DJ23*DK23)/(DO23*DI23)</f>
        <v>0.35</v>
      </c>
      <c r="EL23" s="26" cm="1">
        <f t="array" ref="EL23">_xll.TCVN5575AnnexEHeSoCx(1,EK23)</f>
        <v>1.1619999999999999</v>
      </c>
      <c r="EM23" s="26">
        <f>1.47</f>
        <v>1.47</v>
      </c>
      <c r="EN23" s="24">
        <f>IF(EI23&lt;=0.5*$L$38,1,1-0.2/(EK23+0.25)*(EI23/CL38)^4)</f>
        <v>1</v>
      </c>
      <c r="EO23" s="26" cm="1">
        <f t="array" ref="EO23">noisuy1chieu(EQ23*EN23,$C$92:$M$92,$C$93:$M$93)</f>
        <v>3.0126950740814209</v>
      </c>
      <c r="EP23" s="24">
        <f>ABS(EB23)/(DP23*$L$40)*10</f>
        <v>1.6740056575791216E-2</v>
      </c>
      <c r="EQ23" s="26">
        <f>ABS(EG23)/(EL23*EN23*DS23*$L$40)*1000</f>
        <v>0.75870579094126689</v>
      </c>
      <c r="ER23" s="24">
        <f>ABS(EF23)/(EM23*DT23*$L$40)*1000</f>
        <v>5.5790240222592876E-4</v>
      </c>
      <c r="ES23" s="24">
        <f>ABS(EH23)*DZ23/(EO23*DW23*$L$40)*100000</f>
        <v>6.7349265156171496E-5</v>
      </c>
      <c r="ET23" s="42">
        <f>EP23+EQ23+ER23</f>
        <v>0.77600374991928411</v>
      </c>
      <c r="EU23" s="42">
        <f>EP23+EQ23++ES23</f>
        <v>0.77551319678221431</v>
      </c>
      <c r="EV23" s="28">
        <f>MAX(ET23,EU23)</f>
        <v>0.77600374991928411</v>
      </c>
      <c r="EW23" s="5" t="str">
        <f>IF(EV23&lt;=1,"OK","Check")</f>
        <v>OK</v>
      </c>
      <c r="EX23" s="51">
        <v>1.2</v>
      </c>
      <c r="EY23" s="96" cm="1">
        <f t="array" ref="EY23">_xll.DCETCVNPhuLucFHeSoOnDinh(DE23*1000, EX23*1000, DH23, DI23, DJ23, DK23, DL23, DM23, $D$29)</f>
        <v>1</v>
      </c>
      <c r="EZ23" s="52">
        <f>(ABS(EG23)/(EY23*DS23)*1000)/$BE$14</f>
        <v>0.88161612907375198</v>
      </c>
      <c r="FA23" s="54">
        <f t="shared" ref="FA23" si="4">EZ23+ER23+ES23</f>
        <v>0.88224138074113412</v>
      </c>
      <c r="FB23" s="5" t="str">
        <f>IF(FA23&lt;=1,"OK","Check")</f>
        <v>OK</v>
      </c>
      <c r="FC23" s="56">
        <f t="shared" ref="FC23" si="5">(((DJ23-DI23)/2)/DK23)*SQRT($D$29/206000)</f>
        <v>0.34499859601035404</v>
      </c>
      <c r="FD23" s="55">
        <f t="shared" ref="FD23" si="6">(((DL23-DI23)/2)/DM23)*SQRT($D$29/206000)</f>
        <v>0.34499859601035404</v>
      </c>
      <c r="FE23" s="54">
        <f>MAX(FC23,FD23)</f>
        <v>0.34499859601035404</v>
      </c>
      <c r="FF23" s="52">
        <f>$L$58</f>
        <v>0.38</v>
      </c>
      <c r="FG23" s="5" t="str">
        <f>IF(FE23&lt;=FF23,"OK","Check")</f>
        <v>OK</v>
      </c>
      <c r="FH23" s="57">
        <f t="shared" ref="FH23" si="7">(DO23/DI23)*SQRT($AK$16/$AK$14)</f>
        <v>3.9972251123958262</v>
      </c>
      <c r="FI23" s="6">
        <f>3.2</f>
        <v>3.2</v>
      </c>
      <c r="FJ23" s="5" t="str">
        <f>IF(FH23&lt;=FI23,"OK","Gia cường")</f>
        <v>Gia cường</v>
      </c>
    </row>
    <row r="24" spans="2:166" ht="15" customHeight="1">
      <c r="B24" s="11"/>
      <c r="C24" s="2"/>
      <c r="D24" s="2"/>
      <c r="E24" s="2"/>
      <c r="F24" s="2"/>
      <c r="G24" s="2"/>
      <c r="H24" s="2"/>
      <c r="I24" s="2"/>
      <c r="J24" s="2"/>
      <c r="K24" s="2"/>
      <c r="L24" s="143"/>
      <c r="M24" s="143"/>
      <c r="N24" s="10"/>
      <c r="AA24" s="18" t="s">
        <v>131</v>
      </c>
      <c r="AB24" s="22" t="s">
        <v>340</v>
      </c>
      <c r="AC24" s="22" t="s">
        <v>211</v>
      </c>
      <c r="AD24" s="74">
        <v>4.92</v>
      </c>
      <c r="AE24" s="74">
        <v>9.84</v>
      </c>
      <c r="AF24" s="22">
        <v>1228</v>
      </c>
      <c r="AG24" s="22">
        <v>728</v>
      </c>
      <c r="AH24" s="22">
        <v>978</v>
      </c>
      <c r="AI24" s="6">
        <v>10</v>
      </c>
      <c r="AJ24" s="6">
        <v>300</v>
      </c>
      <c r="AK24" s="6">
        <v>14</v>
      </c>
      <c r="AL24" s="6">
        <v>300</v>
      </c>
      <c r="AM24" s="6">
        <v>14</v>
      </c>
      <c r="AN24" s="5" t="str" cm="1">
        <f t="array" ref="AN24">_xll.Dce_Name_SectI(AF24, AG24, AJ24, AI24, AK24, "x", "-", $Q$14)</f>
        <v>(1228-728)x300x10x14</v>
      </c>
      <c r="AO24" s="5">
        <f t="shared" ref="AO24:AO87" si="8">AH24-AK24-AM24</f>
        <v>950</v>
      </c>
      <c r="AP24" s="27">
        <f t="shared" ref="AP24:AP87" si="9">(AO24*AI24+AJ24*AK24+AL24*AM24)/100</f>
        <v>179</v>
      </c>
      <c r="AQ24" s="27">
        <f t="shared" ref="AQ24:AQ87" si="10">(AI24*AO24^3/12+AJ24*AK24^3/12+AJ24*AK24*(AO24/2+AK24/2)^2+AL24*AM24^3/12+AL24*AM24*(AO24/2+AM24/2)^2)/10000</f>
        <v>266613.79666666663</v>
      </c>
      <c r="AR24" s="5">
        <f t="shared" ref="AR24:AR87" si="11">(AO24*AI24^3/12+AK24*AJ24^3/12+AM24*AL24^3/12)/10000</f>
        <v>6307.916666666667</v>
      </c>
      <c r="AS24" s="5">
        <f t="shared" ref="AS24:AS87" si="12">AQ24/(AH24/20)</f>
        <v>5452.224880708929</v>
      </c>
      <c r="AT24" s="27">
        <f t="shared" ref="AT24:AT87" si="13">AR24/(MAX(AJ24,AL24)/20)</f>
        <v>420.52777777777777</v>
      </c>
      <c r="AU24" s="27">
        <f t="shared" ref="AU24:AU87" si="14">(AI24*AO24^2/8+AJ24*AK24*(AO24/2+AK24/2))/1000</f>
        <v>3152.5250000000001</v>
      </c>
      <c r="AV24" s="82">
        <f t="shared" ref="AV24:AV87" si="15">((2*AJ24*AK24^3+(AO24+AK24)*AI24^3)/3)/1000000000000</f>
        <v>8.7013333333333334E-7</v>
      </c>
      <c r="AW24" s="82">
        <f t="shared" ref="AW24:AW87" si="16">(AJ24^3*(AH24-AK24)^2*AK24/24)/1000000</f>
        <v>14636412</v>
      </c>
      <c r="AX24" s="82">
        <f t="shared" ref="AX24:AX87" si="17">AW24/1000000000000</f>
        <v>1.4636412E-5</v>
      </c>
      <c r="AY24" s="70">
        <f t="shared" ref="AY24:AY87" si="18">SQRT(($K$80*AV24)/($B$29*AX24))</f>
        <v>0.1509925520416649</v>
      </c>
      <c r="AZ24" s="16">
        <f t="shared" ref="AZ24:AZ87" si="19">AJ24*(AH24-AK24)/400</f>
        <v>723</v>
      </c>
      <c r="BA24" s="22" t="s">
        <v>302</v>
      </c>
      <c r="BB24" s="23">
        <v>-43.194466455229609</v>
      </c>
      <c r="BC24" s="23">
        <v>68.101767579364576</v>
      </c>
      <c r="BD24" s="23">
        <v>2.6703610217307425E-2</v>
      </c>
      <c r="BE24" s="23">
        <v>1.6061860048038595E-3</v>
      </c>
      <c r="BF24" s="23">
        <v>0.13381425450127163</v>
      </c>
      <c r="BG24" s="23">
        <v>239.17637590645052</v>
      </c>
      <c r="BH24" s="42" cm="1">
        <f t="array" ref="BH24">_xll.Bimoment(BE24,AY24,AD24,AE24,$O$75)</f>
        <v>-6.0857579131002098E-3</v>
      </c>
      <c r="BI24" s="42">
        <f t="shared" ref="BI24:BI87" si="20">ABS(BD24)/(AI24*AO24)*1000</f>
        <v>2.8109063386639395E-3</v>
      </c>
      <c r="BJ24" s="42">
        <f t="shared" ref="BJ24:BJ87" si="21">ABS(BC24)/(AJ24*AK24+AL24*AM24)*1000</f>
        <v>8.1073532832576873</v>
      </c>
      <c r="BK24" s="24">
        <f t="shared" ref="BK24:BK87" si="22">(AJ24*AK24)/(AO24*AI24)</f>
        <v>0.44210526315789472</v>
      </c>
      <c r="BL24" s="26" cm="1">
        <f t="array" ref="BL24">_xll.TCVN5575AnnexEHeSoCx(1,BK24)</f>
        <v>1.1362105263157896</v>
      </c>
      <c r="BM24" s="26">
        <f t="shared" ref="BM24:BM87" si="23">1.47</f>
        <v>1.47</v>
      </c>
      <c r="BN24" s="24">
        <f t="shared" ref="BN24:BN87" si="24">IF(BI24&lt;=0.5*$L$38,1,1-0.2/(BK24+0.25)*(BI24/L39)^4)</f>
        <v>1</v>
      </c>
      <c r="BO24" s="26" cm="1">
        <f t="array" ref="BO24">noisuy1chieu(BQ24*BN24,$C$92:$M$92,$C$93:$M$93)</f>
        <v>1.7986092567443848</v>
      </c>
      <c r="BP24" s="24">
        <f t="shared" ref="BP24:BP87" si="25">ABS(BB24)/(AP24*$L$40)*10</f>
        <v>1.111295446878151E-2</v>
      </c>
      <c r="BQ24" s="26">
        <f t="shared" ref="BQ24:BQ87" si="26">ABS(BG24)/(BL24*BN24*AS24*$L$40)*1000</f>
        <v>0.17780344214018312</v>
      </c>
      <c r="BR24" s="24">
        <f t="shared" ref="BR24:BR87" si="27">ABS(BF24)/(BM24*AT24*$L$40)*1000</f>
        <v>9.9688441868215423E-4</v>
      </c>
      <c r="BS24" s="24">
        <f t="shared" ref="BS24:BS87" si="28">ABS(BH24)*AZ24/(BO24*AW24*$L$40)*100000</f>
        <v>7.6972567236847467E-5</v>
      </c>
      <c r="BT24" s="42">
        <f t="shared" ref="BT24:BT87" si="29">BP24+BQ24+BR24</f>
        <v>0.18991328102764679</v>
      </c>
      <c r="BU24" s="42">
        <f t="shared" ref="BU24:BU87" si="30">BP24+BQ24+BS24</f>
        <v>0.18899336917620149</v>
      </c>
      <c r="BV24" s="28">
        <f t="shared" ref="BV24:BV87" si="31">MAX(BT24,BU24)</f>
        <v>0.18991328102764679</v>
      </c>
      <c r="BW24" s="5" t="str">
        <f t="shared" ref="BW24:BW87" si="32">IF(BV24&lt;=1,"OK","Check")</f>
        <v>OK</v>
      </c>
      <c r="BX24" s="51">
        <v>1.2</v>
      </c>
      <c r="BY24" s="96" cm="1">
        <f t="array" ref="BY24">_xll.DCETCVNPhuLucFHeSoOnDinh(AE24*1000, BX24*1000, AH24, AI24, AJ24, AK24, AL24, AM24, $D$29)</f>
        <v>1</v>
      </c>
      <c r="BZ24" s="52">
        <f t="shared" ref="BZ24:BZ87" si="33">(ABS(BG24)/(BY24*AS24)*1000)/$BE$14</f>
        <v>0.20202214257485648</v>
      </c>
      <c r="CA24" s="54">
        <f t="shared" ref="CA24:CA87" si="34">BZ24+BR24+BS24</f>
        <v>0.20309599956077548</v>
      </c>
      <c r="CB24" s="5" t="str">
        <f t="shared" ref="CB24:CB87" si="35">IF(CA24&lt;=1,"OK","Check")</f>
        <v>OK</v>
      </c>
      <c r="CC24" s="56">
        <f t="shared" ref="CC24:CC87" si="36">(((AJ24-AI24)/2)/AK24)*SQRT($D$29/206000)</f>
        <v>0.34499859601035404</v>
      </c>
      <c r="CD24" s="55">
        <f t="shared" ref="CD24:CD87" si="37">(((AL24-AI24)/2)/AM24)*SQRT($D$29/206000)</f>
        <v>0.34499859601035404</v>
      </c>
      <c r="CE24" s="54">
        <f t="shared" ref="CE24:CE87" si="38">MAX(CC24,CD24)</f>
        <v>0.34499859601035404</v>
      </c>
      <c r="CF24" s="52">
        <f t="shared" ref="CF24:CF87" si="39">$L$58</f>
        <v>0.38</v>
      </c>
      <c r="CG24" s="5" t="str">
        <f t="shared" ref="CG24:CG87" si="40">IF(CE24&lt;=CF24,"OK","Check")</f>
        <v>OK</v>
      </c>
      <c r="CH24" s="57">
        <f t="shared" ref="CH24:CH87" si="41">(AO24/AI24)*SQRT($AK$16/$AK$14)</f>
        <v>3.1644698806466955</v>
      </c>
      <c r="CI24" s="6">
        <f t="shared" ref="CI24:CI87" si="42">3.2</f>
        <v>3.2</v>
      </c>
      <c r="CJ24" s="5" t="str">
        <f t="shared" ref="CJ24:CJ87" si="43">IF(CH24&lt;=CI24,"OK","Gia cường")</f>
        <v>OK</v>
      </c>
      <c r="DA24" s="18" t="s">
        <v>131</v>
      </c>
      <c r="DB24" s="22">
        <v>258</v>
      </c>
      <c r="DC24" s="22" t="s">
        <v>211</v>
      </c>
      <c r="DD24" s="74">
        <v>9.2899999999999991</v>
      </c>
      <c r="DE24" s="74">
        <v>10.5</v>
      </c>
      <c r="DF24" s="22">
        <v>724</v>
      </c>
      <c r="DG24" s="22">
        <v>874</v>
      </c>
      <c r="DH24" s="22">
        <v>856.73657033341397</v>
      </c>
      <c r="DI24" s="6">
        <v>8</v>
      </c>
      <c r="DJ24" s="6">
        <v>300</v>
      </c>
      <c r="DK24" s="6">
        <v>12</v>
      </c>
      <c r="DL24" s="6">
        <v>300</v>
      </c>
      <c r="DM24" s="6">
        <v>12</v>
      </c>
      <c r="DN24" s="181" t="str" cm="1">
        <f t="array" ref="DN24">_xll.Dce_Name_SectI(DF24, DG24, DJ24, DI24, DK24, "x", "-", $Q$14)</f>
        <v>(724-874)x300x8x12</v>
      </c>
      <c r="DO24" s="5">
        <f t="shared" ref="DO24:DO26" si="44">DH24-DK24-DM24</f>
        <v>832.73657033341397</v>
      </c>
      <c r="DP24" s="27">
        <f t="shared" ref="DP24:DP26" si="45">(DO24*DI24+DJ24*DK24+DL24*DM24)/100</f>
        <v>138.6189256266731</v>
      </c>
      <c r="DQ24" s="27">
        <f t="shared" ref="DQ24:DQ26" si="46">(DI24*DO24^3/12+DJ24*DK24^3/12+DJ24*DK24*(DO24/2+DK24/2)^2+DL24*DM24^3/12+DL24*DM24*(DO24/2+DM24/2)^2)/10000</f>
        <v>166950.4396903282</v>
      </c>
      <c r="DR24" s="5">
        <f t="shared" ref="DR24:DR26" si="47">(DO24*DI24^3/12+DK24*DJ24^3/12+DM24*DL24^3/12)/10000</f>
        <v>5403.5530093667558</v>
      </c>
      <c r="DS24" s="5">
        <f t="shared" ref="DS24:DS26" si="48">DQ24/(DH24/20)</f>
        <v>3897.3576119286358</v>
      </c>
      <c r="DT24" s="27">
        <f t="shared" ref="DT24:DT26" si="49">DR24/(MAX(DJ24,DL24)/20)</f>
        <v>360.23686729111705</v>
      </c>
      <c r="DU24" s="27">
        <f t="shared" ref="DU24:DU26" si="50">(DI24*DO24^2/8+DJ24*DK24*(DO24/2+DK24/2))/1000</f>
        <v>2213.976022170802</v>
      </c>
      <c r="DV24" s="82">
        <f t="shared" ref="DV24:DV26" si="51">((2*DJ24*DK24^3+(DO24+DK24)*DI24^3)/3)/1000000000000</f>
        <v>4.89768374670236E-7</v>
      </c>
      <c r="DW24" s="82">
        <f t="shared" ref="DW24:DW26" si="52">(DJ24^3*(DH24-DK24)^2*DK24/24)/1000000</f>
        <v>9633328.2889918946</v>
      </c>
      <c r="DX24" s="82">
        <f t="shared" ref="DX24:DX26" si="53">DW24/1000000000000</f>
        <v>9.6333282889918949E-6</v>
      </c>
      <c r="DY24" s="70">
        <f t="shared" ref="DY24:DY26" si="54">SQRT(($K$80*DV24)/($B$29*DX24))</f>
        <v>0.13963269631800207</v>
      </c>
      <c r="DZ24" s="16">
        <f t="shared" ref="DZ24:DZ26" si="55">DJ24*(DH24-DK24)/400</f>
        <v>633.55242775006047</v>
      </c>
      <c r="EA24" s="22" t="s">
        <v>303</v>
      </c>
      <c r="EB24" s="23">
        <v>-65.387665807691519</v>
      </c>
      <c r="EC24" s="23">
        <v>2.7454559574252926</v>
      </c>
      <c r="ED24" s="23">
        <v>3.9467205658927469</v>
      </c>
      <c r="EE24" s="23">
        <v>0.15942044174256659</v>
      </c>
      <c r="EF24" s="23">
        <v>3.4275694047187244</v>
      </c>
      <c r="EG24" s="23">
        <v>581.36876051911531</v>
      </c>
      <c r="EH24" s="42" cm="1">
        <f t="array" ref="EH24">_xll.Bimoment(EE24,DY24,DD24,DE24,$O$75)</f>
        <v>0.53442919673705036</v>
      </c>
      <c r="EI24" s="42">
        <f t="shared" ref="EI24:EI26" si="56">ABS(ED24)/(DI24*DO24)*1000</f>
        <v>0.59243233492083591</v>
      </c>
      <c r="EJ24" s="42">
        <f t="shared" ref="EJ24:EJ26" si="57">ABS(EC24)/(DJ24*DK24+DL24*DM24)*1000</f>
        <v>0.38131332742017954</v>
      </c>
      <c r="EK24" s="24">
        <f t="shared" ref="EK24:EK26" si="58">(DJ24*DK24)/(DO24*DI24)</f>
        <v>0.54038697954603754</v>
      </c>
      <c r="EL24" s="26" cm="1">
        <f t="array" ref="EL24">_xll.TCVN5575AnnexEHeSoCx(1,EK24)</f>
        <v>1.1159613020453962</v>
      </c>
      <c r="EM24" s="26">
        <f t="shared" ref="EM24:EM26" si="59">1.47</f>
        <v>1.47</v>
      </c>
      <c r="EN24" s="24">
        <f t="shared" ref="EN24:EN26" si="60">IF(EI24&lt;=0.5*$L$38,1,1-0.2/(EK24+0.25)*(EI24/CL39)^4)</f>
        <v>1</v>
      </c>
      <c r="EO24" s="26" cm="1">
        <f t="array" ref="EO24">noisuy1chieu(EQ24*EN24,$C$92:$M$92,$C$93:$M$93)</f>
        <v>2.7135689258575439</v>
      </c>
      <c r="EP24" s="24">
        <f t="shared" ref="EP24:EP26" si="61">ABS(EB24)/(DP24*$L$40)*10</f>
        <v>2.1723397938885201E-2</v>
      </c>
      <c r="EQ24" s="26">
        <f t="shared" ref="EQ24:EQ26" si="62">ABS(EG24)/(EL24*EN24*DS24*$L$40)*1000</f>
        <v>0.61558318915580279</v>
      </c>
      <c r="ER24" s="24">
        <f t="shared" ref="ER24:ER26" si="63">ABS(EF24)/(EM24*DT24*$L$40)*1000</f>
        <v>2.9808163359190249E-2</v>
      </c>
      <c r="ES24" s="24">
        <f t="shared" ref="ES24:ES26" si="64">ABS(EH24)*DZ24/(EO24*DW24*$L$40)*100000</f>
        <v>5.9649934332860121E-3</v>
      </c>
      <c r="ET24" s="42">
        <f t="shared" ref="ET24:ET26" si="65">EP24+EQ24+ER24</f>
        <v>0.66711475045387825</v>
      </c>
      <c r="EU24" s="42">
        <f t="shared" ref="EU24:EU26" si="66">EP24+EQ24++ES24</f>
        <v>0.64327158052797406</v>
      </c>
      <c r="EV24" s="28">
        <f t="shared" ref="EV24:EV26" si="67">MAX(ET24,EU24)</f>
        <v>0.66711475045387825</v>
      </c>
      <c r="EW24" s="5" t="str">
        <f t="shared" ref="EW24:EW26" si="68">IF(EV24&lt;=1,"OK","Check")</f>
        <v>OK</v>
      </c>
      <c r="EX24" s="51">
        <v>1.2</v>
      </c>
      <c r="EY24" s="96" cm="1">
        <f t="array" ref="EY24">_xll.DCETCVNPhuLucFHeSoOnDinh(DE24*1000, EX24*1000, DH24, DI24, DJ24, DK24, DL24, DM24, $D$29)</f>
        <v>1</v>
      </c>
      <c r="EZ24" s="52">
        <f t="shared" ref="EZ24:EZ26" si="69">(ABS(EG24)/(EY24*DS24)*1000)/$BE$14</f>
        <v>0.68696701728756715</v>
      </c>
      <c r="FA24" s="54">
        <f t="shared" ref="FA24:FA26" si="70">EZ24+ER24+ES24</f>
        <v>0.72274017408004343</v>
      </c>
      <c r="FB24" s="5" t="str">
        <f t="shared" ref="FB24:FB26" si="71">IF(FA24&lt;=1,"OK","Check")</f>
        <v>OK</v>
      </c>
      <c r="FC24" s="56">
        <f t="shared" ref="FC24:FC26" si="72">(((DJ24-DI24)/2)/DK24)*SQRT($D$29/206000)</f>
        <v>0.40527421278457681</v>
      </c>
      <c r="FD24" s="55">
        <f t="shared" ref="FD24:FD26" si="73">(((DL24-DI24)/2)/DM24)*SQRT($D$29/206000)</f>
        <v>0.40527421278457681</v>
      </c>
      <c r="FE24" s="54">
        <f t="shared" ref="FE24:FE26" si="74">MAX(FC24,FD24)</f>
        <v>0.40527421278457681</v>
      </c>
      <c r="FF24" s="52">
        <f t="shared" ref="FF24:FF26" si="75">$L$58</f>
        <v>0.38</v>
      </c>
      <c r="FG24" s="5" t="str">
        <f t="shared" ref="FG24:FG26" si="76">IF(FE24&lt;=FF24,"OK","Check")</f>
        <v>Check</v>
      </c>
      <c r="FH24" s="57">
        <f t="shared" ref="FH24:FH26" si="77">(DO24/DI24)*SQRT($AK$16/$AK$14)</f>
        <v>3.4673286780698911</v>
      </c>
      <c r="FI24" s="6">
        <f t="shared" ref="FI24:FI26" si="78">3.2</f>
        <v>3.2</v>
      </c>
      <c r="FJ24" s="5" t="str">
        <f t="shared" ref="FJ24:FJ26" si="79">IF(FH24&lt;=FI24,"OK","Gia cường")</f>
        <v>Gia cường</v>
      </c>
    </row>
    <row r="25" spans="2:166">
      <c r="B25" s="8" t="s">
        <v>49</v>
      </c>
      <c r="C25" s="143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7"/>
      <c r="AA25" s="18" t="s">
        <v>131</v>
      </c>
      <c r="AB25" s="22" t="s">
        <v>340</v>
      </c>
      <c r="AC25" s="22" t="s">
        <v>211</v>
      </c>
      <c r="AD25" s="74">
        <v>8.26</v>
      </c>
      <c r="AE25" s="74">
        <v>9.84</v>
      </c>
      <c r="AF25" s="22">
        <v>1228</v>
      </c>
      <c r="AG25" s="22">
        <v>728</v>
      </c>
      <c r="AH25" s="22">
        <v>808.49119861273255</v>
      </c>
      <c r="AI25" s="6">
        <v>10</v>
      </c>
      <c r="AJ25" s="6">
        <v>300</v>
      </c>
      <c r="AK25" s="6">
        <v>14</v>
      </c>
      <c r="AL25" s="6">
        <v>300</v>
      </c>
      <c r="AM25" s="6">
        <v>14</v>
      </c>
      <c r="AN25" s="5" t="str" cm="1">
        <f t="array" ref="AN25">_xll.Dce_Name_SectI(AF25, AG25, AJ25, AI25, AK25, "x", "-", $Q$14)</f>
        <v>(1228-728)x300x10x14</v>
      </c>
      <c r="AO25" s="5">
        <f t="shared" si="8"/>
        <v>780.49119861273255</v>
      </c>
      <c r="AP25" s="27">
        <f t="shared" si="9"/>
        <v>162.04911986127325</v>
      </c>
      <c r="AQ25" s="27">
        <f t="shared" si="10"/>
        <v>172189.89394905814</v>
      </c>
      <c r="AR25" s="5">
        <f t="shared" si="11"/>
        <v>6306.5040933217724</v>
      </c>
      <c r="AS25" s="5">
        <f t="shared" si="12"/>
        <v>4259.5366342766374</v>
      </c>
      <c r="AT25" s="27">
        <f t="shared" si="13"/>
        <v>420.4336062214515</v>
      </c>
      <c r="AU25" s="27">
        <f t="shared" si="14"/>
        <v>2429.8896559766636</v>
      </c>
      <c r="AV25" s="82">
        <f t="shared" si="15"/>
        <v>8.1363039953757759E-7</v>
      </c>
      <c r="AW25" s="82">
        <f t="shared" si="16"/>
        <v>9941656.1686012689</v>
      </c>
      <c r="AX25" s="82">
        <f t="shared" si="17"/>
        <v>9.9416561686012692E-6</v>
      </c>
      <c r="AY25" s="70">
        <f t="shared" si="18"/>
        <v>0.17715937900807516</v>
      </c>
      <c r="AZ25" s="16">
        <f t="shared" si="19"/>
        <v>595.86839895954938</v>
      </c>
      <c r="BA25" s="22" t="s">
        <v>302</v>
      </c>
      <c r="BB25" s="23">
        <v>-41.478781616393618</v>
      </c>
      <c r="BC25" s="23">
        <v>53.66142018582876</v>
      </c>
      <c r="BD25" s="23">
        <v>2.6703610217307425E-2</v>
      </c>
      <c r="BE25" s="23">
        <v>1.6061860048038595E-3</v>
      </c>
      <c r="BF25" s="23">
        <v>0.2229144962434309</v>
      </c>
      <c r="BG25" s="23">
        <v>36.204971170055146</v>
      </c>
      <c r="BH25" s="42" cm="1">
        <f t="array" ref="BH25">_xll.Bimoment(BE25,AY25,AD25,AE25,$O$75)</f>
        <v>2.203056923954074E-3</v>
      </c>
      <c r="BI25" s="42">
        <f t="shared" si="20"/>
        <v>3.421385182148266E-3</v>
      </c>
      <c r="BJ25" s="42">
        <f t="shared" si="21"/>
        <v>6.3882643078367574</v>
      </c>
      <c r="BK25" s="24">
        <f t="shared" si="22"/>
        <v>0.53812266012290721</v>
      </c>
      <c r="BL25" s="26" cm="1">
        <f t="array" ref="BL25">_xll.TCVN5575AnnexEHeSoCx(1,BK25)</f>
        <v>1.1161877339877093</v>
      </c>
      <c r="BM25" s="26">
        <f t="shared" si="23"/>
        <v>1.47</v>
      </c>
      <c r="BN25" s="24">
        <f t="shared" si="24"/>
        <v>1</v>
      </c>
      <c r="BO25" s="26" cm="1">
        <f t="array" ref="BO25">noisuy1chieu(BQ25*BN25,$C$92:$M$92,$C$93:$M$93)</f>
        <v>1.5282145738601685</v>
      </c>
      <c r="BP25" s="24">
        <f t="shared" si="25"/>
        <v>1.1787827356042892E-2</v>
      </c>
      <c r="BQ25" s="26">
        <f t="shared" si="26"/>
        <v>3.50689735613176E-2</v>
      </c>
      <c r="BR25" s="24">
        <f t="shared" si="27"/>
        <v>1.6610320265533593E-3</v>
      </c>
      <c r="BS25" s="24">
        <f t="shared" si="28"/>
        <v>3.9791237765016692E-5</v>
      </c>
      <c r="BT25" s="42">
        <f t="shared" si="29"/>
        <v>4.8517832943913847E-2</v>
      </c>
      <c r="BU25" s="42">
        <f t="shared" si="30"/>
        <v>4.6896592155125504E-2</v>
      </c>
      <c r="BV25" s="28">
        <f t="shared" si="31"/>
        <v>4.8517832943913847E-2</v>
      </c>
      <c r="BW25" s="5" t="str">
        <f t="shared" si="32"/>
        <v>OK</v>
      </c>
      <c r="BX25" s="51">
        <v>1.2</v>
      </c>
      <c r="BY25" s="96" cm="1">
        <f t="array" ref="BY25">_xll.DCETCVNPhuLucFHeSoOnDinh(AE25*1000, BX25*1000, AH25, AI25, AJ25, AK25, AL25, AM25, $D$29)</f>
        <v>1</v>
      </c>
      <c r="BZ25" s="52">
        <f t="shared" si="33"/>
        <v>3.9143558132681971E-2</v>
      </c>
      <c r="CA25" s="54">
        <f t="shared" si="34"/>
        <v>4.0844381397000341E-2</v>
      </c>
      <c r="CB25" s="5" t="str">
        <f t="shared" si="35"/>
        <v>OK</v>
      </c>
      <c r="CC25" s="56">
        <f t="shared" si="36"/>
        <v>0.34499859601035404</v>
      </c>
      <c r="CD25" s="55">
        <f t="shared" si="37"/>
        <v>0.34499859601035404</v>
      </c>
      <c r="CE25" s="54">
        <f t="shared" si="38"/>
        <v>0.34499859601035404</v>
      </c>
      <c r="CF25" s="52">
        <f t="shared" si="39"/>
        <v>0.38</v>
      </c>
      <c r="CG25" s="5" t="str">
        <f t="shared" si="40"/>
        <v>OK</v>
      </c>
      <c r="CH25" s="57">
        <f t="shared" si="41"/>
        <v>2.5998325159156108</v>
      </c>
      <c r="CI25" s="6">
        <f t="shared" si="42"/>
        <v>3.2</v>
      </c>
      <c r="CJ25" s="5" t="str">
        <f t="shared" si="43"/>
        <v>OK</v>
      </c>
      <c r="DA25" s="18" t="s">
        <v>131</v>
      </c>
      <c r="DB25" s="22">
        <v>371</v>
      </c>
      <c r="DC25" s="22" t="s">
        <v>211</v>
      </c>
      <c r="DD25" s="74">
        <v>0</v>
      </c>
      <c r="DE25" s="74">
        <v>9.84</v>
      </c>
      <c r="DF25" s="22">
        <v>1228</v>
      </c>
      <c r="DG25" s="22">
        <v>728</v>
      </c>
      <c r="DH25" s="22">
        <v>1228</v>
      </c>
      <c r="DI25" s="6">
        <v>10</v>
      </c>
      <c r="DJ25" s="6">
        <v>300</v>
      </c>
      <c r="DK25" s="6">
        <v>14</v>
      </c>
      <c r="DL25" s="6">
        <v>300</v>
      </c>
      <c r="DM25" s="6">
        <v>14</v>
      </c>
      <c r="DN25" s="181" t="str" cm="1">
        <f t="array" ref="DN25">_xll.Dce_Name_SectI(DF25, DG25, DJ25, DI25, DK25, "x", "-", $Q$14)</f>
        <v>(1228-728)x300x10x14</v>
      </c>
      <c r="DO25" s="5">
        <f t="shared" si="44"/>
        <v>1200</v>
      </c>
      <c r="DP25" s="27">
        <f t="shared" si="45"/>
        <v>204</v>
      </c>
      <c r="DQ25" s="27">
        <f t="shared" si="46"/>
        <v>453510.88</v>
      </c>
      <c r="DR25" s="5">
        <f t="shared" si="47"/>
        <v>6310</v>
      </c>
      <c r="DS25" s="5">
        <f t="shared" si="48"/>
        <v>7386.170684039088</v>
      </c>
      <c r="DT25" s="27">
        <f t="shared" si="49"/>
        <v>420.66666666666669</v>
      </c>
      <c r="DU25" s="27">
        <f t="shared" si="50"/>
        <v>4349.3999999999996</v>
      </c>
      <c r="DV25" s="82">
        <f t="shared" si="51"/>
        <v>9.5346666666666665E-7</v>
      </c>
      <c r="DW25" s="82">
        <f t="shared" si="52"/>
        <v>23212287</v>
      </c>
      <c r="DX25" s="82">
        <f t="shared" si="53"/>
        <v>2.3212286999999999E-5</v>
      </c>
      <c r="DY25" s="70">
        <f t="shared" si="54"/>
        <v>0.12550866986930984</v>
      </c>
      <c r="DZ25" s="16">
        <f t="shared" si="55"/>
        <v>910.5</v>
      </c>
      <c r="EA25" s="22" t="s">
        <v>324</v>
      </c>
      <c r="EB25" s="23">
        <v>74.127622553991387</v>
      </c>
      <c r="EC25" s="23">
        <v>156.77614967792243</v>
      </c>
      <c r="ED25" s="23">
        <v>6.9054320622187526E-2</v>
      </c>
      <c r="EE25" s="23">
        <v>1.4055258586078891E-3</v>
      </c>
      <c r="EF25" s="23">
        <v>1.8728971601954525E-3</v>
      </c>
      <c r="EG25" s="23">
        <v>1411.9930897724373</v>
      </c>
      <c r="EH25" s="42" cm="1">
        <f t="array" ref="EH25">_xll.Bimoment(EE25,DY25,DD25,DE25,$O$75)</f>
        <v>1.1062698999464883E-2</v>
      </c>
      <c r="EI25" s="42">
        <f t="shared" si="56"/>
        <v>5.7545267185156275E-3</v>
      </c>
      <c r="EJ25" s="42">
        <f t="shared" si="57"/>
        <v>18.663827342609814</v>
      </c>
      <c r="EK25" s="24">
        <f t="shared" si="58"/>
        <v>0.35</v>
      </c>
      <c r="EL25" s="26" cm="1">
        <f t="array" ref="EL25">_xll.TCVN5575AnnexEHeSoCx(1,EK25)</f>
        <v>1.1619999999999999</v>
      </c>
      <c r="EM25" s="26">
        <f t="shared" si="59"/>
        <v>1.47</v>
      </c>
      <c r="EN25" s="24">
        <f t="shared" si="60"/>
        <v>1</v>
      </c>
      <c r="EO25" s="26" cm="1">
        <f t="array" ref="EO25">noisuy1chieu(EQ25*EN25,$C$92:$M$92,$C$93:$M$93)</f>
        <v>3.010462760925293</v>
      </c>
      <c r="EP25" s="24">
        <f t="shared" si="61"/>
        <v>1.6734176918148214E-2</v>
      </c>
      <c r="EQ25" s="26">
        <f t="shared" si="62"/>
        <v>0.7576376632881846</v>
      </c>
      <c r="ER25" s="24">
        <f t="shared" si="63"/>
        <v>1.3948032424033433E-5</v>
      </c>
      <c r="ES25" s="24">
        <f t="shared" si="64"/>
        <v>6.6381078965359005E-5</v>
      </c>
      <c r="ET25" s="42">
        <f t="shared" si="65"/>
        <v>0.77438578823875692</v>
      </c>
      <c r="EU25" s="42">
        <f t="shared" si="66"/>
        <v>0.77443822128529827</v>
      </c>
      <c r="EV25" s="28">
        <f t="shared" si="67"/>
        <v>0.77443822128529827</v>
      </c>
      <c r="EW25" s="5" t="str">
        <f t="shared" si="68"/>
        <v>OK</v>
      </c>
      <c r="EX25" s="51">
        <v>1.2</v>
      </c>
      <c r="EY25" s="96" cm="1">
        <f t="array" ref="EY25">_xll.DCETCVNPhuLucFHeSoOnDinh(DE25*1000, EX25*1000, DH25, DI25, DJ25, DK25, DL25, DM25, $D$29)</f>
        <v>1</v>
      </c>
      <c r="EZ25" s="52">
        <f t="shared" si="69"/>
        <v>0.88037496474087029</v>
      </c>
      <c r="FA25" s="54">
        <f t="shared" si="70"/>
        <v>0.88045529385225973</v>
      </c>
      <c r="FB25" s="5" t="str">
        <f t="shared" si="71"/>
        <v>OK</v>
      </c>
      <c r="FC25" s="56">
        <f t="shared" si="72"/>
        <v>0.34499859601035404</v>
      </c>
      <c r="FD25" s="55">
        <f t="shared" si="73"/>
        <v>0.34499859601035404</v>
      </c>
      <c r="FE25" s="54">
        <f t="shared" si="74"/>
        <v>0.34499859601035404</v>
      </c>
      <c r="FF25" s="52">
        <f t="shared" si="75"/>
        <v>0.38</v>
      </c>
      <c r="FG25" s="5" t="str">
        <f t="shared" si="76"/>
        <v>OK</v>
      </c>
      <c r="FH25" s="57">
        <f t="shared" si="77"/>
        <v>3.9972251123958262</v>
      </c>
      <c r="FI25" s="6">
        <f t="shared" si="78"/>
        <v>3.2</v>
      </c>
      <c r="FJ25" s="5" t="str">
        <f t="shared" si="79"/>
        <v>Gia cường</v>
      </c>
    </row>
    <row r="26" spans="2:166" ht="15" customHeight="1">
      <c r="B26" s="5" t="s">
        <v>135</v>
      </c>
      <c r="C26" s="224" t="s">
        <v>291</v>
      </c>
      <c r="D26" s="225"/>
      <c r="E26" s="226" t="s">
        <v>32</v>
      </c>
      <c r="F26" s="226"/>
      <c r="G26" s="221" t="s">
        <v>24</v>
      </c>
      <c r="H26" s="221"/>
      <c r="I26" s="221"/>
      <c r="J26" s="221"/>
      <c r="K26" s="221"/>
      <c r="L26" s="221"/>
      <c r="M26" s="221"/>
      <c r="N26" s="221"/>
      <c r="AA26" s="18" t="s">
        <v>131</v>
      </c>
      <c r="AB26" s="22" t="s">
        <v>340</v>
      </c>
      <c r="AC26" s="22" t="s">
        <v>211</v>
      </c>
      <c r="AD26" s="74">
        <v>8.26</v>
      </c>
      <c r="AE26" s="74">
        <v>9.84</v>
      </c>
      <c r="AF26" s="22">
        <v>1228</v>
      </c>
      <c r="AG26" s="22">
        <v>728</v>
      </c>
      <c r="AH26" s="22">
        <v>808.49119861273255</v>
      </c>
      <c r="AI26" s="6">
        <v>10</v>
      </c>
      <c r="AJ26" s="6">
        <v>300</v>
      </c>
      <c r="AK26" s="6">
        <v>14</v>
      </c>
      <c r="AL26" s="6">
        <v>300</v>
      </c>
      <c r="AM26" s="6">
        <v>14</v>
      </c>
      <c r="AN26" s="5" t="str" cm="1">
        <f t="array" ref="AN26">_xll.Dce_Name_SectI(AF26, AG26, AJ26, AI26, AK26, "x", "-", $Q$14)</f>
        <v>(1228-728)x300x10x14</v>
      </c>
      <c r="AO26" s="5">
        <f t="shared" si="8"/>
        <v>780.49119861273255</v>
      </c>
      <c r="AP26" s="27">
        <f t="shared" si="9"/>
        <v>162.04911986127325</v>
      </c>
      <c r="AQ26" s="27">
        <f t="shared" si="10"/>
        <v>172189.89394905814</v>
      </c>
      <c r="AR26" s="5">
        <f t="shared" si="11"/>
        <v>6306.5040933217724</v>
      </c>
      <c r="AS26" s="5">
        <f t="shared" si="12"/>
        <v>4259.5366342766374</v>
      </c>
      <c r="AT26" s="27">
        <f t="shared" si="13"/>
        <v>420.4336062214515</v>
      </c>
      <c r="AU26" s="27">
        <f t="shared" si="14"/>
        <v>2429.8896559766636</v>
      </c>
      <c r="AV26" s="82">
        <f t="shared" si="15"/>
        <v>8.1363039953757759E-7</v>
      </c>
      <c r="AW26" s="82">
        <f t="shared" si="16"/>
        <v>9941656.1686012689</v>
      </c>
      <c r="AX26" s="82">
        <f t="shared" si="17"/>
        <v>9.9416561686012692E-6</v>
      </c>
      <c r="AY26" s="70">
        <f t="shared" si="18"/>
        <v>0.17715937900807516</v>
      </c>
      <c r="AZ26" s="16">
        <f t="shared" si="19"/>
        <v>595.86839895954938</v>
      </c>
      <c r="BA26" s="22" t="s">
        <v>302</v>
      </c>
      <c r="BB26" s="23">
        <v>-41.392243662870897</v>
      </c>
      <c r="BC26" s="23">
        <v>52.933059077038706</v>
      </c>
      <c r="BD26" s="23">
        <v>8.951973795412016E-3</v>
      </c>
      <c r="BE26" s="23">
        <v>1.6061860048062135E-3</v>
      </c>
      <c r="BF26" s="23">
        <v>0.22291449624343329</v>
      </c>
      <c r="BG26" s="23">
        <v>36.204983029700088</v>
      </c>
      <c r="BH26" s="42" cm="1">
        <f t="array" ref="BH26">_xll.Bimoment(BE26,AY26,AD26,AE26,$O$75)</f>
        <v>2.2030569239573027E-3</v>
      </c>
      <c r="BI26" s="42">
        <f t="shared" si="20"/>
        <v>1.1469666552708744E-3</v>
      </c>
      <c r="BJ26" s="42">
        <f t="shared" si="21"/>
        <v>6.3015546520284174</v>
      </c>
      <c r="BK26" s="24">
        <f t="shared" si="22"/>
        <v>0.53812266012290721</v>
      </c>
      <c r="BL26" s="26" cm="1">
        <f t="array" ref="BL26">_xll.TCVN5575AnnexEHeSoCx(1,BK26)</f>
        <v>1.1161877339877093</v>
      </c>
      <c r="BM26" s="26">
        <f t="shared" si="23"/>
        <v>1.47</v>
      </c>
      <c r="BN26" s="24">
        <f t="shared" si="24"/>
        <v>1</v>
      </c>
      <c r="BO26" s="26" cm="1">
        <f t="array" ref="BO26">noisuy1chieu(BQ26*BN26,$C$92:$M$92,$C$93:$M$93)</f>
        <v>1.5282145738601685</v>
      </c>
      <c r="BP26" s="24">
        <f t="shared" si="25"/>
        <v>1.1763234192595973E-2</v>
      </c>
      <c r="BQ26" s="26">
        <f t="shared" si="26"/>
        <v>3.5068985048844349E-2</v>
      </c>
      <c r="BR26" s="24">
        <f t="shared" si="27"/>
        <v>1.6610320265533771E-3</v>
      </c>
      <c r="BS26" s="24">
        <f t="shared" si="28"/>
        <v>3.9791237765075009E-5</v>
      </c>
      <c r="BT26" s="42">
        <f t="shared" si="29"/>
        <v>4.8493251267993698E-2</v>
      </c>
      <c r="BU26" s="42">
        <f t="shared" si="30"/>
        <v>4.6872010479205396E-2</v>
      </c>
      <c r="BV26" s="28">
        <f t="shared" si="31"/>
        <v>4.8493251267993698E-2</v>
      </c>
      <c r="BW26" s="5" t="str">
        <f t="shared" si="32"/>
        <v>OK</v>
      </c>
      <c r="BX26" s="51">
        <v>1.2</v>
      </c>
      <c r="BY26" s="96" cm="1">
        <f t="array" ref="BY26">_xll.DCETCVNPhuLucFHeSoOnDinh(AE26*1000, BX26*1000, AH26, AI26, AJ26, AK26, AL26, AM26, $D$29)</f>
        <v>1</v>
      </c>
      <c r="BZ26" s="52">
        <f t="shared" si="33"/>
        <v>3.9143570954918432E-2</v>
      </c>
      <c r="CA26" s="54">
        <f t="shared" si="34"/>
        <v>4.0844394219236885E-2</v>
      </c>
      <c r="CB26" s="5" t="str">
        <f t="shared" si="35"/>
        <v>OK</v>
      </c>
      <c r="CC26" s="56">
        <f t="shared" si="36"/>
        <v>0.34499859601035404</v>
      </c>
      <c r="CD26" s="55">
        <f t="shared" si="37"/>
        <v>0.34499859601035404</v>
      </c>
      <c r="CE26" s="54">
        <f t="shared" si="38"/>
        <v>0.34499859601035404</v>
      </c>
      <c r="CF26" s="52">
        <f t="shared" si="39"/>
        <v>0.38</v>
      </c>
      <c r="CG26" s="5" t="str">
        <f t="shared" si="40"/>
        <v>OK</v>
      </c>
      <c r="CH26" s="57">
        <f t="shared" si="41"/>
        <v>2.5998325159156108</v>
      </c>
      <c r="CI26" s="6">
        <f t="shared" si="42"/>
        <v>3.2</v>
      </c>
      <c r="CJ26" s="5" t="str">
        <f t="shared" si="43"/>
        <v>OK</v>
      </c>
      <c r="DA26" s="18" t="s">
        <v>131</v>
      </c>
      <c r="DB26" s="22">
        <v>372</v>
      </c>
      <c r="DC26" s="22" t="s">
        <v>211</v>
      </c>
      <c r="DD26" s="74">
        <v>9.2899999999999991</v>
      </c>
      <c r="DE26" s="74">
        <v>10.5</v>
      </c>
      <c r="DF26" s="22">
        <v>724</v>
      </c>
      <c r="DG26" s="22">
        <v>874</v>
      </c>
      <c r="DH26" s="22">
        <v>856.73657033341397</v>
      </c>
      <c r="DI26" s="6">
        <v>8</v>
      </c>
      <c r="DJ26" s="6">
        <v>300</v>
      </c>
      <c r="DK26" s="6">
        <v>12</v>
      </c>
      <c r="DL26" s="6">
        <v>300</v>
      </c>
      <c r="DM26" s="6">
        <v>12</v>
      </c>
      <c r="DN26" s="181" t="str" cm="1">
        <f t="array" ref="DN26">_xll.Dce_Name_SectI(DF26, DG26, DJ26, DI26, DK26, "x", "-", $Q$14)</f>
        <v>(724-874)x300x8x12</v>
      </c>
      <c r="DO26" s="5">
        <f t="shared" si="44"/>
        <v>832.73657033341397</v>
      </c>
      <c r="DP26" s="27">
        <f t="shared" si="45"/>
        <v>138.6189256266731</v>
      </c>
      <c r="DQ26" s="27">
        <f t="shared" si="46"/>
        <v>166950.4396903282</v>
      </c>
      <c r="DR26" s="5">
        <f t="shared" si="47"/>
        <v>5403.5530093667558</v>
      </c>
      <c r="DS26" s="5">
        <f t="shared" si="48"/>
        <v>3897.3576119286358</v>
      </c>
      <c r="DT26" s="27">
        <f t="shared" si="49"/>
        <v>360.23686729111705</v>
      </c>
      <c r="DU26" s="27">
        <f t="shared" si="50"/>
        <v>2213.976022170802</v>
      </c>
      <c r="DV26" s="82">
        <f t="shared" si="51"/>
        <v>4.89768374670236E-7</v>
      </c>
      <c r="DW26" s="82">
        <f t="shared" si="52"/>
        <v>9633328.2889918946</v>
      </c>
      <c r="DX26" s="82">
        <f t="shared" si="53"/>
        <v>9.6333282889918949E-6</v>
      </c>
      <c r="DY26" s="70">
        <f t="shared" si="54"/>
        <v>0.13963269631800207</v>
      </c>
      <c r="DZ26" s="16">
        <f t="shared" si="55"/>
        <v>633.55242775006047</v>
      </c>
      <c r="EA26" s="22" t="s">
        <v>303</v>
      </c>
      <c r="EB26" s="23">
        <v>-65.3680041383559</v>
      </c>
      <c r="EC26" s="23">
        <v>2.579970240520197</v>
      </c>
      <c r="ED26" s="23">
        <v>3.9464178489297126</v>
      </c>
      <c r="EE26" s="23">
        <v>0.15942446740741792</v>
      </c>
      <c r="EF26" s="23">
        <v>3.4272040677055458</v>
      </c>
      <c r="EG26" s="23">
        <v>581.56701298520056</v>
      </c>
      <c r="EH26" s="42" cm="1">
        <f t="array" ref="EH26">_xll.Bimoment(EE26,DY26,DD26,DE26,$O$75)</f>
        <v>0.53444269207559869</v>
      </c>
      <c r="EI26" s="42">
        <f t="shared" si="56"/>
        <v>0.59238689483602724</v>
      </c>
      <c r="EJ26" s="42">
        <f t="shared" si="57"/>
        <v>0.35832920007224955</v>
      </c>
      <c r="EK26" s="24">
        <f t="shared" si="58"/>
        <v>0.54038697954603754</v>
      </c>
      <c r="EL26" s="26" cm="1">
        <f t="array" ref="EL26">_xll.TCVN5575AnnexEHeSoCx(1,EK26)</f>
        <v>1.1159613020453962</v>
      </c>
      <c r="EM26" s="26">
        <f t="shared" si="59"/>
        <v>1.47</v>
      </c>
      <c r="EN26" s="24">
        <f t="shared" si="60"/>
        <v>1</v>
      </c>
      <c r="EO26" s="26" cm="1">
        <f t="array" ref="EO26">noisuy1chieu(EQ26*EN26,$C$92:$M$92,$C$93:$M$93)</f>
        <v>2.7140076160430908</v>
      </c>
      <c r="EP26" s="24">
        <f t="shared" si="61"/>
        <v>2.1716865846603817E-2</v>
      </c>
      <c r="EQ26" s="26">
        <f t="shared" si="62"/>
        <v>0.61579310907861018</v>
      </c>
      <c r="ER26" s="24">
        <f t="shared" si="63"/>
        <v>2.9804986173235973E-2</v>
      </c>
      <c r="ES26" s="24">
        <f t="shared" si="64"/>
        <v>5.9641798590684665E-3</v>
      </c>
      <c r="ET26" s="42">
        <f t="shared" si="65"/>
        <v>0.66731496109845001</v>
      </c>
      <c r="EU26" s="42">
        <f t="shared" si="66"/>
        <v>0.64347415478428249</v>
      </c>
      <c r="EV26" s="28">
        <f t="shared" si="67"/>
        <v>0.66731496109845001</v>
      </c>
      <c r="EW26" s="5" t="str">
        <f t="shared" si="68"/>
        <v>OK</v>
      </c>
      <c r="EX26" s="51">
        <v>1.2</v>
      </c>
      <c r="EY26" s="96" cm="1">
        <f t="array" ref="EY26">_xll.DCETCVNPhuLucFHeSoOnDinh(DE26*1000, EX26*1000, DH26, DI26, DJ26, DK26, DL26, DM26, $D$29)</f>
        <v>1</v>
      </c>
      <c r="EZ26" s="52">
        <f t="shared" si="69"/>
        <v>0.68720127979794843</v>
      </c>
      <c r="FA26" s="54">
        <f t="shared" si="70"/>
        <v>0.72297044583025294</v>
      </c>
      <c r="FB26" s="5" t="str">
        <f t="shared" si="71"/>
        <v>OK</v>
      </c>
      <c r="FC26" s="56">
        <f t="shared" si="72"/>
        <v>0.40527421278457681</v>
      </c>
      <c r="FD26" s="55">
        <f t="shared" si="73"/>
        <v>0.40527421278457681</v>
      </c>
      <c r="FE26" s="54">
        <f t="shared" si="74"/>
        <v>0.40527421278457681</v>
      </c>
      <c r="FF26" s="52">
        <f t="shared" si="75"/>
        <v>0.38</v>
      </c>
      <c r="FG26" s="5" t="str">
        <f t="shared" si="76"/>
        <v>Check</v>
      </c>
      <c r="FH26" s="57">
        <f t="shared" si="77"/>
        <v>3.4673286780698911</v>
      </c>
      <c r="FI26" s="6">
        <f t="shared" si="78"/>
        <v>3.2</v>
      </c>
      <c r="FJ26" s="5" t="str">
        <f t="shared" si="79"/>
        <v>Gia cường</v>
      </c>
    </row>
    <row r="27" spans="2:166" ht="14.25">
      <c r="B27" s="5" t="s">
        <v>18</v>
      </c>
      <c r="C27" s="5" t="s">
        <v>20</v>
      </c>
      <c r="D27" s="5" t="s">
        <v>119</v>
      </c>
      <c r="E27" s="227" t="s">
        <v>21</v>
      </c>
      <c r="F27" s="227" t="s">
        <v>33</v>
      </c>
      <c r="G27" s="5" t="s">
        <v>23</v>
      </c>
      <c r="H27" s="5" t="s">
        <v>138</v>
      </c>
      <c r="I27" s="5" t="s">
        <v>139</v>
      </c>
      <c r="J27" s="5" t="s">
        <v>25</v>
      </c>
      <c r="K27" s="5" t="s">
        <v>26</v>
      </c>
      <c r="L27" s="5" t="s">
        <v>27</v>
      </c>
      <c r="M27" s="5" t="s">
        <v>136</v>
      </c>
      <c r="N27" s="85" t="s">
        <v>134</v>
      </c>
      <c r="AA27" s="18" t="s">
        <v>131</v>
      </c>
      <c r="AB27" s="22" t="s">
        <v>340</v>
      </c>
      <c r="AC27" s="22" t="s">
        <v>211</v>
      </c>
      <c r="AD27" s="74">
        <v>9.84</v>
      </c>
      <c r="AE27" s="74">
        <v>9.84</v>
      </c>
      <c r="AF27" s="22">
        <v>1228</v>
      </c>
      <c r="AG27" s="22">
        <v>728</v>
      </c>
      <c r="AH27" s="22">
        <v>728</v>
      </c>
      <c r="AI27" s="6">
        <v>10</v>
      </c>
      <c r="AJ27" s="6">
        <v>300</v>
      </c>
      <c r="AK27" s="6">
        <v>14</v>
      </c>
      <c r="AL27" s="6">
        <v>300</v>
      </c>
      <c r="AM27" s="6">
        <v>14</v>
      </c>
      <c r="AN27" s="5" t="str" cm="1">
        <f t="array" ref="AN27">_xll.Dce_Name_SectI(AF27, AG27, AJ27, AI27, AK27, "x", "-", $Q$14)</f>
        <v>(1228-728)x300x10x14</v>
      </c>
      <c r="AO27" s="5">
        <f t="shared" si="8"/>
        <v>700</v>
      </c>
      <c r="AP27" s="27">
        <f t="shared" si="9"/>
        <v>154</v>
      </c>
      <c r="AQ27" s="27">
        <f t="shared" si="10"/>
        <v>135654.21333333332</v>
      </c>
      <c r="AR27" s="5">
        <f t="shared" si="11"/>
        <v>6305.833333333333</v>
      </c>
      <c r="AS27" s="5">
        <f t="shared" si="12"/>
        <v>3726.7641025641024</v>
      </c>
      <c r="AT27" s="27">
        <f t="shared" si="13"/>
        <v>420.38888888888886</v>
      </c>
      <c r="AU27" s="27">
        <f t="shared" si="14"/>
        <v>2111.9</v>
      </c>
      <c r="AV27" s="82">
        <f t="shared" si="15"/>
        <v>7.8680000000000003E-7</v>
      </c>
      <c r="AW27" s="82">
        <f t="shared" si="16"/>
        <v>8029287</v>
      </c>
      <c r="AX27" s="82">
        <f t="shared" si="17"/>
        <v>8.0292870000000006E-6</v>
      </c>
      <c r="AY27" s="70">
        <f t="shared" si="18"/>
        <v>0.19385348826075771</v>
      </c>
      <c r="AZ27" s="16">
        <f t="shared" si="19"/>
        <v>535.5</v>
      </c>
      <c r="BA27" s="22" t="s">
        <v>302</v>
      </c>
      <c r="BB27" s="23">
        <v>-40.602740216793428</v>
      </c>
      <c r="BC27" s="23">
        <v>46.288071739219689</v>
      </c>
      <c r="BD27" s="23">
        <v>8.951973795412016E-3</v>
      </c>
      <c r="BE27" s="23">
        <v>1.6061860048062135E-3</v>
      </c>
      <c r="BF27" s="23">
        <v>0.20873098209930752</v>
      </c>
      <c r="BG27" s="23">
        <v>42.380009965644035</v>
      </c>
      <c r="BH27" s="42" cm="1">
        <f t="array" ref="BH27">_xll.Bimoment(BE27,AY27,AD27,AE27,$O$75)</f>
        <v>1.2236467441010377E-2</v>
      </c>
      <c r="BI27" s="42">
        <f t="shared" si="20"/>
        <v>1.2788533993445736E-3</v>
      </c>
      <c r="BJ27" s="42">
        <f t="shared" si="21"/>
        <v>5.5104847308594866</v>
      </c>
      <c r="BK27" s="24">
        <f t="shared" si="22"/>
        <v>0.6</v>
      </c>
      <c r="BL27" s="26" cm="1">
        <f t="array" ref="BL27">_xll.TCVN5575AnnexEHeSoCx(1,BK27)</f>
        <v>1.1099999999999999</v>
      </c>
      <c r="BM27" s="26">
        <f t="shared" si="23"/>
        <v>1.47</v>
      </c>
      <c r="BN27" s="24">
        <f t="shared" si="24"/>
        <v>1</v>
      </c>
      <c r="BO27" s="26" cm="1">
        <f t="array" ref="BO27">noisuy1chieu(BQ27*BN27,$C$92:$M$92,$C$93:$M$93)</f>
        <v>1.5483193397521973</v>
      </c>
      <c r="BP27" s="24">
        <f t="shared" si="25"/>
        <v>1.2141967768179857E-2</v>
      </c>
      <c r="BQ27" s="26">
        <f t="shared" si="26"/>
        <v>4.7180291977941359E-2</v>
      </c>
      <c r="BR27" s="24">
        <f t="shared" si="27"/>
        <v>1.5555099911912795E-3</v>
      </c>
      <c r="BS27" s="24">
        <f t="shared" si="28"/>
        <v>2.427350358654656E-4</v>
      </c>
      <c r="BT27" s="42">
        <f t="shared" si="29"/>
        <v>6.0877769737312494E-2</v>
      </c>
      <c r="BU27" s="42">
        <f t="shared" si="30"/>
        <v>5.956499478198668E-2</v>
      </c>
      <c r="BV27" s="28">
        <f t="shared" si="31"/>
        <v>6.0877769737312494E-2</v>
      </c>
      <c r="BW27" s="5" t="str">
        <f t="shared" si="32"/>
        <v>OK</v>
      </c>
      <c r="BX27" s="51">
        <v>1.2</v>
      </c>
      <c r="BY27" s="96" cm="1">
        <f t="array" ref="BY27">_xll.DCETCVNPhuLucFHeSoOnDinh(AE27*1000, BX27*1000, AH27, AI27, AJ27, AK27, AL27, AM27, $D$29)</f>
        <v>1</v>
      </c>
      <c r="BZ27" s="52">
        <f t="shared" si="33"/>
        <v>5.2370124095514906E-2</v>
      </c>
      <c r="CA27" s="54">
        <f t="shared" si="34"/>
        <v>5.4168369122571648E-2</v>
      </c>
      <c r="CB27" s="5" t="str">
        <f t="shared" si="35"/>
        <v>OK</v>
      </c>
      <c r="CC27" s="56">
        <f t="shared" si="36"/>
        <v>0.34499859601035404</v>
      </c>
      <c r="CD27" s="55">
        <f t="shared" si="37"/>
        <v>0.34499859601035404</v>
      </c>
      <c r="CE27" s="54">
        <f t="shared" si="38"/>
        <v>0.34499859601035404</v>
      </c>
      <c r="CF27" s="52">
        <f t="shared" si="39"/>
        <v>0.38</v>
      </c>
      <c r="CG27" s="5" t="str">
        <f t="shared" si="40"/>
        <v>OK</v>
      </c>
      <c r="CH27" s="57">
        <f t="shared" si="41"/>
        <v>2.3317146488975653</v>
      </c>
      <c r="CI27" s="6">
        <f t="shared" si="42"/>
        <v>3.2</v>
      </c>
      <c r="CJ27" s="5" t="str">
        <f t="shared" si="43"/>
        <v>OK</v>
      </c>
      <c r="DN27" s="181"/>
      <c r="DP27" s="27"/>
      <c r="DQ27" s="27"/>
      <c r="DR27" s="5"/>
      <c r="DS27" s="5"/>
      <c r="DT27" s="27"/>
      <c r="DU27" s="27"/>
      <c r="DV27" s="82"/>
      <c r="DW27" s="82"/>
      <c r="DX27" s="82"/>
      <c r="DY27" s="70"/>
      <c r="DZ27" s="16"/>
      <c r="EH27" s="42"/>
      <c r="EI27" s="42"/>
      <c r="EJ27" s="42"/>
      <c r="EK27" s="24"/>
      <c r="EL27" s="26"/>
      <c r="EM27" s="26"/>
      <c r="EN27" s="24"/>
      <c r="EO27" s="26"/>
      <c r="EP27" s="24"/>
      <c r="EQ27" s="26"/>
      <c r="ER27" s="24"/>
      <c r="ES27" s="24"/>
      <c r="ET27" s="42"/>
      <c r="EU27" s="42"/>
      <c r="EV27" s="28"/>
      <c r="EX27" s="51"/>
      <c r="EY27" s="96"/>
      <c r="EZ27" s="52"/>
      <c r="FA27" s="54"/>
      <c r="FB27" s="5"/>
      <c r="FC27" s="56"/>
      <c r="FD27" s="55"/>
      <c r="FE27" s="54"/>
      <c r="FF27" s="52"/>
      <c r="FG27" s="5"/>
      <c r="FH27" s="57"/>
      <c r="FI27" s="6"/>
      <c r="FJ27" s="5"/>
    </row>
    <row r="28" spans="2:166" ht="15">
      <c r="B28" s="5" t="s">
        <v>51</v>
      </c>
      <c r="C28" s="5" t="s">
        <v>51</v>
      </c>
      <c r="D28" s="5" t="s">
        <v>51</v>
      </c>
      <c r="E28" s="221"/>
      <c r="F28" s="221"/>
      <c r="G28" s="14" t="s">
        <v>52</v>
      </c>
      <c r="H28" s="15" t="s">
        <v>28</v>
      </c>
      <c r="I28" s="15" t="s">
        <v>28</v>
      </c>
      <c r="J28" s="15" t="s">
        <v>29</v>
      </c>
      <c r="K28" s="15" t="s">
        <v>29</v>
      </c>
      <c r="L28" s="15" t="s">
        <v>29</v>
      </c>
      <c r="M28" s="15" t="s">
        <v>137</v>
      </c>
      <c r="N28" s="15" t="s">
        <v>52</v>
      </c>
      <c r="AA28" s="18" t="s">
        <v>131</v>
      </c>
      <c r="AB28" s="22" t="s">
        <v>340</v>
      </c>
      <c r="AC28" s="22" t="s">
        <v>211</v>
      </c>
      <c r="AD28" s="74">
        <v>0</v>
      </c>
      <c r="AE28" s="74">
        <v>9.84</v>
      </c>
      <c r="AF28" s="22">
        <v>1228</v>
      </c>
      <c r="AG28" s="22">
        <v>728</v>
      </c>
      <c r="AH28" s="22">
        <v>1228</v>
      </c>
      <c r="AI28" s="6">
        <v>10</v>
      </c>
      <c r="AJ28" s="6">
        <v>300</v>
      </c>
      <c r="AK28" s="6">
        <v>14</v>
      </c>
      <c r="AL28" s="6">
        <v>300</v>
      </c>
      <c r="AM28" s="6">
        <v>14</v>
      </c>
      <c r="AN28" s="5" t="str" cm="1">
        <f t="array" ref="AN28">_xll.Dce_Name_SectI(AF28, AG28, AJ28, AI28, AK28, "x", "-", $Q$14)</f>
        <v>(1228-728)x300x10x14</v>
      </c>
      <c r="AO28" s="5">
        <f t="shared" si="8"/>
        <v>1200</v>
      </c>
      <c r="AP28" s="27">
        <f t="shared" si="9"/>
        <v>204</v>
      </c>
      <c r="AQ28" s="27">
        <f t="shared" si="10"/>
        <v>453510.88</v>
      </c>
      <c r="AR28" s="5">
        <f t="shared" si="11"/>
        <v>6310</v>
      </c>
      <c r="AS28" s="5">
        <f t="shared" si="12"/>
        <v>7386.170684039088</v>
      </c>
      <c r="AT28" s="27">
        <f t="shared" si="13"/>
        <v>420.66666666666669</v>
      </c>
      <c r="AU28" s="27">
        <f t="shared" si="14"/>
        <v>4349.3999999999996</v>
      </c>
      <c r="AV28" s="82">
        <f t="shared" si="15"/>
        <v>9.5346666666666665E-7</v>
      </c>
      <c r="AW28" s="82">
        <f t="shared" si="16"/>
        <v>23212287</v>
      </c>
      <c r="AX28" s="82">
        <f t="shared" si="17"/>
        <v>2.3212286999999999E-5</v>
      </c>
      <c r="AY28" s="70">
        <f t="shared" si="18"/>
        <v>0.12550866986930984</v>
      </c>
      <c r="AZ28" s="16">
        <f t="shared" si="19"/>
        <v>910.5</v>
      </c>
      <c r="BA28" s="22" t="s">
        <v>303</v>
      </c>
      <c r="BB28" s="23">
        <v>-87.449227563771274</v>
      </c>
      <c r="BC28" s="23">
        <v>170.47916418743972</v>
      </c>
      <c r="BD28" s="23">
        <v>4.9835294094345367E-2</v>
      </c>
      <c r="BE28" s="23">
        <v>2.5680731767583889E-3</v>
      </c>
      <c r="BF28" s="23">
        <v>5.7831538906336633E-3</v>
      </c>
      <c r="BG28" s="23">
        <v>1204.3198802758284</v>
      </c>
      <c r="BH28" s="42" cm="1">
        <f t="array" ref="BH28">_xll.Bimoment(BE28,AY28,AD28,AE28,$O$75)</f>
        <v>2.021294762318802E-2</v>
      </c>
      <c r="BI28" s="42">
        <f t="shared" si="20"/>
        <v>4.1529411745287806E-3</v>
      </c>
      <c r="BJ28" s="42">
        <f t="shared" si="21"/>
        <v>20.295138593742823</v>
      </c>
      <c r="BK28" s="24">
        <f t="shared" si="22"/>
        <v>0.35</v>
      </c>
      <c r="BL28" s="26" cm="1">
        <f t="array" ref="BL28">_xll.TCVN5575AnnexEHeSoCx(1,BK28)</f>
        <v>1.1619999999999999</v>
      </c>
      <c r="BM28" s="26">
        <f t="shared" si="23"/>
        <v>1.47</v>
      </c>
      <c r="BN28" s="24">
        <f t="shared" si="24"/>
        <v>1</v>
      </c>
      <c r="BO28" s="26" cm="1">
        <f t="array" ref="BO28">noisuy1chieu(BQ28*BN28,$C$92:$M$92,$C$93:$M$93)</f>
        <v>2.7775700092315674</v>
      </c>
      <c r="BP28" s="24">
        <f t="shared" si="25"/>
        <v>1.9741505190479847E-2</v>
      </c>
      <c r="BQ28" s="26">
        <f t="shared" si="26"/>
        <v>0.64620578284185315</v>
      </c>
      <c r="BR28" s="24">
        <f t="shared" si="27"/>
        <v>4.3068898652884666E-5</v>
      </c>
      <c r="BS28" s="24">
        <f t="shared" si="28"/>
        <v>1.3145620999037053E-4</v>
      </c>
      <c r="BT28" s="42">
        <f t="shared" si="29"/>
        <v>0.66599035693098585</v>
      </c>
      <c r="BU28" s="42">
        <f t="shared" si="30"/>
        <v>0.66607874424232327</v>
      </c>
      <c r="BV28" s="28">
        <f t="shared" si="31"/>
        <v>0.66607874424232327</v>
      </c>
      <c r="BW28" s="5" t="str">
        <f t="shared" si="32"/>
        <v>OK</v>
      </c>
      <c r="BX28" s="51">
        <v>1.2</v>
      </c>
      <c r="BY28" s="96" cm="1">
        <f t="array" ref="BY28">_xll.DCETCVNPhuLucFHeSoOnDinh(AE28*1000, BX28*1000, AH28, AI28, AJ28, AK28, AL28, AM28, $D$29)</f>
        <v>1</v>
      </c>
      <c r="BZ28" s="52">
        <f t="shared" si="33"/>
        <v>0.75089111966223321</v>
      </c>
      <c r="CA28" s="54">
        <f t="shared" si="34"/>
        <v>0.75106564477087645</v>
      </c>
      <c r="CB28" s="5" t="str">
        <f t="shared" si="35"/>
        <v>OK</v>
      </c>
      <c r="CC28" s="56">
        <f t="shared" si="36"/>
        <v>0.34499859601035404</v>
      </c>
      <c r="CD28" s="55">
        <f t="shared" si="37"/>
        <v>0.34499859601035404</v>
      </c>
      <c r="CE28" s="54">
        <f t="shared" si="38"/>
        <v>0.34499859601035404</v>
      </c>
      <c r="CF28" s="52">
        <f t="shared" si="39"/>
        <v>0.38</v>
      </c>
      <c r="CG28" s="5" t="str">
        <f t="shared" si="40"/>
        <v>OK</v>
      </c>
      <c r="CH28" s="57">
        <f t="shared" si="41"/>
        <v>3.9972251123958262</v>
      </c>
      <c r="CI28" s="6">
        <f t="shared" si="42"/>
        <v>3.2</v>
      </c>
      <c r="CJ28" s="5" t="str">
        <f t="shared" si="43"/>
        <v>Gia cường</v>
      </c>
      <c r="DN28" s="181"/>
      <c r="DP28" s="27"/>
      <c r="DQ28" s="27"/>
      <c r="DR28" s="5"/>
      <c r="DS28" s="5"/>
      <c r="DT28" s="27"/>
      <c r="DU28" s="27"/>
      <c r="DV28" s="82"/>
      <c r="DW28" s="82"/>
      <c r="DX28" s="82"/>
      <c r="DY28" s="70"/>
      <c r="DZ28" s="16"/>
      <c r="EH28" s="42"/>
      <c r="EI28" s="42"/>
      <c r="EJ28" s="42"/>
      <c r="EK28" s="24"/>
      <c r="EL28" s="26"/>
      <c r="EM28" s="26"/>
      <c r="EN28" s="24"/>
      <c r="EO28" s="26"/>
      <c r="EP28" s="24"/>
      <c r="EQ28" s="26"/>
      <c r="ER28" s="24"/>
      <c r="ES28" s="24"/>
      <c r="ET28" s="42"/>
      <c r="EU28" s="42"/>
      <c r="EV28" s="28"/>
      <c r="EX28" s="51"/>
      <c r="EY28" s="96"/>
      <c r="EZ28" s="52"/>
      <c r="FA28" s="54"/>
      <c r="FB28" s="5"/>
      <c r="FC28" s="56"/>
      <c r="FD28" s="55"/>
      <c r="FE28" s="54"/>
      <c r="FF28" s="52"/>
      <c r="FG28" s="5"/>
      <c r="FH28" s="57"/>
      <c r="FI28" s="6"/>
      <c r="FJ28" s="5"/>
    </row>
    <row r="29" spans="2:166">
      <c r="B29" s="5">
        <v>206000</v>
      </c>
      <c r="C29" s="5">
        <f>VLOOKUP(C26,Data!$A$3:$D$99,3,FALSE)</f>
        <v>240</v>
      </c>
      <c r="D29" s="16">
        <f>C29/E29</f>
        <v>228.57142857142856</v>
      </c>
      <c r="E29" s="25">
        <f>VLOOKUP(C26,Data!$A$3:$E$99,5,FALSE)</f>
        <v>1.05</v>
      </c>
      <c r="F29" s="6">
        <v>0.95</v>
      </c>
      <c r="G29" s="19">
        <f>(F21*F16+F19*F20+F17*F18)/100</f>
        <v>204</v>
      </c>
      <c r="H29" s="20">
        <f>(F16*F21^3/12+F17*F18^3/12+F17*F18*(F21/2+F18/2)^2+F19*F20^3/12+F19*F20*(F21/2+F20/2)^2)/10000</f>
        <v>453510.88</v>
      </c>
      <c r="I29" s="122">
        <f>(F21*F16^3/12+F18*F17^3/12+F20*F19^3/12)/10000</f>
        <v>6310</v>
      </c>
      <c r="J29" s="122">
        <f>H29/(F33/20)</f>
        <v>7386.170684039088</v>
      </c>
      <c r="K29" s="122">
        <f>I29/(MAX(F17,F19)/20)</f>
        <v>420.66666666666669</v>
      </c>
      <c r="L29" s="122">
        <f>(F16*F21^2/8+F17*F18*(F21/2+F18/2))/1000</f>
        <v>4349.3999999999996</v>
      </c>
      <c r="M29" s="122">
        <f>(F17^3*(F33-F18)^2*F18/24)/1000000</f>
        <v>23212287</v>
      </c>
      <c r="N29" s="20">
        <f>F17*(F33-F18)/400</f>
        <v>910.5</v>
      </c>
      <c r="AA29" s="18" t="s">
        <v>131</v>
      </c>
      <c r="AB29" s="22" t="s">
        <v>340</v>
      </c>
      <c r="AC29" s="22" t="s">
        <v>211</v>
      </c>
      <c r="AD29" s="74">
        <v>4.92</v>
      </c>
      <c r="AE29" s="74">
        <v>9.84</v>
      </c>
      <c r="AF29" s="22">
        <v>1228</v>
      </c>
      <c r="AG29" s="22">
        <v>728</v>
      </c>
      <c r="AH29" s="22">
        <v>978</v>
      </c>
      <c r="AI29" s="6">
        <v>10</v>
      </c>
      <c r="AJ29" s="6">
        <v>300</v>
      </c>
      <c r="AK29" s="6">
        <v>14</v>
      </c>
      <c r="AL29" s="6">
        <v>300</v>
      </c>
      <c r="AM29" s="6">
        <v>14</v>
      </c>
      <c r="AN29" s="5" t="str" cm="1">
        <f t="array" ref="AN29">_xll.Dce_Name_SectI(AF29, AG29, AJ29, AI29, AK29, "x", "-", $Q$14)</f>
        <v>(1228-728)x300x10x14</v>
      </c>
      <c r="AO29" s="5">
        <f t="shared" si="8"/>
        <v>950</v>
      </c>
      <c r="AP29" s="27">
        <f t="shared" si="9"/>
        <v>179</v>
      </c>
      <c r="AQ29" s="27">
        <f t="shared" si="10"/>
        <v>266613.79666666663</v>
      </c>
      <c r="AR29" s="5">
        <f t="shared" si="11"/>
        <v>6307.916666666667</v>
      </c>
      <c r="AS29" s="5">
        <f t="shared" si="12"/>
        <v>5452.224880708929</v>
      </c>
      <c r="AT29" s="27">
        <f t="shared" si="13"/>
        <v>420.52777777777777</v>
      </c>
      <c r="AU29" s="27">
        <f t="shared" si="14"/>
        <v>3152.5250000000001</v>
      </c>
      <c r="AV29" s="82">
        <f t="shared" si="15"/>
        <v>8.7013333333333334E-7</v>
      </c>
      <c r="AW29" s="82">
        <f t="shared" si="16"/>
        <v>14636412</v>
      </c>
      <c r="AX29" s="82">
        <f t="shared" si="17"/>
        <v>1.4636412E-5</v>
      </c>
      <c r="AY29" s="70">
        <f t="shared" si="18"/>
        <v>0.1509925520416649</v>
      </c>
      <c r="AZ29" s="16">
        <f t="shared" si="19"/>
        <v>723</v>
      </c>
      <c r="BA29" s="22" t="s">
        <v>303</v>
      </c>
      <c r="BB29" s="23">
        <v>-82.659639337738369</v>
      </c>
      <c r="BC29" s="23">
        <v>130.16679661833041</v>
      </c>
      <c r="BD29" s="23">
        <v>4.9835294094345367E-2</v>
      </c>
      <c r="BE29" s="23">
        <v>2.5680731767583889E-3</v>
      </c>
      <c r="BF29" s="23">
        <v>0.25102449557826562</v>
      </c>
      <c r="BG29" s="23">
        <v>465.03779872901379</v>
      </c>
      <c r="BH29" s="42" cm="1">
        <f t="array" ref="BH29">_xll.Bimoment(BE29,AY29,AD29,AE29,$O$75)</f>
        <v>-9.7302999840210066E-3</v>
      </c>
      <c r="BI29" s="42">
        <f t="shared" si="20"/>
        <v>5.2458204309837227E-3</v>
      </c>
      <c r="BJ29" s="42">
        <f t="shared" si="21"/>
        <v>15.496047216467906</v>
      </c>
      <c r="BK29" s="24">
        <f t="shared" si="22"/>
        <v>0.44210526315789472</v>
      </c>
      <c r="BL29" s="26" cm="1">
        <f t="array" ref="BL29">_xll.TCVN5575AnnexEHeSoCx(1,BK29)</f>
        <v>1.1362105263157896</v>
      </c>
      <c r="BM29" s="26">
        <f t="shared" si="23"/>
        <v>1.47</v>
      </c>
      <c r="BN29" s="24">
        <f t="shared" si="24"/>
        <v>1</v>
      </c>
      <c r="BO29" s="26" cm="1">
        <f t="array" ref="BO29">noisuy1chieu(BQ29*BN29,$C$92:$M$92,$C$93:$M$93)</f>
        <v>2.1495308876037598</v>
      </c>
      <c r="BP29" s="24">
        <f t="shared" si="25"/>
        <v>2.126644646295827E-2</v>
      </c>
      <c r="BQ29" s="26">
        <f t="shared" si="26"/>
        <v>0.34570856350651114</v>
      </c>
      <c r="BR29" s="24">
        <f t="shared" si="27"/>
        <v>1.8700728803682292E-3</v>
      </c>
      <c r="BS29" s="24">
        <f t="shared" si="28"/>
        <v>1.0297710138576889E-4</v>
      </c>
      <c r="BT29" s="42">
        <f t="shared" si="29"/>
        <v>0.36884508284983764</v>
      </c>
      <c r="BU29" s="42">
        <f t="shared" si="30"/>
        <v>0.36707798707085521</v>
      </c>
      <c r="BV29" s="28">
        <f t="shared" si="31"/>
        <v>0.36884508284983764</v>
      </c>
      <c r="BW29" s="5" t="str">
        <f t="shared" si="32"/>
        <v>OK</v>
      </c>
      <c r="BX29" s="51">
        <v>1.2</v>
      </c>
      <c r="BY29" s="96" cm="1">
        <f t="array" ref="BY29">_xll.DCETCVNPhuLucFHeSoOnDinh(AE29*1000, BX29*1000, AH29, AI29, AJ29, AK29, AL29, AM29, $D$29)</f>
        <v>1</v>
      </c>
      <c r="BZ29" s="52">
        <f t="shared" si="33"/>
        <v>0.39279770889360849</v>
      </c>
      <c r="CA29" s="54">
        <f t="shared" si="34"/>
        <v>0.3947707588753625</v>
      </c>
      <c r="CB29" s="5" t="str">
        <f t="shared" si="35"/>
        <v>OK</v>
      </c>
      <c r="CC29" s="56">
        <f t="shared" si="36"/>
        <v>0.34499859601035404</v>
      </c>
      <c r="CD29" s="55">
        <f t="shared" si="37"/>
        <v>0.34499859601035404</v>
      </c>
      <c r="CE29" s="54">
        <f t="shared" si="38"/>
        <v>0.34499859601035404</v>
      </c>
      <c r="CF29" s="52">
        <f t="shared" si="39"/>
        <v>0.38</v>
      </c>
      <c r="CG29" s="5" t="str">
        <f t="shared" si="40"/>
        <v>OK</v>
      </c>
      <c r="CH29" s="57">
        <f t="shared" si="41"/>
        <v>3.1644698806466955</v>
      </c>
      <c r="CI29" s="6">
        <f t="shared" si="42"/>
        <v>3.2</v>
      </c>
      <c r="CJ29" s="5" t="str">
        <f t="shared" si="43"/>
        <v>OK</v>
      </c>
      <c r="DN29" s="181"/>
      <c r="DP29" s="27"/>
      <c r="DQ29" s="27"/>
      <c r="DR29" s="5"/>
      <c r="DS29" s="5"/>
      <c r="DT29" s="27"/>
      <c r="DU29" s="27"/>
      <c r="DV29" s="82"/>
      <c r="DW29" s="82"/>
      <c r="DX29" s="82"/>
      <c r="DY29" s="70"/>
      <c r="DZ29" s="16"/>
      <c r="EH29" s="42"/>
      <c r="EI29" s="42"/>
      <c r="EJ29" s="42"/>
      <c r="EK29" s="24"/>
      <c r="EL29" s="26"/>
      <c r="EM29" s="26"/>
      <c r="EN29" s="24"/>
      <c r="EO29" s="26"/>
      <c r="EP29" s="24"/>
      <c r="EQ29" s="26"/>
      <c r="ER29" s="24"/>
      <c r="ES29" s="24"/>
      <c r="ET29" s="42"/>
      <c r="EU29" s="42"/>
      <c r="EV29" s="28"/>
      <c r="EX29" s="51"/>
      <c r="EY29" s="96"/>
      <c r="EZ29" s="52"/>
      <c r="FA29" s="54"/>
      <c r="FB29" s="5"/>
      <c r="FC29" s="56"/>
      <c r="FD29" s="55"/>
      <c r="FE29" s="54"/>
      <c r="FF29" s="52"/>
      <c r="FG29" s="5"/>
      <c r="FH29" s="57"/>
      <c r="FI29" s="6"/>
      <c r="FJ29" s="5"/>
    </row>
    <row r="30" spans="2:166">
      <c r="B30" s="173" t="s">
        <v>50</v>
      </c>
      <c r="C30" s="128"/>
      <c r="D30" s="128"/>
      <c r="E30" s="2"/>
      <c r="F30" s="2"/>
      <c r="G30" s="2"/>
      <c r="H30" s="2"/>
      <c r="I30" s="44"/>
      <c r="J30" s="2"/>
      <c r="K30" s="2"/>
      <c r="L30" s="2"/>
      <c r="M30" s="2"/>
      <c r="N30" s="10"/>
      <c r="AA30" s="18" t="s">
        <v>131</v>
      </c>
      <c r="AB30" s="22" t="s">
        <v>340</v>
      </c>
      <c r="AC30" s="22" t="s">
        <v>211</v>
      </c>
      <c r="AD30" s="74">
        <v>8.26</v>
      </c>
      <c r="AE30" s="74">
        <v>9.84</v>
      </c>
      <c r="AF30" s="22">
        <v>1228</v>
      </c>
      <c r="AG30" s="22">
        <v>728</v>
      </c>
      <c r="AH30" s="22">
        <v>808.49119861273255</v>
      </c>
      <c r="AI30" s="6">
        <v>10</v>
      </c>
      <c r="AJ30" s="6">
        <v>300</v>
      </c>
      <c r="AK30" s="6">
        <v>14</v>
      </c>
      <c r="AL30" s="6">
        <v>300</v>
      </c>
      <c r="AM30" s="6">
        <v>14</v>
      </c>
      <c r="AN30" s="5" t="str" cm="1">
        <f t="array" ref="AN30">_xll.Dce_Name_SectI(AF30, AG30, AJ30, AI30, AK30, "x", "-", $Q$14)</f>
        <v>(1228-728)x300x10x14</v>
      </c>
      <c r="AO30" s="5">
        <f t="shared" si="8"/>
        <v>780.49119861273255</v>
      </c>
      <c r="AP30" s="27">
        <f t="shared" si="9"/>
        <v>162.04911986127325</v>
      </c>
      <c r="AQ30" s="27">
        <f t="shared" si="10"/>
        <v>172189.89394905814</v>
      </c>
      <c r="AR30" s="5">
        <f t="shared" si="11"/>
        <v>6306.5040933217724</v>
      </c>
      <c r="AS30" s="5">
        <f t="shared" si="12"/>
        <v>4259.5366342766374</v>
      </c>
      <c r="AT30" s="27">
        <f t="shared" si="13"/>
        <v>420.4336062214515</v>
      </c>
      <c r="AU30" s="27">
        <f t="shared" si="14"/>
        <v>2429.8896559766636</v>
      </c>
      <c r="AV30" s="82">
        <f t="shared" si="15"/>
        <v>8.1363039953757759E-7</v>
      </c>
      <c r="AW30" s="82">
        <f t="shared" si="16"/>
        <v>9941656.1686012689</v>
      </c>
      <c r="AX30" s="82">
        <f t="shared" si="17"/>
        <v>9.9416561686012692E-6</v>
      </c>
      <c r="AY30" s="70">
        <f t="shared" si="18"/>
        <v>0.17715937900807516</v>
      </c>
      <c r="AZ30" s="16">
        <f t="shared" si="19"/>
        <v>595.86839895954938</v>
      </c>
      <c r="BA30" s="22" t="s">
        <v>303</v>
      </c>
      <c r="BB30" s="23">
        <v>-79.488426986722615</v>
      </c>
      <c r="BC30" s="23">
        <v>103.47575933061529</v>
      </c>
      <c r="BD30" s="23">
        <v>4.9835294094345367E-2</v>
      </c>
      <c r="BE30" s="23">
        <v>2.5680731767583889E-3</v>
      </c>
      <c r="BF30" s="23">
        <v>0.41730675909856879</v>
      </c>
      <c r="BG30" s="23">
        <v>75.39195024164566</v>
      </c>
      <c r="BH30" s="42" cm="1">
        <f t="array" ref="BH30">_xll.Bimoment(BE30,AY30,AD30,AE30,$O$75)</f>
        <v>3.5223886750085256E-3</v>
      </c>
      <c r="BI30" s="42">
        <f t="shared" si="20"/>
        <v>6.385119291918223E-3</v>
      </c>
      <c r="BJ30" s="42">
        <f t="shared" si="21"/>
        <v>12.318542777454201</v>
      </c>
      <c r="BK30" s="24">
        <f t="shared" si="22"/>
        <v>0.53812266012290721</v>
      </c>
      <c r="BL30" s="26" cm="1">
        <f t="array" ref="BL30">_xll.TCVN5575AnnexEHeSoCx(1,BK30)</f>
        <v>1.1161877339877093</v>
      </c>
      <c r="BM30" s="26">
        <f t="shared" si="23"/>
        <v>1.47</v>
      </c>
      <c r="BN30" s="24">
        <f t="shared" si="24"/>
        <v>1</v>
      </c>
      <c r="BO30" s="26" cm="1">
        <f t="array" ref="BO30">noisuy1chieu(BQ30*BN30,$C$92:$M$92,$C$93:$M$93)</f>
        <v>1.5912238359451294</v>
      </c>
      <c r="BP30" s="24">
        <f t="shared" si="25"/>
        <v>2.2589763189972269E-2</v>
      </c>
      <c r="BQ30" s="26">
        <f t="shared" si="26"/>
        <v>7.3026389037624984E-2</v>
      </c>
      <c r="BR30" s="24">
        <f t="shared" si="27"/>
        <v>3.1095325940711988E-3</v>
      </c>
      <c r="BS30" s="24">
        <f t="shared" si="28"/>
        <v>6.1101527474153721E-5</v>
      </c>
      <c r="BT30" s="42">
        <f t="shared" si="29"/>
        <v>9.872568482166845E-2</v>
      </c>
      <c r="BU30" s="42">
        <f t="shared" si="30"/>
        <v>9.5677253755071412E-2</v>
      </c>
      <c r="BV30" s="28">
        <f t="shared" si="31"/>
        <v>9.872568482166845E-2</v>
      </c>
      <c r="BW30" s="5" t="str">
        <f t="shared" si="32"/>
        <v>OK</v>
      </c>
      <c r="BX30" s="51">
        <v>1.2</v>
      </c>
      <c r="BY30" s="96" cm="1">
        <f t="array" ref="BY30">_xll.DCETCVNPhuLucFHeSoOnDinh(AE30*1000, BX30*1000, AH30, AI30, AJ30, AK30, AL30, AM30, $D$29)</f>
        <v>1</v>
      </c>
      <c r="BZ30" s="52">
        <f t="shared" si="33"/>
        <v>8.1511159701211519E-2</v>
      </c>
      <c r="CA30" s="54">
        <f t="shared" si="34"/>
        <v>8.4681793822756868E-2</v>
      </c>
      <c r="CB30" s="5" t="str">
        <f t="shared" si="35"/>
        <v>OK</v>
      </c>
      <c r="CC30" s="56">
        <f t="shared" si="36"/>
        <v>0.34499859601035404</v>
      </c>
      <c r="CD30" s="55">
        <f t="shared" si="37"/>
        <v>0.34499859601035404</v>
      </c>
      <c r="CE30" s="54">
        <f t="shared" si="38"/>
        <v>0.34499859601035404</v>
      </c>
      <c r="CF30" s="52">
        <f t="shared" si="39"/>
        <v>0.38</v>
      </c>
      <c r="CG30" s="5" t="str">
        <f t="shared" si="40"/>
        <v>OK</v>
      </c>
      <c r="CH30" s="57">
        <f t="shared" si="41"/>
        <v>2.5998325159156108</v>
      </c>
      <c r="CI30" s="6">
        <f t="shared" si="42"/>
        <v>3.2</v>
      </c>
      <c r="CJ30" s="5" t="str">
        <f t="shared" si="43"/>
        <v>OK</v>
      </c>
      <c r="DN30" s="181"/>
      <c r="DP30" s="27"/>
      <c r="DQ30" s="27"/>
      <c r="DR30" s="5"/>
      <c r="DS30" s="5"/>
      <c r="DT30" s="27"/>
      <c r="DU30" s="27"/>
      <c r="DV30" s="82"/>
      <c r="DW30" s="82"/>
      <c r="DX30" s="82"/>
      <c r="DY30" s="70"/>
      <c r="DZ30" s="16"/>
      <c r="EH30" s="42"/>
      <c r="EI30" s="42"/>
      <c r="EJ30" s="42"/>
      <c r="EK30" s="24"/>
      <c r="EL30" s="26"/>
      <c r="EM30" s="26"/>
      <c r="EN30" s="24"/>
      <c r="EO30" s="26"/>
      <c r="EP30" s="24"/>
      <c r="EQ30" s="26"/>
      <c r="ER30" s="24"/>
      <c r="ES30" s="24"/>
      <c r="ET30" s="42"/>
      <c r="EU30" s="42"/>
      <c r="EV30" s="28"/>
      <c r="EX30" s="51"/>
      <c r="EY30" s="96"/>
      <c r="EZ30" s="52"/>
      <c r="FA30" s="54"/>
      <c r="FB30" s="5"/>
      <c r="FC30" s="56"/>
      <c r="FD30" s="55"/>
      <c r="FE30" s="54"/>
      <c r="FF30" s="52"/>
      <c r="FG30" s="5"/>
      <c r="FH30" s="57"/>
      <c r="FI30" s="6"/>
      <c r="FJ30" s="5"/>
    </row>
    <row r="31" spans="2:166" ht="14.25" customHeight="1">
      <c r="B31" s="8"/>
      <c r="C31" s="212" t="s">
        <v>62</v>
      </c>
      <c r="D31" s="212"/>
      <c r="E31" s="43" t="s">
        <v>39</v>
      </c>
      <c r="F31" s="5" t="s">
        <v>53</v>
      </c>
      <c r="G31" s="222" t="s">
        <v>63</v>
      </c>
      <c r="H31" s="5" t="s">
        <v>47</v>
      </c>
      <c r="I31" s="5" t="s">
        <v>128</v>
      </c>
      <c r="J31" s="5" t="s">
        <v>127</v>
      </c>
      <c r="K31" s="5" t="s">
        <v>130</v>
      </c>
      <c r="L31" s="5" t="s">
        <v>129</v>
      </c>
      <c r="M31" s="5" t="s">
        <v>48</v>
      </c>
      <c r="N31" s="5" t="s">
        <v>121</v>
      </c>
      <c r="AA31" s="18" t="s">
        <v>131</v>
      </c>
      <c r="AB31" s="22" t="s">
        <v>340</v>
      </c>
      <c r="AC31" s="22" t="s">
        <v>211</v>
      </c>
      <c r="AD31" s="74">
        <v>8.26</v>
      </c>
      <c r="AE31" s="74">
        <v>9.84</v>
      </c>
      <c r="AF31" s="22">
        <v>1228</v>
      </c>
      <c r="AG31" s="22">
        <v>728</v>
      </c>
      <c r="AH31" s="22">
        <v>808.49119861273255</v>
      </c>
      <c r="AI31" s="6">
        <v>10</v>
      </c>
      <c r="AJ31" s="6">
        <v>300</v>
      </c>
      <c r="AK31" s="6">
        <v>14</v>
      </c>
      <c r="AL31" s="6">
        <v>300</v>
      </c>
      <c r="AM31" s="6">
        <v>14</v>
      </c>
      <c r="AN31" s="5" t="str" cm="1">
        <f t="array" ref="AN31">_xll.Dce_Name_SectI(AF31, AG31, AJ31, AI31, AK31, "x", "-", $Q$14)</f>
        <v>(1228-728)x300x10x14</v>
      </c>
      <c r="AO31" s="5">
        <f t="shared" si="8"/>
        <v>780.49119861273255</v>
      </c>
      <c r="AP31" s="27">
        <f t="shared" si="9"/>
        <v>162.04911986127325</v>
      </c>
      <c r="AQ31" s="27">
        <f t="shared" si="10"/>
        <v>172189.89394905814</v>
      </c>
      <c r="AR31" s="5">
        <f t="shared" si="11"/>
        <v>6306.5040933217724</v>
      </c>
      <c r="AS31" s="5">
        <f t="shared" si="12"/>
        <v>4259.5366342766374</v>
      </c>
      <c r="AT31" s="27">
        <f t="shared" si="13"/>
        <v>420.4336062214515</v>
      </c>
      <c r="AU31" s="27">
        <f t="shared" si="14"/>
        <v>2429.8896559766636</v>
      </c>
      <c r="AV31" s="82">
        <f t="shared" si="15"/>
        <v>8.1363039953757759E-7</v>
      </c>
      <c r="AW31" s="82">
        <f t="shared" si="16"/>
        <v>9941656.1686012689</v>
      </c>
      <c r="AX31" s="82">
        <f t="shared" si="17"/>
        <v>9.9416561686012692E-6</v>
      </c>
      <c r="AY31" s="70">
        <f t="shared" si="18"/>
        <v>0.17715937900807516</v>
      </c>
      <c r="AZ31" s="16">
        <f t="shared" si="19"/>
        <v>595.86839895954938</v>
      </c>
      <c r="BA31" s="22" t="s">
        <v>303</v>
      </c>
      <c r="BB31" s="23">
        <v>-79.414251597998373</v>
      </c>
      <c r="BC31" s="23">
        <v>102.85144980880068</v>
      </c>
      <c r="BD31" s="23">
        <v>2.072971066321827E-2</v>
      </c>
      <c r="BE31" s="23">
        <v>2.5680731767611445E-3</v>
      </c>
      <c r="BF31" s="23">
        <v>0.41730675909855108</v>
      </c>
      <c r="BG31" s="23">
        <v>75.391979129326501</v>
      </c>
      <c r="BH31" s="42" cm="1">
        <f t="array" ref="BH31">_xll.Bimoment(BE31,AY31,AD31,AE31,$O$75)</f>
        <v>3.5223886750123052E-3</v>
      </c>
      <c r="BI31" s="42">
        <f t="shared" si="20"/>
        <v>2.6559826299212413E-3</v>
      </c>
      <c r="BJ31" s="42">
        <f t="shared" si="21"/>
        <v>12.244220215333414</v>
      </c>
      <c r="BK31" s="24">
        <f t="shared" si="22"/>
        <v>0.53812266012290721</v>
      </c>
      <c r="BL31" s="26" cm="1">
        <f t="array" ref="BL31">_xll.TCVN5575AnnexEHeSoCx(1,BK31)</f>
        <v>1.1161877339877093</v>
      </c>
      <c r="BM31" s="26">
        <f t="shared" si="23"/>
        <v>1.47</v>
      </c>
      <c r="BN31" s="24">
        <f t="shared" si="24"/>
        <v>1</v>
      </c>
      <c r="BO31" s="26" cm="1">
        <f t="array" ref="BO31">noisuy1chieu(BQ31*BN31,$C$92:$M$92,$C$93:$M$93)</f>
        <v>1.5912238359451294</v>
      </c>
      <c r="BP31" s="24">
        <f t="shared" si="25"/>
        <v>2.2568683335591897E-2</v>
      </c>
      <c r="BQ31" s="26">
        <f t="shared" si="26"/>
        <v>7.3026417018901668E-2</v>
      </c>
      <c r="BR31" s="24">
        <f t="shared" si="27"/>
        <v>3.1095325940710674E-3</v>
      </c>
      <c r="BS31" s="24">
        <f t="shared" si="28"/>
        <v>6.1101527474219288E-5</v>
      </c>
      <c r="BT31" s="42">
        <f t="shared" si="29"/>
        <v>9.870463294856463E-2</v>
      </c>
      <c r="BU31" s="42">
        <f t="shared" si="30"/>
        <v>9.5656201881967787E-2</v>
      </c>
      <c r="BV31" s="28">
        <f t="shared" si="31"/>
        <v>9.870463294856463E-2</v>
      </c>
      <c r="BW31" s="5" t="str">
        <f t="shared" si="32"/>
        <v>OK</v>
      </c>
      <c r="BX31" s="51">
        <v>1.2</v>
      </c>
      <c r="BY31" s="96" cm="1">
        <f t="array" ref="BY31">_xll.DCETCVNPhuLucFHeSoOnDinh(AE31*1000, BX31*1000, AH31, AI31, AJ31, AK31, AL31, AM31, $D$29)</f>
        <v>1</v>
      </c>
      <c r="BZ31" s="52">
        <f t="shared" si="33"/>
        <v>8.1511190933569344E-2</v>
      </c>
      <c r="CA31" s="54">
        <f t="shared" si="34"/>
        <v>8.4681825055114637E-2</v>
      </c>
      <c r="CB31" s="5" t="str">
        <f t="shared" si="35"/>
        <v>OK</v>
      </c>
      <c r="CC31" s="56">
        <f t="shared" si="36"/>
        <v>0.34499859601035404</v>
      </c>
      <c r="CD31" s="55">
        <f t="shared" si="37"/>
        <v>0.34499859601035404</v>
      </c>
      <c r="CE31" s="54">
        <f t="shared" si="38"/>
        <v>0.34499859601035404</v>
      </c>
      <c r="CF31" s="52">
        <f t="shared" si="39"/>
        <v>0.38</v>
      </c>
      <c r="CG31" s="5" t="str">
        <f t="shared" si="40"/>
        <v>OK</v>
      </c>
      <c r="CH31" s="57">
        <f t="shared" si="41"/>
        <v>2.5998325159156108</v>
      </c>
      <c r="CI31" s="6">
        <f t="shared" si="42"/>
        <v>3.2</v>
      </c>
      <c r="CJ31" s="5" t="str">
        <f t="shared" si="43"/>
        <v>OK</v>
      </c>
      <c r="DN31" s="181"/>
      <c r="DP31" s="27"/>
      <c r="DQ31" s="27"/>
      <c r="DR31" s="5"/>
      <c r="DS31" s="5"/>
      <c r="DT31" s="27"/>
      <c r="DU31" s="27"/>
      <c r="DV31" s="82"/>
      <c r="DW31" s="82"/>
      <c r="DX31" s="82"/>
      <c r="DY31" s="70"/>
      <c r="DZ31" s="16"/>
      <c r="EH31" s="42"/>
      <c r="EI31" s="42"/>
      <c r="EJ31" s="42"/>
      <c r="EK31" s="24"/>
      <c r="EL31" s="26"/>
      <c r="EM31" s="26"/>
      <c r="EN31" s="24"/>
      <c r="EO31" s="26"/>
      <c r="EP31" s="24"/>
      <c r="EQ31" s="26"/>
      <c r="ER31" s="24"/>
      <c r="ES31" s="24"/>
      <c r="ET31" s="42"/>
      <c r="EU31" s="42"/>
      <c r="EV31" s="28"/>
      <c r="EX31" s="51"/>
      <c r="EY31" s="96"/>
      <c r="EZ31" s="52"/>
      <c r="FA31" s="54"/>
      <c r="FB31" s="5"/>
      <c r="FC31" s="56"/>
      <c r="FD31" s="55"/>
      <c r="FE31" s="54"/>
      <c r="FF31" s="52"/>
      <c r="FG31" s="5"/>
      <c r="FH31" s="57"/>
      <c r="FI31" s="6"/>
      <c r="FJ31" s="5"/>
    </row>
    <row r="32" spans="2:166" ht="15">
      <c r="B32" s="11"/>
      <c r="C32" s="18" t="s">
        <v>298</v>
      </c>
      <c r="D32" s="172" t="s">
        <v>299</v>
      </c>
      <c r="E32" s="25" t="s">
        <v>60</v>
      </c>
      <c r="F32" s="5" t="s">
        <v>56</v>
      </c>
      <c r="G32" s="223"/>
      <c r="H32" s="5" t="s">
        <v>46</v>
      </c>
      <c r="I32" s="5" t="s">
        <v>46</v>
      </c>
      <c r="J32" s="5" t="s">
        <v>46</v>
      </c>
      <c r="K32" s="5" t="s">
        <v>45</v>
      </c>
      <c r="L32" s="5" t="s">
        <v>45</v>
      </c>
      <c r="M32" s="5" t="s">
        <v>45</v>
      </c>
      <c r="N32" s="5" t="s">
        <v>141</v>
      </c>
      <c r="AA32" s="18" t="s">
        <v>131</v>
      </c>
      <c r="AB32" s="22" t="s">
        <v>340</v>
      </c>
      <c r="AC32" s="22" t="s">
        <v>211</v>
      </c>
      <c r="AD32" s="74">
        <v>9.84</v>
      </c>
      <c r="AE32" s="74">
        <v>9.84</v>
      </c>
      <c r="AF32" s="22">
        <v>1228</v>
      </c>
      <c r="AG32" s="22">
        <v>728</v>
      </c>
      <c r="AH32" s="22">
        <v>728</v>
      </c>
      <c r="AI32" s="6">
        <v>10</v>
      </c>
      <c r="AJ32" s="6">
        <v>300</v>
      </c>
      <c r="AK32" s="6">
        <v>14</v>
      </c>
      <c r="AL32" s="6">
        <v>300</v>
      </c>
      <c r="AM32" s="6">
        <v>14</v>
      </c>
      <c r="AN32" s="5" t="str" cm="1">
        <f t="array" ref="AN32">_xll.Dce_Name_SectI(AF32, AG32, AJ32, AI32, AK32, "x", "-", $Q$14)</f>
        <v>(1228-728)x300x10x14</v>
      </c>
      <c r="AO32" s="5">
        <f t="shared" si="8"/>
        <v>700</v>
      </c>
      <c r="AP32" s="27">
        <f t="shared" si="9"/>
        <v>154</v>
      </c>
      <c r="AQ32" s="27">
        <f t="shared" si="10"/>
        <v>135654.21333333332</v>
      </c>
      <c r="AR32" s="5">
        <f t="shared" si="11"/>
        <v>6305.833333333333</v>
      </c>
      <c r="AS32" s="5">
        <f t="shared" si="12"/>
        <v>3726.7641025641024</v>
      </c>
      <c r="AT32" s="27">
        <f t="shared" si="13"/>
        <v>420.38888888888886</v>
      </c>
      <c r="AU32" s="27">
        <f t="shared" si="14"/>
        <v>2111.9</v>
      </c>
      <c r="AV32" s="82">
        <f t="shared" si="15"/>
        <v>7.8680000000000003E-7</v>
      </c>
      <c r="AW32" s="82">
        <f t="shared" si="16"/>
        <v>8029287</v>
      </c>
      <c r="AX32" s="82">
        <f t="shared" si="17"/>
        <v>8.0292870000000006E-6</v>
      </c>
      <c r="AY32" s="70">
        <f t="shared" si="18"/>
        <v>0.19385348826075771</v>
      </c>
      <c r="AZ32" s="16">
        <f t="shared" si="19"/>
        <v>535.5</v>
      </c>
      <c r="BA32" s="22" t="s">
        <v>303</v>
      </c>
      <c r="BB32" s="23">
        <v>-77.929992971893796</v>
      </c>
      <c r="BC32" s="23">
        <v>90.358939705753272</v>
      </c>
      <c r="BD32" s="23">
        <v>2.072971066321827E-2</v>
      </c>
      <c r="BE32" s="23">
        <v>2.5680731767611445E-3</v>
      </c>
      <c r="BF32" s="23">
        <v>0.38446258963213914</v>
      </c>
      <c r="BG32" s="23">
        <v>77.653915614695919</v>
      </c>
      <c r="BH32" s="42" cm="1">
        <f t="array" ref="BH32">_xll.Bimoment(BE32,AY32,AD32,AE32,$O$75)</f>
        <v>1.9564448774636881E-2</v>
      </c>
      <c r="BI32" s="42">
        <f t="shared" si="20"/>
        <v>2.9613872376026101E-3</v>
      </c>
      <c r="BJ32" s="42">
        <f t="shared" si="21"/>
        <v>10.757016631637294</v>
      </c>
      <c r="BK32" s="24">
        <f t="shared" si="22"/>
        <v>0.6</v>
      </c>
      <c r="BL32" s="26" cm="1">
        <f t="array" ref="BL32">_xll.TCVN5575AnnexEHeSoCx(1,BK32)</f>
        <v>1.1099999999999999</v>
      </c>
      <c r="BM32" s="26">
        <f t="shared" si="23"/>
        <v>1.47</v>
      </c>
      <c r="BN32" s="24">
        <f t="shared" si="24"/>
        <v>1</v>
      </c>
      <c r="BO32" s="26" cm="1">
        <f t="array" ref="BO32">noisuy1chieu(BQ32*BN32,$C$92:$M$92,$C$93:$M$93)</f>
        <v>1.6135063171386719</v>
      </c>
      <c r="BP32" s="24">
        <f t="shared" si="25"/>
        <v>2.3304423735614178E-2</v>
      </c>
      <c r="BQ32" s="26">
        <f t="shared" si="26"/>
        <v>8.6449588258752944E-2</v>
      </c>
      <c r="BR32" s="24">
        <f t="shared" si="27"/>
        <v>2.865101258075522E-3</v>
      </c>
      <c r="BS32" s="24">
        <f t="shared" si="28"/>
        <v>3.7242076829685061E-4</v>
      </c>
      <c r="BT32" s="42">
        <f t="shared" si="29"/>
        <v>0.11261911325244266</v>
      </c>
      <c r="BU32" s="42">
        <f t="shared" si="30"/>
        <v>0.11012643276266398</v>
      </c>
      <c r="BV32" s="28">
        <f t="shared" si="31"/>
        <v>0.11261911325244266</v>
      </c>
      <c r="BW32" s="5" t="str">
        <f t="shared" si="32"/>
        <v>OK</v>
      </c>
      <c r="BX32" s="51">
        <v>1.2</v>
      </c>
      <c r="BY32" s="96" cm="1">
        <f t="array" ref="BY32">_xll.DCETCVNPhuLucFHeSoOnDinh(AE32*1000, BX32*1000, AH32, AI32, AJ32, AK32, AL32, AM32, $D$29)</f>
        <v>1</v>
      </c>
      <c r="BZ32" s="52">
        <f t="shared" si="33"/>
        <v>9.5959042967215774E-2</v>
      </c>
      <c r="CA32" s="54">
        <f t="shared" si="34"/>
        <v>9.9196564993588157E-2</v>
      </c>
      <c r="CB32" s="5" t="str">
        <f t="shared" si="35"/>
        <v>OK</v>
      </c>
      <c r="CC32" s="56">
        <f t="shared" si="36"/>
        <v>0.34499859601035404</v>
      </c>
      <c r="CD32" s="55">
        <f t="shared" si="37"/>
        <v>0.34499859601035404</v>
      </c>
      <c r="CE32" s="54">
        <f t="shared" si="38"/>
        <v>0.34499859601035404</v>
      </c>
      <c r="CF32" s="52">
        <f t="shared" si="39"/>
        <v>0.38</v>
      </c>
      <c r="CG32" s="5" t="str">
        <f t="shared" si="40"/>
        <v>OK</v>
      </c>
      <c r="CH32" s="57">
        <f t="shared" si="41"/>
        <v>2.3317146488975653</v>
      </c>
      <c r="CI32" s="6">
        <f t="shared" si="42"/>
        <v>3.2</v>
      </c>
      <c r="CJ32" s="5" t="str">
        <f t="shared" si="43"/>
        <v>OK</v>
      </c>
      <c r="DN32" s="181"/>
      <c r="DP32" s="27"/>
      <c r="DQ32" s="27"/>
      <c r="DR32" s="5"/>
      <c r="DS32" s="5"/>
      <c r="DT32" s="27"/>
      <c r="DU32" s="27"/>
      <c r="DV32" s="82"/>
      <c r="DW32" s="82"/>
      <c r="DX32" s="82"/>
      <c r="DY32" s="70"/>
      <c r="DZ32" s="16"/>
      <c r="EH32" s="42"/>
      <c r="EI32" s="42"/>
      <c r="EJ32" s="42"/>
      <c r="EK32" s="24"/>
      <c r="EL32" s="26"/>
      <c r="EM32" s="26"/>
      <c r="EN32" s="24"/>
      <c r="EO32" s="26"/>
      <c r="EP32" s="24"/>
      <c r="EQ32" s="26"/>
      <c r="ER32" s="24"/>
      <c r="ES32" s="24"/>
      <c r="ET32" s="42"/>
      <c r="EU32" s="42"/>
      <c r="EV32" s="28"/>
      <c r="EX32" s="51"/>
      <c r="EY32" s="96"/>
      <c r="EZ32" s="52"/>
      <c r="FA32" s="54"/>
      <c r="FB32" s="5"/>
      <c r="FC32" s="56"/>
      <c r="FD32" s="55"/>
      <c r="FE32" s="54"/>
      <c r="FF32" s="52"/>
      <c r="FG32" s="5"/>
      <c r="FH32" s="57"/>
      <c r="FI32" s="6"/>
      <c r="FJ32" s="5"/>
    </row>
    <row r="33" spans="2:166">
      <c r="B33" s="11"/>
      <c r="C33" s="18">
        <v>256</v>
      </c>
      <c r="D33" s="6" t="s">
        <v>211</v>
      </c>
      <c r="E33" s="75">
        <v>0</v>
      </c>
      <c r="F33" s="72">
        <v>1228</v>
      </c>
      <c r="G33" s="89" t="s">
        <v>326</v>
      </c>
      <c r="H33" s="75">
        <v>74.153667757447693</v>
      </c>
      <c r="I33" s="75">
        <v>5.734340244977007E-2</v>
      </c>
      <c r="J33" s="75">
        <v>156.87244628364266</v>
      </c>
      <c r="K33" s="75">
        <v>1413.9837364076659</v>
      </c>
      <c r="L33" s="75">
        <v>7.4913349283210584E-2</v>
      </c>
      <c r="M33" s="75">
        <v>1.427083261863754E-3</v>
      </c>
      <c r="N33" s="26">
        <f>N80</f>
        <v>1.1232374329142506E-2</v>
      </c>
      <c r="AA33" s="18" t="s">
        <v>131</v>
      </c>
      <c r="AB33" s="22" t="s">
        <v>340</v>
      </c>
      <c r="AC33" s="22" t="s">
        <v>211</v>
      </c>
      <c r="AD33" s="74">
        <v>0</v>
      </c>
      <c r="AE33" s="74">
        <v>9.84</v>
      </c>
      <c r="AF33" s="22">
        <v>1228</v>
      </c>
      <c r="AG33" s="22">
        <v>728</v>
      </c>
      <c r="AH33" s="22">
        <v>1228</v>
      </c>
      <c r="AI33" s="6">
        <v>10</v>
      </c>
      <c r="AJ33" s="6">
        <v>300</v>
      </c>
      <c r="AK33" s="6">
        <v>14</v>
      </c>
      <c r="AL33" s="6">
        <v>300</v>
      </c>
      <c r="AM33" s="6">
        <v>14</v>
      </c>
      <c r="AN33" s="5" t="str" cm="1">
        <f t="array" ref="AN33">_xll.Dce_Name_SectI(AF33, AG33, AJ33, AI33, AK33, "x", "-", $Q$14)</f>
        <v>(1228-728)x300x10x14</v>
      </c>
      <c r="AO33" s="5">
        <f t="shared" si="8"/>
        <v>1200</v>
      </c>
      <c r="AP33" s="27">
        <f t="shared" si="9"/>
        <v>204</v>
      </c>
      <c r="AQ33" s="27">
        <f t="shared" si="10"/>
        <v>453510.88</v>
      </c>
      <c r="AR33" s="5">
        <f t="shared" si="11"/>
        <v>6310</v>
      </c>
      <c r="AS33" s="5">
        <f t="shared" si="12"/>
        <v>7386.170684039088</v>
      </c>
      <c r="AT33" s="27">
        <f t="shared" si="13"/>
        <v>420.66666666666669</v>
      </c>
      <c r="AU33" s="27">
        <f t="shared" si="14"/>
        <v>4349.3999999999996</v>
      </c>
      <c r="AV33" s="82">
        <f t="shared" si="15"/>
        <v>9.5346666666666665E-7</v>
      </c>
      <c r="AW33" s="82">
        <f t="shared" si="16"/>
        <v>23212287</v>
      </c>
      <c r="AX33" s="82">
        <f t="shared" si="17"/>
        <v>2.3212286999999999E-5</v>
      </c>
      <c r="AY33" s="70">
        <f t="shared" si="18"/>
        <v>0.12550866986930984</v>
      </c>
      <c r="AZ33" s="16">
        <f t="shared" si="19"/>
        <v>910.5</v>
      </c>
      <c r="BA33" s="22" t="s">
        <v>304</v>
      </c>
      <c r="BB33" s="23">
        <v>-13.159097698834557</v>
      </c>
      <c r="BC33" s="23">
        <v>97.854272789878166</v>
      </c>
      <c r="BD33" s="23">
        <v>3.7563404054870464E-2</v>
      </c>
      <c r="BE33" s="23">
        <v>1.7450382671870882E-2</v>
      </c>
      <c r="BF33" s="23">
        <v>1.3994358943703489E-2</v>
      </c>
      <c r="BG33" s="23">
        <v>591.00280546182012</v>
      </c>
      <c r="BH33" s="42" cm="1">
        <f t="array" ref="BH33">_xll.Bimoment(BE33,AY33,AD33,AE33,$O$75)</f>
        <v>0.13734954055956761</v>
      </c>
      <c r="BI33" s="42">
        <f t="shared" si="20"/>
        <v>3.130283671239205E-3</v>
      </c>
      <c r="BJ33" s="42">
        <f t="shared" si="21"/>
        <v>11.649318189271211</v>
      </c>
      <c r="BK33" s="24">
        <f t="shared" si="22"/>
        <v>0.35</v>
      </c>
      <c r="BL33" s="26" cm="1">
        <f t="array" ref="BL33">_xll.TCVN5575AnnexEHeSoCx(1,BK33)</f>
        <v>1.1619999999999999</v>
      </c>
      <c r="BM33" s="26">
        <f t="shared" si="23"/>
        <v>1.47</v>
      </c>
      <c r="BN33" s="24">
        <f t="shared" si="24"/>
        <v>1</v>
      </c>
      <c r="BO33" s="26" cm="1">
        <f t="array" ref="BO33">noisuy1chieu(BQ33*BN33,$C$92:$M$92,$C$93:$M$93)</f>
        <v>2.0897729396820068</v>
      </c>
      <c r="BP33" s="24">
        <f t="shared" si="25"/>
        <v>2.970642540371579E-3</v>
      </c>
      <c r="BQ33" s="26">
        <f t="shared" si="26"/>
        <v>0.31711627186434654</v>
      </c>
      <c r="BR33" s="24">
        <f t="shared" si="27"/>
        <v>1.0422022973219118E-4</v>
      </c>
      <c r="BS33" s="24">
        <f t="shared" si="28"/>
        <v>1.1872565668433557E-3</v>
      </c>
      <c r="BT33" s="42">
        <f t="shared" si="29"/>
        <v>0.32019113463445031</v>
      </c>
      <c r="BU33" s="42">
        <f t="shared" si="30"/>
        <v>0.32127417097156152</v>
      </c>
      <c r="BV33" s="28">
        <f t="shared" si="31"/>
        <v>0.32127417097156152</v>
      </c>
      <c r="BW33" s="5" t="str">
        <f t="shared" si="32"/>
        <v>OK</v>
      </c>
      <c r="BX33" s="51">
        <v>1.2</v>
      </c>
      <c r="BY33" s="96" cm="1">
        <f t="array" ref="BY33">_xll.DCETCVNPhuLucFHeSoOnDinh(AE33*1000, BX33*1000, AH33, AI33, AJ33, AK33, AL33, AM33, $D$29)</f>
        <v>1</v>
      </c>
      <c r="BZ33" s="52">
        <f t="shared" si="33"/>
        <v>0.36848910790637063</v>
      </c>
      <c r="CA33" s="54">
        <f t="shared" si="34"/>
        <v>0.36978058470294617</v>
      </c>
      <c r="CB33" s="5" t="str">
        <f t="shared" si="35"/>
        <v>OK</v>
      </c>
      <c r="CC33" s="56">
        <f t="shared" si="36"/>
        <v>0.34499859601035404</v>
      </c>
      <c r="CD33" s="55">
        <f t="shared" si="37"/>
        <v>0.34499859601035404</v>
      </c>
      <c r="CE33" s="54">
        <f t="shared" si="38"/>
        <v>0.34499859601035404</v>
      </c>
      <c r="CF33" s="52">
        <f t="shared" si="39"/>
        <v>0.38</v>
      </c>
      <c r="CG33" s="5" t="str">
        <f t="shared" si="40"/>
        <v>OK</v>
      </c>
      <c r="CH33" s="57">
        <f t="shared" si="41"/>
        <v>3.9972251123958262</v>
      </c>
      <c r="CI33" s="6">
        <f t="shared" si="42"/>
        <v>3.2</v>
      </c>
      <c r="CJ33" s="5" t="str">
        <f t="shared" si="43"/>
        <v>Gia cường</v>
      </c>
      <c r="DN33" s="181"/>
      <c r="DP33" s="27"/>
      <c r="DQ33" s="27"/>
      <c r="DR33" s="5"/>
      <c r="DS33" s="5"/>
      <c r="DT33" s="27"/>
      <c r="DU33" s="27"/>
      <c r="DV33" s="82"/>
      <c r="DW33" s="82"/>
      <c r="DX33" s="82"/>
      <c r="DY33" s="70"/>
      <c r="DZ33" s="16"/>
      <c r="EH33" s="42"/>
      <c r="EI33" s="42"/>
      <c r="EJ33" s="42"/>
      <c r="EK33" s="24"/>
      <c r="EL33" s="26"/>
      <c r="EM33" s="26"/>
      <c r="EN33" s="24"/>
      <c r="EO33" s="26"/>
      <c r="EP33" s="24"/>
      <c r="EQ33" s="26"/>
      <c r="ER33" s="24"/>
      <c r="ES33" s="24"/>
      <c r="ET33" s="42"/>
      <c r="EU33" s="42"/>
      <c r="EV33" s="28"/>
      <c r="EX33" s="51"/>
      <c r="EY33" s="96"/>
      <c r="EZ33" s="52"/>
      <c r="FA33" s="54"/>
      <c r="FB33" s="5"/>
      <c r="FC33" s="56"/>
      <c r="FD33" s="55"/>
      <c r="FE33" s="54"/>
      <c r="FF33" s="52"/>
      <c r="FG33" s="5"/>
      <c r="FH33" s="57"/>
      <c r="FI33" s="6"/>
      <c r="FJ33" s="5"/>
    </row>
    <row r="34" spans="2:166">
      <c r="B34" s="11"/>
      <c r="C34" s="2"/>
      <c r="D34" s="2"/>
      <c r="E34" s="2"/>
      <c r="F34" s="144"/>
      <c r="G34" s="2"/>
      <c r="H34" s="2"/>
      <c r="I34" s="2"/>
      <c r="J34" s="2"/>
      <c r="K34" s="2"/>
      <c r="L34" s="2"/>
      <c r="M34" s="2"/>
      <c r="N34" s="10"/>
      <c r="AA34" s="18" t="s">
        <v>131</v>
      </c>
      <c r="AB34" s="22" t="s">
        <v>340</v>
      </c>
      <c r="AC34" s="22" t="s">
        <v>211</v>
      </c>
      <c r="AD34" s="74">
        <v>4.92</v>
      </c>
      <c r="AE34" s="74">
        <v>9.84</v>
      </c>
      <c r="AF34" s="22">
        <v>1228</v>
      </c>
      <c r="AG34" s="22">
        <v>728</v>
      </c>
      <c r="AH34" s="22">
        <v>978</v>
      </c>
      <c r="AI34" s="6">
        <v>10</v>
      </c>
      <c r="AJ34" s="6">
        <v>300</v>
      </c>
      <c r="AK34" s="6">
        <v>14</v>
      </c>
      <c r="AL34" s="6">
        <v>300</v>
      </c>
      <c r="AM34" s="6">
        <v>14</v>
      </c>
      <c r="AN34" s="5" t="str" cm="1">
        <f t="array" ref="AN34">_xll.Dce_Name_SectI(AF34, AG34, AJ34, AI34, AK34, "x", "-", $Q$14)</f>
        <v>(1228-728)x300x10x14</v>
      </c>
      <c r="AO34" s="5">
        <f t="shared" si="8"/>
        <v>950</v>
      </c>
      <c r="AP34" s="27">
        <f t="shared" si="9"/>
        <v>179</v>
      </c>
      <c r="AQ34" s="27">
        <f t="shared" si="10"/>
        <v>266613.79666666663</v>
      </c>
      <c r="AR34" s="5">
        <f t="shared" si="11"/>
        <v>6307.916666666667</v>
      </c>
      <c r="AS34" s="5">
        <f t="shared" si="12"/>
        <v>5452.224880708929</v>
      </c>
      <c r="AT34" s="27">
        <f t="shared" si="13"/>
        <v>420.52777777777777</v>
      </c>
      <c r="AU34" s="27">
        <f t="shared" si="14"/>
        <v>3152.5250000000001</v>
      </c>
      <c r="AV34" s="82">
        <f t="shared" si="15"/>
        <v>8.7013333333333334E-7</v>
      </c>
      <c r="AW34" s="82">
        <f t="shared" si="16"/>
        <v>14636412</v>
      </c>
      <c r="AX34" s="82">
        <f t="shared" si="17"/>
        <v>1.4636412E-5</v>
      </c>
      <c r="AY34" s="70">
        <f t="shared" si="18"/>
        <v>0.1509925520416649</v>
      </c>
      <c r="AZ34" s="16">
        <f t="shared" si="19"/>
        <v>723</v>
      </c>
      <c r="BA34" s="22" t="s">
        <v>304</v>
      </c>
      <c r="BB34" s="23">
        <v>-8.3695094728016404</v>
      </c>
      <c r="BC34" s="23">
        <v>72.378832716138234</v>
      </c>
      <c r="BD34" s="23">
        <v>3.7563404054870464E-2</v>
      </c>
      <c r="BE34" s="23">
        <v>1.7450382671870882E-2</v>
      </c>
      <c r="BF34" s="23">
        <v>0.17085655397217575</v>
      </c>
      <c r="BG34" s="23">
        <v>172.60398735555947</v>
      </c>
      <c r="BH34" s="42" cm="1">
        <f t="array" ref="BH34">_xll.Bimoment(BE34,AY34,AD34,AE34,$O$75)</f>
        <v>-6.6118621451276782E-2</v>
      </c>
      <c r="BI34" s="42">
        <f t="shared" si="20"/>
        <v>3.9540425320916282E-3</v>
      </c>
      <c r="BJ34" s="42">
        <f t="shared" si="21"/>
        <v>8.6165277043021717</v>
      </c>
      <c r="BK34" s="24">
        <f t="shared" si="22"/>
        <v>0.44210526315789472</v>
      </c>
      <c r="BL34" s="26" cm="1">
        <f t="array" ref="BL34">_xll.TCVN5575AnnexEHeSoCx(1,BK34)</f>
        <v>1.1362105263157896</v>
      </c>
      <c r="BM34" s="26">
        <f t="shared" si="23"/>
        <v>1.47</v>
      </c>
      <c r="BN34" s="24">
        <f t="shared" si="24"/>
        <v>1</v>
      </c>
      <c r="BO34" s="26" cm="1">
        <f t="array" ref="BO34">noisuy1chieu(BQ34*BN34,$C$92:$M$92,$C$93:$M$93)</f>
        <v>1.6951754093170166</v>
      </c>
      <c r="BP34" s="24">
        <f t="shared" si="25"/>
        <v>2.153284560041587E-3</v>
      </c>
      <c r="BQ34" s="26">
        <f t="shared" si="26"/>
        <v>0.12831360523224411</v>
      </c>
      <c r="BR34" s="24">
        <f t="shared" si="27"/>
        <v>1.2728407531723009E-3</v>
      </c>
      <c r="BS34" s="24">
        <f t="shared" si="28"/>
        <v>8.8729343820344059E-4</v>
      </c>
      <c r="BT34" s="42">
        <f t="shared" si="29"/>
        <v>0.13173973054545798</v>
      </c>
      <c r="BU34" s="42">
        <f t="shared" si="30"/>
        <v>0.13135418323048911</v>
      </c>
      <c r="BV34" s="28">
        <f t="shared" si="31"/>
        <v>0.13173973054545798</v>
      </c>
      <c r="BW34" s="5" t="str">
        <f t="shared" si="32"/>
        <v>OK</v>
      </c>
      <c r="BX34" s="51">
        <v>1.2</v>
      </c>
      <c r="BY34" s="96" cm="1">
        <f t="array" ref="BY34">_xll.DCETCVNPhuLucFHeSoOnDinh(AE34*1000, BX34*1000, AH34, AI34, AJ34, AK34, AL34, AM34, $D$29)</f>
        <v>1</v>
      </c>
      <c r="BZ34" s="52">
        <f t="shared" si="33"/>
        <v>0.14579126893440453</v>
      </c>
      <c r="CA34" s="54">
        <f t="shared" si="34"/>
        <v>0.14795140312578026</v>
      </c>
      <c r="CB34" s="5" t="str">
        <f t="shared" si="35"/>
        <v>OK</v>
      </c>
      <c r="CC34" s="56">
        <f t="shared" si="36"/>
        <v>0.34499859601035404</v>
      </c>
      <c r="CD34" s="55">
        <f t="shared" si="37"/>
        <v>0.34499859601035404</v>
      </c>
      <c r="CE34" s="54">
        <f t="shared" si="38"/>
        <v>0.34499859601035404</v>
      </c>
      <c r="CF34" s="52">
        <f t="shared" si="39"/>
        <v>0.38</v>
      </c>
      <c r="CG34" s="5" t="str">
        <f t="shared" si="40"/>
        <v>OK</v>
      </c>
      <c r="CH34" s="57">
        <f t="shared" si="41"/>
        <v>3.1644698806466955</v>
      </c>
      <c r="CI34" s="6">
        <f t="shared" si="42"/>
        <v>3.2</v>
      </c>
      <c r="CJ34" s="5" t="str">
        <f t="shared" si="43"/>
        <v>OK</v>
      </c>
      <c r="DN34" s="181"/>
      <c r="DP34" s="27"/>
      <c r="DQ34" s="27"/>
      <c r="DR34" s="5"/>
      <c r="DS34" s="5"/>
      <c r="DT34" s="27"/>
      <c r="DU34" s="27"/>
      <c r="DV34" s="82"/>
      <c r="DW34" s="82"/>
      <c r="DX34" s="82"/>
      <c r="DY34" s="70"/>
      <c r="DZ34" s="16"/>
      <c r="EH34" s="42"/>
      <c r="EI34" s="42"/>
      <c r="EJ34" s="42"/>
      <c r="EK34" s="24"/>
      <c r="EL34" s="26"/>
      <c r="EM34" s="26"/>
      <c r="EN34" s="24"/>
      <c r="EO34" s="26"/>
      <c r="EP34" s="24"/>
      <c r="EQ34" s="26"/>
      <c r="ER34" s="24"/>
      <c r="ES34" s="24"/>
      <c r="ET34" s="42"/>
      <c r="EU34" s="42"/>
      <c r="EV34" s="28"/>
      <c r="EX34" s="51"/>
      <c r="EY34" s="96"/>
      <c r="EZ34" s="52"/>
      <c r="FA34" s="54"/>
      <c r="FB34" s="5"/>
      <c r="FC34" s="56"/>
      <c r="FD34" s="55"/>
      <c r="FE34" s="54"/>
      <c r="FF34" s="52"/>
      <c r="FG34" s="5"/>
      <c r="FH34" s="57"/>
      <c r="FI34" s="6"/>
      <c r="FJ34" s="5"/>
    </row>
    <row r="35" spans="2:166">
      <c r="B35" s="217" t="s">
        <v>31</v>
      </c>
      <c r="C35" s="218"/>
      <c r="D35" s="218"/>
      <c r="E35" s="2"/>
      <c r="F35" s="2"/>
      <c r="G35" s="2"/>
      <c r="H35" s="2"/>
      <c r="I35" s="2"/>
      <c r="J35" s="2"/>
      <c r="K35" s="2"/>
      <c r="L35" s="2"/>
      <c r="M35" s="143"/>
      <c r="N35" s="7"/>
      <c r="AA35" s="18" t="s">
        <v>131</v>
      </c>
      <c r="AB35" s="22" t="s">
        <v>340</v>
      </c>
      <c r="AC35" s="22" t="s">
        <v>211</v>
      </c>
      <c r="AD35" s="74">
        <v>8.26</v>
      </c>
      <c r="AE35" s="74">
        <v>9.84</v>
      </c>
      <c r="AF35" s="22">
        <v>1228</v>
      </c>
      <c r="AG35" s="22">
        <v>728</v>
      </c>
      <c r="AH35" s="22">
        <v>808.49119861273255</v>
      </c>
      <c r="AI35" s="6">
        <v>10</v>
      </c>
      <c r="AJ35" s="6">
        <v>300</v>
      </c>
      <c r="AK35" s="6">
        <v>14</v>
      </c>
      <c r="AL35" s="6">
        <v>300</v>
      </c>
      <c r="AM35" s="6">
        <v>14</v>
      </c>
      <c r="AN35" s="5" t="str" cm="1">
        <f t="array" ref="AN35">_xll.Dce_Name_SectI(AF35, AG35, AJ35, AI35, AK35, "x", "-", $Q$14)</f>
        <v>(1228-728)x300x10x14</v>
      </c>
      <c r="AO35" s="5">
        <f t="shared" si="8"/>
        <v>780.49119861273255</v>
      </c>
      <c r="AP35" s="27">
        <f t="shared" si="9"/>
        <v>162.04911986127325</v>
      </c>
      <c r="AQ35" s="27">
        <f t="shared" si="10"/>
        <v>172189.89394905814</v>
      </c>
      <c r="AR35" s="5">
        <f t="shared" si="11"/>
        <v>6306.5040933217724</v>
      </c>
      <c r="AS35" s="5">
        <f t="shared" si="12"/>
        <v>4259.5366342766374</v>
      </c>
      <c r="AT35" s="27">
        <f t="shared" si="13"/>
        <v>420.4336062214515</v>
      </c>
      <c r="AU35" s="27">
        <f t="shared" si="14"/>
        <v>2429.8896559766636</v>
      </c>
      <c r="AV35" s="82">
        <f t="shared" si="15"/>
        <v>8.1363039953757759E-7</v>
      </c>
      <c r="AW35" s="82">
        <f t="shared" si="16"/>
        <v>9941656.1686012689</v>
      </c>
      <c r="AX35" s="82">
        <f t="shared" si="17"/>
        <v>9.9416561686012692E-6</v>
      </c>
      <c r="AY35" s="70">
        <f t="shared" si="18"/>
        <v>0.17715937900807516</v>
      </c>
      <c r="AZ35" s="16">
        <f t="shared" si="19"/>
        <v>595.86839895954938</v>
      </c>
      <c r="BA35" s="22" t="s">
        <v>304</v>
      </c>
      <c r="BB35" s="23">
        <v>-5.1982971217858944</v>
      </c>
      <c r="BC35" s="23">
        <v>55.747754612462479</v>
      </c>
      <c r="BD35" s="23">
        <v>3.7563404054870464E-2</v>
      </c>
      <c r="BE35" s="23">
        <v>1.7450382671870882E-2</v>
      </c>
      <c r="BF35" s="23">
        <v>0.29619198070702712</v>
      </c>
      <c r="BG35" s="23">
        <v>41.00764262682474</v>
      </c>
      <c r="BH35" s="42" cm="1">
        <f t="array" ref="BH35">_xll.Bimoment(BE35,AY35,AD35,AE35,$O$75)</f>
        <v>2.3935077416894802E-2</v>
      </c>
      <c r="BI35" s="42">
        <f t="shared" si="20"/>
        <v>4.8127902174472607E-3</v>
      </c>
      <c r="BJ35" s="42">
        <f t="shared" si="21"/>
        <v>6.6366374538645809</v>
      </c>
      <c r="BK35" s="24">
        <f t="shared" si="22"/>
        <v>0.53812266012290721</v>
      </c>
      <c r="BL35" s="26" cm="1">
        <f t="array" ref="BL35">_xll.TCVN5575AnnexEHeSoCx(1,BK35)</f>
        <v>1.1161877339877093</v>
      </c>
      <c r="BM35" s="26">
        <f t="shared" si="23"/>
        <v>1.47</v>
      </c>
      <c r="BN35" s="24">
        <f t="shared" si="24"/>
        <v>1</v>
      </c>
      <c r="BO35" s="26" cm="1">
        <f t="array" ref="BO35">noisuy1chieu(BQ35*BN35,$C$92:$M$92,$C$93:$M$93)</f>
        <v>1.5359368324279785</v>
      </c>
      <c r="BP35" s="24">
        <f t="shared" si="25"/>
        <v>1.4773006011538318E-3</v>
      </c>
      <c r="BQ35" s="26">
        <f t="shared" si="26"/>
        <v>3.9720952361412612E-2</v>
      </c>
      <c r="BR35" s="24">
        <f t="shared" si="27"/>
        <v>2.2070541586733847E-3</v>
      </c>
      <c r="BS35" s="24">
        <f t="shared" si="28"/>
        <v>4.301377393944288E-4</v>
      </c>
      <c r="BT35" s="42">
        <f t="shared" si="29"/>
        <v>4.3405307121239828E-2</v>
      </c>
      <c r="BU35" s="42">
        <f t="shared" si="30"/>
        <v>4.1628390701960873E-2</v>
      </c>
      <c r="BV35" s="28">
        <f t="shared" si="31"/>
        <v>4.3405307121239828E-2</v>
      </c>
      <c r="BW35" s="5" t="str">
        <f t="shared" si="32"/>
        <v>OK</v>
      </c>
      <c r="BX35" s="51">
        <v>1.2</v>
      </c>
      <c r="BY35" s="96" cm="1">
        <f t="array" ref="BY35">_xll.DCETCVNPhuLucFHeSoOnDinh(AE35*1000, BX35*1000, AH35, AI35, AJ35, AK35, AL35, AM35, $D$29)</f>
        <v>1</v>
      </c>
      <c r="BZ35" s="52">
        <f t="shared" si="33"/>
        <v>4.4336039808118892E-2</v>
      </c>
      <c r="CA35" s="54">
        <f t="shared" si="34"/>
        <v>4.6973231706186711E-2</v>
      </c>
      <c r="CB35" s="5" t="str">
        <f t="shared" si="35"/>
        <v>OK</v>
      </c>
      <c r="CC35" s="56">
        <f t="shared" si="36"/>
        <v>0.34499859601035404</v>
      </c>
      <c r="CD35" s="55">
        <f t="shared" si="37"/>
        <v>0.34499859601035404</v>
      </c>
      <c r="CE35" s="54">
        <f t="shared" si="38"/>
        <v>0.34499859601035404</v>
      </c>
      <c r="CF35" s="52">
        <f t="shared" si="39"/>
        <v>0.38</v>
      </c>
      <c r="CG35" s="5" t="str">
        <f t="shared" si="40"/>
        <v>OK</v>
      </c>
      <c r="CH35" s="57">
        <f t="shared" si="41"/>
        <v>2.5998325159156108</v>
      </c>
      <c r="CI35" s="6">
        <f t="shared" si="42"/>
        <v>3.2</v>
      </c>
      <c r="CJ35" s="5" t="str">
        <f t="shared" si="43"/>
        <v>OK</v>
      </c>
      <c r="DN35" s="181"/>
      <c r="DP35" s="27"/>
      <c r="DQ35" s="27"/>
      <c r="DR35" s="5"/>
      <c r="DS35" s="5"/>
      <c r="DT35" s="27"/>
      <c r="DU35" s="27"/>
      <c r="DV35" s="82"/>
      <c r="DW35" s="82"/>
      <c r="DX35" s="82"/>
      <c r="DY35" s="70"/>
      <c r="DZ35" s="16"/>
      <c r="EH35" s="42"/>
      <c r="EI35" s="42"/>
      <c r="EJ35" s="42"/>
      <c r="EK35" s="24"/>
      <c r="EL35" s="26"/>
      <c r="EM35" s="26"/>
      <c r="EN35" s="24"/>
      <c r="EO35" s="26"/>
      <c r="EP35" s="24"/>
      <c r="EQ35" s="26"/>
      <c r="ER35" s="24"/>
      <c r="ES35" s="24"/>
      <c r="ET35" s="42"/>
      <c r="EU35" s="42"/>
      <c r="EV35" s="28"/>
      <c r="EX35" s="51"/>
      <c r="EY35" s="96"/>
      <c r="EZ35" s="52"/>
      <c r="FA35" s="54"/>
      <c r="FB35" s="5"/>
      <c r="FC35" s="56"/>
      <c r="FD35" s="55"/>
      <c r="FE35" s="54"/>
      <c r="FF35" s="52"/>
      <c r="FG35" s="5"/>
      <c r="FH35" s="57"/>
      <c r="FI35" s="6"/>
      <c r="FJ35" s="5"/>
    </row>
    <row r="36" spans="2:166">
      <c r="B36" s="90" t="s">
        <v>165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10"/>
      <c r="AA36" s="18" t="s">
        <v>131</v>
      </c>
      <c r="AB36" s="22" t="s">
        <v>340</v>
      </c>
      <c r="AC36" s="22" t="s">
        <v>211</v>
      </c>
      <c r="AD36" s="74">
        <v>8.26</v>
      </c>
      <c r="AE36" s="74">
        <v>9.84</v>
      </c>
      <c r="AF36" s="22">
        <v>1228</v>
      </c>
      <c r="AG36" s="22">
        <v>728</v>
      </c>
      <c r="AH36" s="22">
        <v>808.49119861273255</v>
      </c>
      <c r="AI36" s="6">
        <v>10</v>
      </c>
      <c r="AJ36" s="6">
        <v>300</v>
      </c>
      <c r="AK36" s="6">
        <v>14</v>
      </c>
      <c r="AL36" s="6">
        <v>300</v>
      </c>
      <c r="AM36" s="6">
        <v>14</v>
      </c>
      <c r="AN36" s="5" t="str" cm="1">
        <f t="array" ref="AN36">_xll.Dce_Name_SectI(AF36, AG36, AJ36, AI36, AK36, "x", "-", $Q$14)</f>
        <v>(1228-728)x300x10x14</v>
      </c>
      <c r="AO36" s="5">
        <f t="shared" si="8"/>
        <v>780.49119861273255</v>
      </c>
      <c r="AP36" s="27">
        <f t="shared" si="9"/>
        <v>162.04911986127325</v>
      </c>
      <c r="AQ36" s="27">
        <f t="shared" si="10"/>
        <v>172189.89394905814</v>
      </c>
      <c r="AR36" s="5">
        <f t="shared" si="11"/>
        <v>6306.5040933217724</v>
      </c>
      <c r="AS36" s="5">
        <f t="shared" si="12"/>
        <v>4259.5366342766374</v>
      </c>
      <c r="AT36" s="27">
        <f t="shared" si="13"/>
        <v>420.4336062214515</v>
      </c>
      <c r="AU36" s="27">
        <f t="shared" si="14"/>
        <v>2429.8896559766636</v>
      </c>
      <c r="AV36" s="82">
        <f t="shared" si="15"/>
        <v>8.1363039953757759E-7</v>
      </c>
      <c r="AW36" s="82">
        <f t="shared" si="16"/>
        <v>9941656.1686012689</v>
      </c>
      <c r="AX36" s="82">
        <f t="shared" si="17"/>
        <v>9.9416561686012692E-6</v>
      </c>
      <c r="AY36" s="70">
        <f t="shared" si="18"/>
        <v>0.17715937900807516</v>
      </c>
      <c r="AZ36" s="16">
        <f t="shared" si="19"/>
        <v>595.86839895954938</v>
      </c>
      <c r="BA36" s="22" t="s">
        <v>304</v>
      </c>
      <c r="BB36" s="23">
        <v>-5.1241217330571089</v>
      </c>
      <c r="BC36" s="23">
        <v>55.123445090641326</v>
      </c>
      <c r="BD36" s="23">
        <v>4.0802436667320308E-2</v>
      </c>
      <c r="BE36" s="23">
        <v>1.7450382671869227E-2</v>
      </c>
      <c r="BF36" s="23">
        <v>0.29619198070707853</v>
      </c>
      <c r="BG36" s="23">
        <v>41.007627274793776</v>
      </c>
      <c r="BH36" s="42" cm="1">
        <f t="array" ref="BH36">_xll.Bimoment(BE36,AY36,AD36,AE36,$O$75)</f>
        <v>2.393507741689253E-2</v>
      </c>
      <c r="BI36" s="42">
        <f t="shared" si="20"/>
        <v>5.2277894664082983E-3</v>
      </c>
      <c r="BJ36" s="42">
        <f t="shared" si="21"/>
        <v>6.5623148917430152</v>
      </c>
      <c r="BK36" s="24">
        <f t="shared" si="22"/>
        <v>0.53812266012290721</v>
      </c>
      <c r="BL36" s="26" cm="1">
        <f t="array" ref="BL36">_xll.TCVN5575AnnexEHeSoCx(1,BK36)</f>
        <v>1.1161877339877093</v>
      </c>
      <c r="BM36" s="26">
        <f t="shared" si="23"/>
        <v>1.47</v>
      </c>
      <c r="BN36" s="24">
        <f t="shared" si="24"/>
        <v>1</v>
      </c>
      <c r="BO36" s="26" cm="1">
        <f t="array" ref="BO36">noisuy1chieu(BQ36*BN36,$C$92:$M$92,$C$93:$M$93)</f>
        <v>1.5359368324279785</v>
      </c>
      <c r="BP36" s="24">
        <f t="shared" si="25"/>
        <v>1.4562207467721708E-3</v>
      </c>
      <c r="BQ36" s="26">
        <f t="shared" si="26"/>
        <v>3.9720937491079876E-2</v>
      </c>
      <c r="BR36" s="24">
        <f t="shared" si="27"/>
        <v>2.2070541586737677E-3</v>
      </c>
      <c r="BS36" s="24">
        <f t="shared" si="28"/>
        <v>4.3013773939438793E-4</v>
      </c>
      <c r="BT36" s="42">
        <f t="shared" si="29"/>
        <v>4.3384212396525818E-2</v>
      </c>
      <c r="BU36" s="42">
        <f t="shared" si="30"/>
        <v>4.1607295977246439E-2</v>
      </c>
      <c r="BV36" s="28">
        <f t="shared" si="31"/>
        <v>4.3384212396525818E-2</v>
      </c>
      <c r="BW36" s="5" t="str">
        <f t="shared" si="32"/>
        <v>OK</v>
      </c>
      <c r="BX36" s="51">
        <v>1.2</v>
      </c>
      <c r="BY36" s="96" cm="1">
        <f t="array" ref="BY36">_xll.DCETCVNPhuLucFHeSoOnDinh(AE36*1000, BX36*1000, AH36, AI36, AJ36, AK36, AL36, AM36, $D$29)</f>
        <v>1</v>
      </c>
      <c r="BZ36" s="52">
        <f t="shared" si="33"/>
        <v>4.4336023210035894E-2</v>
      </c>
      <c r="CA36" s="54">
        <f t="shared" si="34"/>
        <v>4.6973215108104052E-2</v>
      </c>
      <c r="CB36" s="5" t="str">
        <f t="shared" si="35"/>
        <v>OK</v>
      </c>
      <c r="CC36" s="56">
        <f t="shared" si="36"/>
        <v>0.34499859601035404</v>
      </c>
      <c r="CD36" s="55">
        <f t="shared" si="37"/>
        <v>0.34499859601035404</v>
      </c>
      <c r="CE36" s="54">
        <f t="shared" si="38"/>
        <v>0.34499859601035404</v>
      </c>
      <c r="CF36" s="52">
        <f t="shared" si="39"/>
        <v>0.38</v>
      </c>
      <c r="CG36" s="5" t="str">
        <f t="shared" si="40"/>
        <v>OK</v>
      </c>
      <c r="CH36" s="57">
        <f t="shared" si="41"/>
        <v>2.5998325159156108</v>
      </c>
      <c r="CI36" s="6">
        <f t="shared" si="42"/>
        <v>3.2</v>
      </c>
      <c r="CJ36" s="5" t="str">
        <f t="shared" si="43"/>
        <v>OK</v>
      </c>
      <c r="DN36" s="181"/>
      <c r="DP36" s="27"/>
      <c r="DQ36" s="27"/>
      <c r="DR36" s="5"/>
      <c r="DS36" s="5"/>
      <c r="DT36" s="27"/>
      <c r="DU36" s="27"/>
      <c r="DV36" s="82"/>
      <c r="DW36" s="82"/>
      <c r="DX36" s="82"/>
      <c r="DY36" s="70"/>
      <c r="DZ36" s="16"/>
      <c r="EH36" s="42"/>
      <c r="EI36" s="42"/>
      <c r="EJ36" s="42"/>
      <c r="EK36" s="24"/>
      <c r="EL36" s="26"/>
      <c r="EM36" s="26"/>
      <c r="EN36" s="24"/>
      <c r="EO36" s="26"/>
      <c r="EP36" s="24"/>
      <c r="EQ36" s="26"/>
      <c r="ER36" s="24"/>
      <c r="ES36" s="24"/>
      <c r="ET36" s="42"/>
      <c r="EU36" s="42"/>
      <c r="EV36" s="28"/>
      <c r="EX36" s="51"/>
      <c r="EY36" s="96"/>
      <c r="EZ36" s="52"/>
      <c r="FA36" s="54"/>
      <c r="FB36" s="5"/>
      <c r="FC36" s="56"/>
      <c r="FD36" s="55"/>
      <c r="FE36" s="54"/>
      <c r="FF36" s="52"/>
      <c r="FG36" s="5"/>
      <c r="FH36" s="57"/>
      <c r="FI36" s="6"/>
      <c r="FJ36" s="5"/>
    </row>
    <row r="37" spans="2:166">
      <c r="B37" s="8" t="s">
        <v>122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10"/>
      <c r="AA37" s="18" t="s">
        <v>131</v>
      </c>
      <c r="AB37" s="22" t="s">
        <v>340</v>
      </c>
      <c r="AC37" s="22" t="s">
        <v>211</v>
      </c>
      <c r="AD37" s="74">
        <v>9.84</v>
      </c>
      <c r="AE37" s="74">
        <v>9.84</v>
      </c>
      <c r="AF37" s="22">
        <v>1228</v>
      </c>
      <c r="AG37" s="22">
        <v>728</v>
      </c>
      <c r="AH37" s="22">
        <v>728</v>
      </c>
      <c r="AI37" s="6">
        <v>10</v>
      </c>
      <c r="AJ37" s="6">
        <v>300</v>
      </c>
      <c r="AK37" s="6">
        <v>14</v>
      </c>
      <c r="AL37" s="6">
        <v>300</v>
      </c>
      <c r="AM37" s="6">
        <v>14</v>
      </c>
      <c r="AN37" s="5" t="str" cm="1">
        <f t="array" ref="AN37">_xll.Dce_Name_SectI(AF37, AG37, AJ37, AI37, AK37, "x", "-", $Q$14)</f>
        <v>(1228-728)x300x10x14</v>
      </c>
      <c r="AO37" s="5">
        <f t="shared" si="8"/>
        <v>700</v>
      </c>
      <c r="AP37" s="27">
        <f t="shared" si="9"/>
        <v>154</v>
      </c>
      <c r="AQ37" s="27">
        <f t="shared" si="10"/>
        <v>135654.21333333332</v>
      </c>
      <c r="AR37" s="5">
        <f t="shared" si="11"/>
        <v>6305.833333333333</v>
      </c>
      <c r="AS37" s="5">
        <f t="shared" si="12"/>
        <v>3726.7641025641024</v>
      </c>
      <c r="AT37" s="27">
        <f t="shared" si="13"/>
        <v>420.38888888888886</v>
      </c>
      <c r="AU37" s="27">
        <f t="shared" si="14"/>
        <v>2111.9</v>
      </c>
      <c r="AV37" s="82">
        <f t="shared" si="15"/>
        <v>7.8680000000000003E-7</v>
      </c>
      <c r="AW37" s="82">
        <f t="shared" si="16"/>
        <v>8029287</v>
      </c>
      <c r="AX37" s="82">
        <f t="shared" si="17"/>
        <v>8.0292870000000006E-6</v>
      </c>
      <c r="AY37" s="70">
        <f t="shared" si="18"/>
        <v>0.19385348826075771</v>
      </c>
      <c r="AZ37" s="16">
        <f t="shared" si="19"/>
        <v>535.5</v>
      </c>
      <c r="BA37" s="22" t="s">
        <v>304</v>
      </c>
      <c r="BB37" s="23">
        <v>-3.6398631069525389</v>
      </c>
      <c r="BC37" s="23">
        <v>47.407903298923863</v>
      </c>
      <c r="BD37" s="23">
        <v>4.0802436667320308E-2</v>
      </c>
      <c r="BE37" s="23">
        <v>1.7450382671869227E-2</v>
      </c>
      <c r="BF37" s="23">
        <v>0.36083939264234743</v>
      </c>
      <c r="BG37" s="23">
        <v>122.21755088185839</v>
      </c>
      <c r="BH37" s="42" cm="1">
        <f t="array" ref="BH37">_xll.Bimoment(BE37,AY37,AD37,AE37,$O$75)</f>
        <v>0.13294290870331796</v>
      </c>
      <c r="BI37" s="42">
        <f t="shared" si="20"/>
        <v>5.8289195239029003E-3</v>
      </c>
      <c r="BJ37" s="42">
        <f t="shared" si="21"/>
        <v>5.6437980117766502</v>
      </c>
      <c r="BK37" s="24">
        <f t="shared" si="22"/>
        <v>0.6</v>
      </c>
      <c r="BL37" s="26" cm="1">
        <f t="array" ref="BL37">_xll.TCVN5575AnnexEHeSoCx(1,BK37)</f>
        <v>1.1099999999999999</v>
      </c>
      <c r="BM37" s="26">
        <f t="shared" si="23"/>
        <v>1.47</v>
      </c>
      <c r="BN37" s="24">
        <f t="shared" si="24"/>
        <v>1</v>
      </c>
      <c r="BO37" s="26" cm="1">
        <f t="array" ref="BO37">noisuy1chieu(BQ37*BN37,$C$92:$M$92,$C$93:$M$93)</f>
        <v>1.711367130279541</v>
      </c>
      <c r="BP37" s="24">
        <f t="shared" si="25"/>
        <v>1.0884758094953768E-3</v>
      </c>
      <c r="BQ37" s="26">
        <f t="shared" si="26"/>
        <v>0.1360608395351838</v>
      </c>
      <c r="BR37" s="24">
        <f t="shared" si="27"/>
        <v>2.6890559073952953E-3</v>
      </c>
      <c r="BS37" s="24">
        <f t="shared" si="28"/>
        <v>2.3859368008455409E-3</v>
      </c>
      <c r="BT37" s="42">
        <f t="shared" si="29"/>
        <v>0.13983837125207446</v>
      </c>
      <c r="BU37" s="42">
        <f t="shared" si="30"/>
        <v>0.1395352521455247</v>
      </c>
      <c r="BV37" s="28">
        <f t="shared" si="31"/>
        <v>0.13983837125207446</v>
      </c>
      <c r="BW37" s="5" t="str">
        <f t="shared" si="32"/>
        <v>OK</v>
      </c>
      <c r="BX37" s="51">
        <v>1.2</v>
      </c>
      <c r="BY37" s="96" cm="1">
        <f t="array" ref="BY37">_xll.DCETCVNPhuLucFHeSoOnDinh(AE37*1000, BX37*1000, AH37, AI37, AJ37, AK37, AL37, AM37, $D$29)</f>
        <v>1</v>
      </c>
      <c r="BZ37" s="52">
        <f t="shared" si="33"/>
        <v>0.15102753188405402</v>
      </c>
      <c r="CA37" s="54">
        <f t="shared" si="34"/>
        <v>0.15610252459229484</v>
      </c>
      <c r="CB37" s="5" t="str">
        <f t="shared" si="35"/>
        <v>OK</v>
      </c>
      <c r="CC37" s="56">
        <f t="shared" si="36"/>
        <v>0.34499859601035404</v>
      </c>
      <c r="CD37" s="55">
        <f t="shared" si="37"/>
        <v>0.34499859601035404</v>
      </c>
      <c r="CE37" s="54">
        <f t="shared" si="38"/>
        <v>0.34499859601035404</v>
      </c>
      <c r="CF37" s="52">
        <f t="shared" si="39"/>
        <v>0.38</v>
      </c>
      <c r="CG37" s="5" t="str">
        <f t="shared" si="40"/>
        <v>OK</v>
      </c>
      <c r="CH37" s="57">
        <f t="shared" si="41"/>
        <v>2.3317146488975653</v>
      </c>
      <c r="CI37" s="6">
        <f t="shared" si="42"/>
        <v>3.2</v>
      </c>
      <c r="CJ37" s="5" t="str">
        <f t="shared" si="43"/>
        <v>OK</v>
      </c>
      <c r="DN37" s="181"/>
      <c r="DP37" s="27"/>
      <c r="DQ37" s="27"/>
      <c r="DR37" s="5"/>
      <c r="DS37" s="5"/>
      <c r="DT37" s="27"/>
      <c r="DU37" s="27"/>
      <c r="DV37" s="82"/>
      <c r="DW37" s="82"/>
      <c r="DX37" s="82"/>
      <c r="DY37" s="70"/>
      <c r="DZ37" s="16"/>
      <c r="EH37" s="42"/>
      <c r="EI37" s="42"/>
      <c r="EJ37" s="42"/>
      <c r="EK37" s="24"/>
      <c r="EL37" s="26"/>
      <c r="EM37" s="26"/>
      <c r="EN37" s="24"/>
      <c r="EO37" s="26"/>
      <c r="EP37" s="24"/>
      <c r="EQ37" s="26"/>
      <c r="ER37" s="24"/>
      <c r="ES37" s="24"/>
      <c r="ET37" s="42"/>
      <c r="EU37" s="42"/>
      <c r="EV37" s="28"/>
      <c r="EX37" s="51"/>
      <c r="EY37" s="96"/>
      <c r="EZ37" s="52"/>
      <c r="FA37" s="54"/>
      <c r="FB37" s="5"/>
      <c r="FC37" s="56"/>
      <c r="FD37" s="55"/>
      <c r="FE37" s="54"/>
      <c r="FF37" s="52"/>
      <c r="FG37" s="5"/>
      <c r="FH37" s="57"/>
      <c r="FI37" s="6"/>
      <c r="FJ37" s="5"/>
    </row>
    <row r="38" spans="2:166" ht="14.25">
      <c r="B38" s="9" t="s">
        <v>161</v>
      </c>
      <c r="C38" s="2"/>
      <c r="D38" s="130" t="s">
        <v>262</v>
      </c>
      <c r="E38" s="142">
        <f>ABS(I33)/(F21*F16)*1000</f>
        <v>4.7786168708141719E-3</v>
      </c>
      <c r="F38" s="151" t="s">
        <v>51</v>
      </c>
      <c r="G38" s="2"/>
      <c r="H38" s="130" t="s">
        <v>162</v>
      </c>
      <c r="I38" s="142">
        <f>ABS(J33)/(F17*F18+F19*F20)*1000</f>
        <v>18.675291224243171</v>
      </c>
      <c r="J38" s="151" t="s">
        <v>51</v>
      </c>
      <c r="K38" s="139" t="s">
        <v>163</v>
      </c>
      <c r="L38" s="152">
        <f>0.58*C29/E29</f>
        <v>132.57142857142856</v>
      </c>
      <c r="M38" s="151" t="s">
        <v>51</v>
      </c>
      <c r="N38" s="7"/>
      <c r="AA38" s="18" t="s">
        <v>131</v>
      </c>
      <c r="AB38" s="22" t="s">
        <v>340</v>
      </c>
      <c r="AC38" s="22" t="s">
        <v>211</v>
      </c>
      <c r="AD38" s="74">
        <v>0</v>
      </c>
      <c r="AE38" s="74">
        <v>9.84</v>
      </c>
      <c r="AF38" s="22">
        <v>1228</v>
      </c>
      <c r="AG38" s="22">
        <v>728</v>
      </c>
      <c r="AH38" s="22">
        <v>1228</v>
      </c>
      <c r="AI38" s="6">
        <v>10</v>
      </c>
      <c r="AJ38" s="6">
        <v>300</v>
      </c>
      <c r="AK38" s="6">
        <v>14</v>
      </c>
      <c r="AL38" s="6">
        <v>300</v>
      </c>
      <c r="AM38" s="6">
        <v>14</v>
      </c>
      <c r="AN38" s="5" t="str" cm="1">
        <f t="array" ref="AN38">_xll.Dce_Name_SectI(AF38, AG38, AJ38, AI38, AK38, "x", "-", $Q$14)</f>
        <v>(1228-728)x300x10x14</v>
      </c>
      <c r="AO38" s="5">
        <f t="shared" si="8"/>
        <v>1200</v>
      </c>
      <c r="AP38" s="27">
        <f t="shared" si="9"/>
        <v>204</v>
      </c>
      <c r="AQ38" s="27">
        <f t="shared" si="10"/>
        <v>453510.88</v>
      </c>
      <c r="AR38" s="5">
        <f t="shared" si="11"/>
        <v>6310</v>
      </c>
      <c r="AS38" s="5">
        <f t="shared" si="12"/>
        <v>7386.170684039088</v>
      </c>
      <c r="AT38" s="27">
        <f t="shared" si="13"/>
        <v>420.66666666666669</v>
      </c>
      <c r="AU38" s="27">
        <f t="shared" si="14"/>
        <v>4349.3999999999996</v>
      </c>
      <c r="AV38" s="82">
        <f t="shared" si="15"/>
        <v>9.5346666666666665E-7</v>
      </c>
      <c r="AW38" s="82">
        <f t="shared" si="16"/>
        <v>23212287</v>
      </c>
      <c r="AX38" s="82">
        <f t="shared" si="17"/>
        <v>2.3212286999999999E-5</v>
      </c>
      <c r="AY38" s="70">
        <f t="shared" si="18"/>
        <v>0.12550866986930984</v>
      </c>
      <c r="AZ38" s="16">
        <f t="shared" si="19"/>
        <v>910.5</v>
      </c>
      <c r="BA38" s="22" t="s">
        <v>305</v>
      </c>
      <c r="BB38" s="23">
        <v>-52.059242169762001</v>
      </c>
      <c r="BC38" s="23">
        <v>138.09563196115931</v>
      </c>
      <c r="BD38" s="23">
        <v>4.944045415120657E-2</v>
      </c>
      <c r="BE38" s="23">
        <v>1.6879562238288754E-2</v>
      </c>
      <c r="BF38" s="23">
        <v>1.3394159453920196E-2</v>
      </c>
      <c r="BG38" s="23">
        <v>880.06775266629984</v>
      </c>
      <c r="BH38" s="42" cm="1">
        <f t="array" ref="BH38">_xll.Bimoment(BE38,AY38,AD38,AE38,$O$75)</f>
        <v>0.1328566921350515</v>
      </c>
      <c r="BI38" s="42">
        <f t="shared" si="20"/>
        <v>4.1200378459338802E-3</v>
      </c>
      <c r="BJ38" s="42">
        <f t="shared" si="21"/>
        <v>16.439956185852296</v>
      </c>
      <c r="BK38" s="24">
        <f t="shared" si="22"/>
        <v>0.35</v>
      </c>
      <c r="BL38" s="26" cm="1">
        <f t="array" ref="BL38">_xll.TCVN5575AnnexEHeSoCx(1,BK38)</f>
        <v>1.1619999999999999</v>
      </c>
      <c r="BM38" s="26">
        <f t="shared" si="23"/>
        <v>1.47</v>
      </c>
      <c r="BN38" s="24">
        <f t="shared" si="24"/>
        <v>1</v>
      </c>
      <c r="BO38" s="26" cm="1">
        <f t="array" ref="BO38">noisuy1chieu(BQ38*BN38,$C$92:$M$92,$C$93:$M$93)</f>
        <v>2.4139413833618164</v>
      </c>
      <c r="BP38" s="24">
        <f t="shared" si="25"/>
        <v>1.1752279901584561E-2</v>
      </c>
      <c r="BQ38" s="26">
        <f t="shared" si="26"/>
        <v>0.47222077820001174</v>
      </c>
      <c r="BR38" s="24">
        <f t="shared" si="27"/>
        <v>9.9750362340480237E-5</v>
      </c>
      <c r="BS38" s="24">
        <f t="shared" si="28"/>
        <v>9.9419868794743205E-4</v>
      </c>
      <c r="BT38" s="42">
        <f t="shared" si="29"/>
        <v>0.4840728084639368</v>
      </c>
      <c r="BU38" s="42">
        <f t="shared" si="30"/>
        <v>0.48496725678954372</v>
      </c>
      <c r="BV38" s="28">
        <f t="shared" si="31"/>
        <v>0.48496725678954372</v>
      </c>
      <c r="BW38" s="5" t="str">
        <f t="shared" si="32"/>
        <v>OK</v>
      </c>
      <c r="BX38" s="51">
        <v>1.2</v>
      </c>
      <c r="BY38" s="96" cm="1">
        <f t="array" ref="BY38">_xll.DCETCVNPhuLucFHeSoOnDinh(AE38*1000, BX38*1000, AH38, AI38, AJ38, AK38, AL38, AM38, $D$29)</f>
        <v>1</v>
      </c>
      <c r="BZ38" s="52">
        <f t="shared" si="33"/>
        <v>0.54872054426841366</v>
      </c>
      <c r="CA38" s="54">
        <f t="shared" si="34"/>
        <v>0.54981449331870158</v>
      </c>
      <c r="CB38" s="5" t="str">
        <f t="shared" si="35"/>
        <v>OK</v>
      </c>
      <c r="CC38" s="56">
        <f t="shared" si="36"/>
        <v>0.34499859601035404</v>
      </c>
      <c r="CD38" s="55">
        <f t="shared" si="37"/>
        <v>0.34499859601035404</v>
      </c>
      <c r="CE38" s="54">
        <f t="shared" si="38"/>
        <v>0.34499859601035404</v>
      </c>
      <c r="CF38" s="52">
        <f t="shared" si="39"/>
        <v>0.38</v>
      </c>
      <c r="CG38" s="5" t="str">
        <f t="shared" si="40"/>
        <v>OK</v>
      </c>
      <c r="CH38" s="57">
        <f t="shared" si="41"/>
        <v>3.9972251123958262</v>
      </c>
      <c r="CI38" s="6">
        <f t="shared" si="42"/>
        <v>3.2</v>
      </c>
      <c r="CJ38" s="5" t="str">
        <f t="shared" si="43"/>
        <v>Gia cường</v>
      </c>
      <c r="DN38" s="181"/>
      <c r="DP38" s="27"/>
      <c r="DQ38" s="27"/>
      <c r="DR38" s="5"/>
      <c r="DS38" s="5"/>
      <c r="DT38" s="27"/>
      <c r="DU38" s="27"/>
      <c r="DV38" s="82"/>
      <c r="DW38" s="82"/>
      <c r="DX38" s="82"/>
      <c r="DY38" s="70"/>
      <c r="DZ38" s="16"/>
      <c r="EH38" s="42"/>
      <c r="EI38" s="42"/>
      <c r="EJ38" s="42"/>
      <c r="EK38" s="24"/>
      <c r="EL38" s="26"/>
      <c r="EM38" s="26"/>
      <c r="EN38" s="24"/>
      <c r="EO38" s="26"/>
      <c r="EP38" s="24"/>
      <c r="EQ38" s="26"/>
      <c r="ER38" s="24"/>
      <c r="ES38" s="24"/>
      <c r="ET38" s="42"/>
      <c r="EU38" s="42"/>
      <c r="EV38" s="28"/>
      <c r="EX38" s="51"/>
      <c r="EY38" s="96"/>
      <c r="EZ38" s="52"/>
      <c r="FA38" s="54"/>
      <c r="FB38" s="5"/>
      <c r="FC38" s="56"/>
      <c r="FD38" s="55"/>
      <c r="FE38" s="54"/>
      <c r="FF38" s="52"/>
      <c r="FG38" s="5"/>
      <c r="FH38" s="57"/>
      <c r="FI38" s="6"/>
      <c r="FJ38" s="5"/>
    </row>
    <row r="39" spans="2:166" ht="14.25">
      <c r="B39" s="94" t="s">
        <v>263</v>
      </c>
      <c r="C39" s="142">
        <f>(F17*F18)/(F21*F16)</f>
        <v>0.35</v>
      </c>
      <c r="D39" s="139" t="s">
        <v>123</v>
      </c>
      <c r="E39" s="141" cm="1">
        <f t="array" ref="E39">_xll.TCVN5575AnnexEHeSoCx(1,C39)</f>
        <v>1.1619999999999999</v>
      </c>
      <c r="F39" s="139" t="s">
        <v>124</v>
      </c>
      <c r="G39" s="34">
        <v>1.47</v>
      </c>
      <c r="H39" s="130" t="s">
        <v>125</v>
      </c>
      <c r="I39" s="153">
        <f>IF(E38&lt;=0.5*L38,1,1-0.2/(C39+0.25)*(E38/L38)^4)</f>
        <v>1</v>
      </c>
      <c r="J39" s="2"/>
      <c r="K39" s="134" t="s">
        <v>169</v>
      </c>
      <c r="L39" s="154">
        <f>B93</f>
        <v>3.0126950740814209</v>
      </c>
      <c r="M39" s="143"/>
      <c r="N39" s="7"/>
      <c r="AA39" s="18" t="s">
        <v>131</v>
      </c>
      <c r="AB39" s="22" t="s">
        <v>340</v>
      </c>
      <c r="AC39" s="22" t="s">
        <v>211</v>
      </c>
      <c r="AD39" s="74">
        <v>4.92</v>
      </c>
      <c r="AE39" s="74">
        <v>9.84</v>
      </c>
      <c r="AF39" s="22">
        <v>1228</v>
      </c>
      <c r="AG39" s="22">
        <v>728</v>
      </c>
      <c r="AH39" s="22">
        <v>978</v>
      </c>
      <c r="AI39" s="6">
        <v>10</v>
      </c>
      <c r="AJ39" s="6">
        <v>300</v>
      </c>
      <c r="AK39" s="6">
        <v>14</v>
      </c>
      <c r="AL39" s="6">
        <v>300</v>
      </c>
      <c r="AM39" s="6">
        <v>14</v>
      </c>
      <c r="AN39" s="5" t="str" cm="1">
        <f t="array" ref="AN39">_xll.Dce_Name_SectI(AF39, AG39, AJ39, AI39, AK39, "x", "-", $Q$14)</f>
        <v>(1228-728)x300x10x14</v>
      </c>
      <c r="AO39" s="5">
        <f t="shared" si="8"/>
        <v>950</v>
      </c>
      <c r="AP39" s="27">
        <f t="shared" si="9"/>
        <v>179</v>
      </c>
      <c r="AQ39" s="27">
        <f t="shared" si="10"/>
        <v>266613.79666666663</v>
      </c>
      <c r="AR39" s="5">
        <f t="shared" si="11"/>
        <v>6307.916666666667</v>
      </c>
      <c r="AS39" s="5">
        <f t="shared" si="12"/>
        <v>5452.224880708929</v>
      </c>
      <c r="AT39" s="27">
        <f t="shared" si="13"/>
        <v>420.52777777777777</v>
      </c>
      <c r="AU39" s="27">
        <f t="shared" si="14"/>
        <v>3152.5250000000001</v>
      </c>
      <c r="AV39" s="82">
        <f t="shared" si="15"/>
        <v>8.7013333333333334E-7</v>
      </c>
      <c r="AW39" s="82">
        <f t="shared" si="16"/>
        <v>14636412</v>
      </c>
      <c r="AX39" s="82">
        <f t="shared" si="17"/>
        <v>1.4636412E-5</v>
      </c>
      <c r="AY39" s="70">
        <f t="shared" si="18"/>
        <v>0.1509925520416649</v>
      </c>
      <c r="AZ39" s="16">
        <f t="shared" si="19"/>
        <v>723</v>
      </c>
      <c r="BA39" s="22" t="s">
        <v>305</v>
      </c>
      <c r="BB39" s="23">
        <v>-47.269653943729082</v>
      </c>
      <c r="BC39" s="23">
        <v>102.87653800986338</v>
      </c>
      <c r="BD39" s="23">
        <v>4.944045415120657E-2</v>
      </c>
      <c r="BE39" s="23">
        <v>1.6879562238288754E-2</v>
      </c>
      <c r="BF39" s="23">
        <v>0.22990416014129844</v>
      </c>
      <c r="BG39" s="23">
        <v>287.61414673954886</v>
      </c>
      <c r="BH39" s="42" cm="1">
        <f t="array" ref="BH39">_xll.Bimoment(BE39,AY39,AD39,AE39,$O$75)</f>
        <v>-6.3955811564848988E-2</v>
      </c>
      <c r="BI39" s="42">
        <f t="shared" si="20"/>
        <v>5.2042583317059542E-3</v>
      </c>
      <c r="BJ39" s="42">
        <f t="shared" si="21"/>
        <v>12.247206905936116</v>
      </c>
      <c r="BK39" s="24">
        <f t="shared" si="22"/>
        <v>0.44210526315789472</v>
      </c>
      <c r="BL39" s="26" cm="1">
        <f t="array" ref="BL39">_xll.TCVN5575AnnexEHeSoCx(1,BK39)</f>
        <v>1.1362105263157896</v>
      </c>
      <c r="BM39" s="26">
        <f t="shared" si="23"/>
        <v>1.47</v>
      </c>
      <c r="BN39" s="24">
        <f t="shared" si="24"/>
        <v>1</v>
      </c>
      <c r="BO39" s="26" cm="1">
        <f t="array" ref="BO39">noisuy1chieu(BQ39*BN39,$C$92:$M$92,$C$93:$M$93)</f>
        <v>1.8738671541213989</v>
      </c>
      <c r="BP39" s="24">
        <f t="shared" si="25"/>
        <v>1.216140758622845E-2</v>
      </c>
      <c r="BQ39" s="26">
        <f t="shared" si="26"/>
        <v>0.21381202514125189</v>
      </c>
      <c r="BR39" s="24">
        <f t="shared" si="27"/>
        <v>1.7127313968848456E-3</v>
      </c>
      <c r="BS39" s="24">
        <f t="shared" si="28"/>
        <v>7.7642469284103417E-4</v>
      </c>
      <c r="BT39" s="42">
        <f t="shared" si="29"/>
        <v>0.22768616412436518</v>
      </c>
      <c r="BU39" s="42">
        <f t="shared" si="30"/>
        <v>0.22674985742032136</v>
      </c>
      <c r="BV39" s="28">
        <f t="shared" si="31"/>
        <v>0.22768616412436518</v>
      </c>
      <c r="BW39" s="5" t="str">
        <f t="shared" si="32"/>
        <v>OK</v>
      </c>
      <c r="BX39" s="51">
        <v>1.2</v>
      </c>
      <c r="BY39" s="96" cm="1">
        <f t="array" ref="BY39">_xll.DCETCVNPhuLucFHeSoOnDinh(AE39*1000, BX39*1000, AH39, AI39, AJ39, AK39, AL39, AM39, $D$29)</f>
        <v>1</v>
      </c>
      <c r="BZ39" s="52">
        <f t="shared" si="33"/>
        <v>0.24293547361838663</v>
      </c>
      <c r="CA39" s="54">
        <f t="shared" si="34"/>
        <v>0.24542462970811252</v>
      </c>
      <c r="CB39" s="5" t="str">
        <f t="shared" si="35"/>
        <v>OK</v>
      </c>
      <c r="CC39" s="56">
        <f t="shared" si="36"/>
        <v>0.34499859601035404</v>
      </c>
      <c r="CD39" s="55">
        <f t="shared" si="37"/>
        <v>0.34499859601035404</v>
      </c>
      <c r="CE39" s="54">
        <f t="shared" si="38"/>
        <v>0.34499859601035404</v>
      </c>
      <c r="CF39" s="52">
        <f t="shared" si="39"/>
        <v>0.38</v>
      </c>
      <c r="CG39" s="5" t="str">
        <f t="shared" si="40"/>
        <v>OK</v>
      </c>
      <c r="CH39" s="57">
        <f t="shared" si="41"/>
        <v>3.1644698806466955</v>
      </c>
      <c r="CI39" s="6">
        <f t="shared" si="42"/>
        <v>3.2</v>
      </c>
      <c r="CJ39" s="5" t="str">
        <f t="shared" si="43"/>
        <v>OK</v>
      </c>
      <c r="DN39" s="181"/>
      <c r="DP39" s="27"/>
      <c r="DQ39" s="27"/>
      <c r="DR39" s="5"/>
      <c r="DS39" s="5"/>
      <c r="DT39" s="27"/>
      <c r="DU39" s="27"/>
      <c r="DV39" s="82"/>
      <c r="DW39" s="82"/>
      <c r="DX39" s="82"/>
      <c r="DY39" s="70"/>
      <c r="DZ39" s="16"/>
      <c r="EH39" s="42"/>
      <c r="EI39" s="42"/>
      <c r="EJ39" s="42"/>
      <c r="EK39" s="24"/>
      <c r="EL39" s="26"/>
      <c r="EM39" s="26"/>
      <c r="EN39" s="24"/>
      <c r="EO39" s="26"/>
      <c r="EP39" s="24"/>
      <c r="EQ39" s="26"/>
      <c r="ER39" s="24"/>
      <c r="ES39" s="24"/>
      <c r="ET39" s="42"/>
      <c r="EU39" s="42"/>
      <c r="EV39" s="28"/>
      <c r="EX39" s="51"/>
      <c r="EY39" s="96"/>
      <c r="EZ39" s="52"/>
      <c r="FA39" s="54"/>
      <c r="FB39" s="5"/>
      <c r="FC39" s="56"/>
      <c r="FD39" s="55"/>
      <c r="FE39" s="54"/>
      <c r="FF39" s="52"/>
      <c r="FG39" s="5"/>
      <c r="FH39" s="57"/>
      <c r="FI39" s="6"/>
      <c r="FJ39" s="5"/>
    </row>
    <row r="40" spans="2:166" ht="14.25">
      <c r="B40" s="123" t="s">
        <v>264</v>
      </c>
      <c r="C40" s="2"/>
      <c r="D40" s="2"/>
      <c r="E40" s="2"/>
      <c r="F40" s="2"/>
      <c r="G40" s="2"/>
      <c r="H40" s="88" t="s">
        <v>166</v>
      </c>
      <c r="I40" s="155">
        <f>ABS(H33)/(G29*D29)*10</f>
        <v>1.5903053747001648E-2</v>
      </c>
      <c r="J40" s="34" t="str">
        <f>IF(I40&lt;0.1,"&lt; 0.1","&gt; 0.1")</f>
        <v>&lt; 0.1</v>
      </c>
      <c r="K40" s="156" t="s">
        <v>164</v>
      </c>
      <c r="L40" s="151">
        <f>D29*F29</f>
        <v>217.14285714285711</v>
      </c>
      <c r="M40" s="143" t="s">
        <v>51</v>
      </c>
      <c r="N40" s="7"/>
      <c r="AA40" s="18" t="s">
        <v>131</v>
      </c>
      <c r="AB40" s="22" t="s">
        <v>340</v>
      </c>
      <c r="AC40" s="22" t="s">
        <v>211</v>
      </c>
      <c r="AD40" s="74">
        <v>8.26</v>
      </c>
      <c r="AE40" s="74">
        <v>9.84</v>
      </c>
      <c r="AF40" s="22">
        <v>1228</v>
      </c>
      <c r="AG40" s="22">
        <v>728</v>
      </c>
      <c r="AH40" s="22">
        <v>808.49119861273255</v>
      </c>
      <c r="AI40" s="6">
        <v>10</v>
      </c>
      <c r="AJ40" s="6">
        <v>300</v>
      </c>
      <c r="AK40" s="6">
        <v>14</v>
      </c>
      <c r="AL40" s="6">
        <v>300</v>
      </c>
      <c r="AM40" s="6">
        <v>14</v>
      </c>
      <c r="AN40" s="5" t="str" cm="1">
        <f t="array" ref="AN40">_xll.Dce_Name_SectI(AF40, AG40, AJ40, AI40, AK40, "x", "-", $Q$14)</f>
        <v>(1228-728)x300x10x14</v>
      </c>
      <c r="AO40" s="5">
        <f t="shared" si="8"/>
        <v>780.49119861273255</v>
      </c>
      <c r="AP40" s="27">
        <f t="shared" si="9"/>
        <v>162.04911986127325</v>
      </c>
      <c r="AQ40" s="27">
        <f t="shared" si="10"/>
        <v>172189.89394905814</v>
      </c>
      <c r="AR40" s="5">
        <f t="shared" si="11"/>
        <v>6306.5040933217724</v>
      </c>
      <c r="AS40" s="5">
        <f t="shared" si="12"/>
        <v>4259.5366342766374</v>
      </c>
      <c r="AT40" s="27">
        <f t="shared" si="13"/>
        <v>420.4336062214515</v>
      </c>
      <c r="AU40" s="27">
        <f t="shared" si="14"/>
        <v>2429.8896559766636</v>
      </c>
      <c r="AV40" s="82">
        <f t="shared" si="15"/>
        <v>8.1363039953757759E-7</v>
      </c>
      <c r="AW40" s="82">
        <f t="shared" si="16"/>
        <v>9941656.1686012689</v>
      </c>
      <c r="AX40" s="82">
        <f t="shared" si="17"/>
        <v>9.9416561686012692E-6</v>
      </c>
      <c r="AY40" s="70">
        <f t="shared" si="18"/>
        <v>0.17715937900807516</v>
      </c>
      <c r="AZ40" s="16">
        <f t="shared" si="19"/>
        <v>595.86839895954938</v>
      </c>
      <c r="BA40" s="22" t="s">
        <v>305</v>
      </c>
      <c r="BB40" s="23">
        <v>-44.098441592713343</v>
      </c>
      <c r="BC40" s="23">
        <v>79.638919546519972</v>
      </c>
      <c r="BD40" s="23">
        <v>4.944045415120657E-2</v>
      </c>
      <c r="BE40" s="23">
        <v>1.6879562238288754E-2</v>
      </c>
      <c r="BF40" s="23">
        <v>0.39486898627778583</v>
      </c>
      <c r="BG40" s="23">
        <v>16.735429272273052</v>
      </c>
      <c r="BH40" s="42" cm="1">
        <f t="array" ref="BH40">_xll.Bimoment(BE40,AY40,AD40,AE40,$O$75)</f>
        <v>2.3152135774534309E-2</v>
      </c>
      <c r="BI40" s="42">
        <f t="shared" si="20"/>
        <v>6.3345306441742648E-3</v>
      </c>
      <c r="BJ40" s="42">
        <f t="shared" si="21"/>
        <v>9.4808237555380916</v>
      </c>
      <c r="BK40" s="24">
        <f t="shared" si="22"/>
        <v>0.53812266012290721</v>
      </c>
      <c r="BL40" s="26" cm="1">
        <f t="array" ref="BL40">_xll.TCVN5575AnnexEHeSoCx(1,BK40)</f>
        <v>1.1161877339877093</v>
      </c>
      <c r="BM40" s="26">
        <f t="shared" si="23"/>
        <v>1.47</v>
      </c>
      <c r="BN40" s="24">
        <f t="shared" si="24"/>
        <v>1</v>
      </c>
      <c r="BO40" s="26" cm="1">
        <f t="array" ref="BO40">noisuy1chieu(BQ40*BN40,$C$92:$M$92,$C$93:$M$93)</f>
        <v>1.4969091415405273</v>
      </c>
      <c r="BP40" s="24">
        <f t="shared" si="25"/>
        <v>1.2532306782125833E-2</v>
      </c>
      <c r="BQ40" s="26">
        <f t="shared" si="26"/>
        <v>1.6210324375898415E-2</v>
      </c>
      <c r="BR40" s="24">
        <f t="shared" si="27"/>
        <v>2.9423390741883603E-3</v>
      </c>
      <c r="BS40" s="24">
        <f t="shared" si="28"/>
        <v>4.269152679730012E-4</v>
      </c>
      <c r="BT40" s="42">
        <f t="shared" si="29"/>
        <v>3.168497023221261E-2</v>
      </c>
      <c r="BU40" s="42">
        <f t="shared" si="30"/>
        <v>2.9169546425997249E-2</v>
      </c>
      <c r="BV40" s="28">
        <f t="shared" si="31"/>
        <v>3.168497023221261E-2</v>
      </c>
      <c r="BW40" s="5" t="str">
        <f t="shared" si="32"/>
        <v>OK</v>
      </c>
      <c r="BX40" s="51">
        <v>1.2</v>
      </c>
      <c r="BY40" s="96" cm="1">
        <f t="array" ref="BY40">_xll.DCETCVNPhuLucFHeSoOnDinh(AE40*1000, BX40*1000, AH40, AI40, AJ40, AK40, AL40, AM40, $D$29)</f>
        <v>1</v>
      </c>
      <c r="BZ40" s="52">
        <f t="shared" si="33"/>
        <v>1.8093765232339777E-2</v>
      </c>
      <c r="CA40" s="54">
        <f t="shared" si="34"/>
        <v>2.1463019574501137E-2</v>
      </c>
      <c r="CB40" s="5" t="str">
        <f t="shared" si="35"/>
        <v>OK</v>
      </c>
      <c r="CC40" s="56">
        <f t="shared" si="36"/>
        <v>0.34499859601035404</v>
      </c>
      <c r="CD40" s="55">
        <f t="shared" si="37"/>
        <v>0.34499859601035404</v>
      </c>
      <c r="CE40" s="54">
        <f t="shared" si="38"/>
        <v>0.34499859601035404</v>
      </c>
      <c r="CF40" s="52">
        <f t="shared" si="39"/>
        <v>0.38</v>
      </c>
      <c r="CG40" s="5" t="str">
        <f t="shared" si="40"/>
        <v>OK</v>
      </c>
      <c r="CH40" s="57">
        <f t="shared" si="41"/>
        <v>2.5998325159156108</v>
      </c>
      <c r="CI40" s="6">
        <f t="shared" si="42"/>
        <v>3.2</v>
      </c>
      <c r="CJ40" s="5" t="str">
        <f t="shared" si="43"/>
        <v>OK</v>
      </c>
      <c r="DN40" s="181"/>
      <c r="DP40" s="27"/>
      <c r="DQ40" s="27"/>
      <c r="DR40" s="5"/>
      <c r="DS40" s="5"/>
      <c r="DT40" s="27"/>
      <c r="DU40" s="27"/>
      <c r="DV40" s="82"/>
      <c r="DW40" s="82"/>
      <c r="DX40" s="82"/>
      <c r="DY40" s="70"/>
      <c r="DZ40" s="16"/>
      <c r="EH40" s="42"/>
      <c r="EI40" s="42"/>
      <c r="EJ40" s="42"/>
      <c r="EK40" s="24"/>
      <c r="EL40" s="26"/>
      <c r="EM40" s="26"/>
      <c r="EN40" s="24"/>
      <c r="EO40" s="26"/>
      <c r="EP40" s="24"/>
      <c r="EQ40" s="26"/>
      <c r="ER40" s="24"/>
      <c r="ES40" s="24"/>
      <c r="ET40" s="42"/>
      <c r="EU40" s="42"/>
      <c r="EV40" s="28"/>
      <c r="EX40" s="51"/>
      <c r="EY40" s="96"/>
      <c r="EZ40" s="52"/>
      <c r="FA40" s="54"/>
      <c r="FB40" s="5"/>
      <c r="FC40" s="56"/>
      <c r="FD40" s="55"/>
      <c r="FE40" s="54"/>
      <c r="FF40" s="52"/>
      <c r="FG40" s="5"/>
      <c r="FH40" s="57"/>
      <c r="FI40" s="6"/>
      <c r="FJ40" s="5"/>
    </row>
    <row r="41" spans="2:166" ht="14.25">
      <c r="B41" s="123" t="s">
        <v>265</v>
      </c>
      <c r="C41" s="2"/>
      <c r="D41" s="2"/>
      <c r="E41" s="2"/>
      <c r="F41" s="2"/>
      <c r="G41" s="2"/>
      <c r="H41" s="2"/>
      <c r="I41" s="2"/>
      <c r="J41" s="2"/>
      <c r="K41" s="157" t="s">
        <v>147</v>
      </c>
      <c r="L41" s="158">
        <f>ABS(H33)/(G29*L40)*10</f>
        <v>1.6740056575791216E-2</v>
      </c>
      <c r="M41" s="143"/>
      <c r="N41" s="7"/>
      <c r="AA41" s="18" t="s">
        <v>131</v>
      </c>
      <c r="AB41" s="22" t="s">
        <v>340</v>
      </c>
      <c r="AC41" s="22" t="s">
        <v>211</v>
      </c>
      <c r="AD41" s="74">
        <v>8.26</v>
      </c>
      <c r="AE41" s="74">
        <v>9.84</v>
      </c>
      <c r="AF41" s="22">
        <v>1228</v>
      </c>
      <c r="AG41" s="22">
        <v>728</v>
      </c>
      <c r="AH41" s="22">
        <v>808.49119861273255</v>
      </c>
      <c r="AI41" s="6">
        <v>10</v>
      </c>
      <c r="AJ41" s="6">
        <v>300</v>
      </c>
      <c r="AK41" s="6">
        <v>14</v>
      </c>
      <c r="AL41" s="6">
        <v>300</v>
      </c>
      <c r="AM41" s="6">
        <v>14</v>
      </c>
      <c r="AN41" s="5" t="str" cm="1">
        <f t="array" ref="AN41">_xll.Dce_Name_SectI(AF41, AG41, AJ41, AI41, AK41, "x", "-", $Q$14)</f>
        <v>(1228-728)x300x10x14</v>
      </c>
      <c r="AO41" s="5">
        <f t="shared" si="8"/>
        <v>780.49119861273255</v>
      </c>
      <c r="AP41" s="27">
        <f t="shared" si="9"/>
        <v>162.04911986127325</v>
      </c>
      <c r="AQ41" s="27">
        <f t="shared" si="10"/>
        <v>172189.89394905814</v>
      </c>
      <c r="AR41" s="5">
        <f t="shared" si="11"/>
        <v>6306.5040933217724</v>
      </c>
      <c r="AS41" s="5">
        <f t="shared" si="12"/>
        <v>4259.5366342766374</v>
      </c>
      <c r="AT41" s="27">
        <f t="shared" si="13"/>
        <v>420.4336062214515</v>
      </c>
      <c r="AU41" s="27">
        <f t="shared" si="14"/>
        <v>2429.8896559766636</v>
      </c>
      <c r="AV41" s="82">
        <f t="shared" si="15"/>
        <v>8.1363039953757759E-7</v>
      </c>
      <c r="AW41" s="82">
        <f t="shared" si="16"/>
        <v>9941656.1686012689</v>
      </c>
      <c r="AX41" s="82">
        <f t="shared" si="17"/>
        <v>9.9416561686012692E-6</v>
      </c>
      <c r="AY41" s="70">
        <f t="shared" si="18"/>
        <v>0.17715937900807516</v>
      </c>
      <c r="AZ41" s="16">
        <f t="shared" si="19"/>
        <v>595.86839895954938</v>
      </c>
      <c r="BA41" s="22" t="s">
        <v>305</v>
      </c>
      <c r="BB41" s="23">
        <v>-44.02426620397091</v>
      </c>
      <c r="BC41" s="23">
        <v>79.01461002470387</v>
      </c>
      <c r="BD41" s="23">
        <v>7.0089927480239567E-2</v>
      </c>
      <c r="BE41" s="23">
        <v>1.6879562238286322E-2</v>
      </c>
      <c r="BF41" s="23">
        <v>0.39486898627774281</v>
      </c>
      <c r="BG41" s="23">
        <v>16.735407882068102</v>
      </c>
      <c r="BH41" s="42" cm="1">
        <f t="array" ref="BH41">_xll.Bimoment(BE41,AY41,AD41,AE41,$O$75)</f>
        <v>2.3152135774530975E-2</v>
      </c>
      <c r="BI41" s="42">
        <f t="shared" si="20"/>
        <v>8.9802329103543261E-3</v>
      </c>
      <c r="BJ41" s="42">
        <f t="shared" si="21"/>
        <v>9.4065011934171281</v>
      </c>
      <c r="BK41" s="24">
        <f t="shared" si="22"/>
        <v>0.53812266012290721</v>
      </c>
      <c r="BL41" s="26" cm="1">
        <f t="array" ref="BL41">_xll.TCVN5575AnnexEHeSoCx(1,BK41)</f>
        <v>1.1161877339877093</v>
      </c>
      <c r="BM41" s="26">
        <f t="shared" si="23"/>
        <v>1.47</v>
      </c>
      <c r="BN41" s="24">
        <f t="shared" si="24"/>
        <v>1</v>
      </c>
      <c r="BO41" s="26" cm="1">
        <f t="array" ref="BO41">noisuy1chieu(BQ41*BN41,$C$92:$M$92,$C$93:$M$93)</f>
        <v>1.4969091415405273</v>
      </c>
      <c r="BP41" s="24">
        <f t="shared" si="25"/>
        <v>1.2511226927740295E-2</v>
      </c>
      <c r="BQ41" s="26">
        <f t="shared" si="26"/>
        <v>1.6210303656850517E-2</v>
      </c>
      <c r="BR41" s="24">
        <f t="shared" si="27"/>
        <v>2.9423390741880398E-3</v>
      </c>
      <c r="BS41" s="24">
        <f t="shared" si="28"/>
        <v>4.2691526797293972E-4</v>
      </c>
      <c r="BT41" s="42">
        <f t="shared" si="29"/>
        <v>3.1663869658778848E-2</v>
      </c>
      <c r="BU41" s="42">
        <f t="shared" si="30"/>
        <v>2.9148445852563751E-2</v>
      </c>
      <c r="BV41" s="28">
        <f t="shared" si="31"/>
        <v>3.1663869658778848E-2</v>
      </c>
      <c r="BW41" s="5" t="str">
        <f t="shared" si="32"/>
        <v>OK</v>
      </c>
      <c r="BX41" s="51">
        <v>1.2</v>
      </c>
      <c r="BY41" s="96" cm="1">
        <f t="array" ref="BY41">_xll.DCETCVNPhuLucFHeSoOnDinh(AE41*1000, BX41*1000, AH41, AI41, AJ41, AK41, AL41, AM41, $D$29)</f>
        <v>1</v>
      </c>
      <c r="BZ41" s="52">
        <f t="shared" si="33"/>
        <v>1.8093742105992652E-2</v>
      </c>
      <c r="CA41" s="54">
        <f t="shared" si="34"/>
        <v>2.146299644815363E-2</v>
      </c>
      <c r="CB41" s="5" t="str">
        <f t="shared" si="35"/>
        <v>OK</v>
      </c>
      <c r="CC41" s="56">
        <f t="shared" si="36"/>
        <v>0.34499859601035404</v>
      </c>
      <c r="CD41" s="55">
        <f t="shared" si="37"/>
        <v>0.34499859601035404</v>
      </c>
      <c r="CE41" s="54">
        <f t="shared" si="38"/>
        <v>0.34499859601035404</v>
      </c>
      <c r="CF41" s="52">
        <f t="shared" si="39"/>
        <v>0.38</v>
      </c>
      <c r="CG41" s="5" t="str">
        <f t="shared" si="40"/>
        <v>OK</v>
      </c>
      <c r="CH41" s="57">
        <f t="shared" si="41"/>
        <v>2.5998325159156108</v>
      </c>
      <c r="CI41" s="6">
        <f t="shared" si="42"/>
        <v>3.2</v>
      </c>
      <c r="CJ41" s="5" t="str">
        <f t="shared" si="43"/>
        <v>OK</v>
      </c>
      <c r="DN41" s="181"/>
      <c r="DP41" s="27"/>
      <c r="DQ41" s="27"/>
      <c r="DR41" s="5"/>
      <c r="DS41" s="5"/>
      <c r="DT41" s="27"/>
      <c r="DU41" s="27"/>
      <c r="DV41" s="82"/>
      <c r="DW41" s="82"/>
      <c r="DX41" s="82"/>
      <c r="DY41" s="70"/>
      <c r="DZ41" s="16"/>
      <c r="EH41" s="42"/>
      <c r="EI41" s="42"/>
      <c r="EJ41" s="42"/>
      <c r="EK41" s="24"/>
      <c r="EL41" s="26"/>
      <c r="EM41" s="26"/>
      <c r="EN41" s="24"/>
      <c r="EO41" s="26"/>
      <c r="EP41" s="24"/>
      <c r="EQ41" s="26"/>
      <c r="ER41" s="24"/>
      <c r="ES41" s="24"/>
      <c r="ET41" s="42"/>
      <c r="EU41" s="42"/>
      <c r="EV41" s="28"/>
      <c r="EX41" s="51"/>
      <c r="EY41" s="96"/>
      <c r="EZ41" s="52"/>
      <c r="FA41" s="54"/>
      <c r="FB41" s="5"/>
      <c r="FC41" s="56"/>
      <c r="FD41" s="55"/>
      <c r="FE41" s="54"/>
      <c r="FF41" s="52"/>
      <c r="FG41" s="5"/>
      <c r="FH41" s="57"/>
      <c r="FI41" s="6"/>
      <c r="FJ41" s="5"/>
    </row>
    <row r="42" spans="2:166" ht="14.25">
      <c r="B42" s="123" t="s">
        <v>266</v>
      </c>
      <c r="C42" s="2"/>
      <c r="D42" s="2"/>
      <c r="E42" s="2"/>
      <c r="F42" s="2"/>
      <c r="G42" s="2"/>
      <c r="H42" s="2"/>
      <c r="I42" s="2"/>
      <c r="J42" s="2"/>
      <c r="K42" s="157" t="s">
        <v>167</v>
      </c>
      <c r="L42" s="158">
        <f>ABS(K33)/(E39*I39*J29*L40)*1000</f>
        <v>0.75870579094126689</v>
      </c>
      <c r="M42" s="143"/>
      <c r="N42" s="7"/>
      <c r="P42" s="186"/>
      <c r="Q42" s="187"/>
      <c r="AA42" s="18" t="s">
        <v>131</v>
      </c>
      <c r="AB42" s="22" t="s">
        <v>340</v>
      </c>
      <c r="AC42" s="22" t="s">
        <v>211</v>
      </c>
      <c r="AD42" s="74">
        <v>9.84</v>
      </c>
      <c r="AE42" s="74">
        <v>9.84</v>
      </c>
      <c r="AF42" s="22">
        <v>1228</v>
      </c>
      <c r="AG42" s="22">
        <v>728</v>
      </c>
      <c r="AH42" s="22">
        <v>728</v>
      </c>
      <c r="AI42" s="6">
        <v>10</v>
      </c>
      <c r="AJ42" s="6">
        <v>300</v>
      </c>
      <c r="AK42" s="6">
        <v>14</v>
      </c>
      <c r="AL42" s="6">
        <v>300</v>
      </c>
      <c r="AM42" s="6">
        <v>14</v>
      </c>
      <c r="AN42" s="5" t="str" cm="1">
        <f t="array" ref="AN42">_xll.Dce_Name_SectI(AF42, AG42, AJ42, AI42, AK42, "x", "-", $Q$14)</f>
        <v>(1228-728)x300x10x14</v>
      </c>
      <c r="AO42" s="5">
        <f t="shared" si="8"/>
        <v>700</v>
      </c>
      <c r="AP42" s="27">
        <f t="shared" si="9"/>
        <v>154</v>
      </c>
      <c r="AQ42" s="27">
        <f t="shared" si="10"/>
        <v>135654.21333333332</v>
      </c>
      <c r="AR42" s="5">
        <f t="shared" si="11"/>
        <v>6305.833333333333</v>
      </c>
      <c r="AS42" s="5">
        <f t="shared" si="12"/>
        <v>3726.7641025641024</v>
      </c>
      <c r="AT42" s="27">
        <f t="shared" si="13"/>
        <v>420.38888888888886</v>
      </c>
      <c r="AU42" s="27">
        <f t="shared" si="14"/>
        <v>2111.9</v>
      </c>
      <c r="AV42" s="82">
        <f t="shared" si="15"/>
        <v>7.8680000000000003E-7</v>
      </c>
      <c r="AW42" s="82">
        <f t="shared" si="16"/>
        <v>8029287</v>
      </c>
      <c r="AX42" s="82">
        <f t="shared" si="17"/>
        <v>8.0292870000000006E-6</v>
      </c>
      <c r="AY42" s="70">
        <f t="shared" si="18"/>
        <v>0.19385348826075771</v>
      </c>
      <c r="AZ42" s="16">
        <f t="shared" si="19"/>
        <v>535.5</v>
      </c>
      <c r="BA42" s="22" t="s">
        <v>305</v>
      </c>
      <c r="BB42" s="23">
        <v>-42.540007577866348</v>
      </c>
      <c r="BC42" s="23">
        <v>68.161954715098076</v>
      </c>
      <c r="BD42" s="23">
        <v>7.0089927480239567E-2</v>
      </c>
      <c r="BE42" s="23">
        <v>1.6879562238286322E-2</v>
      </c>
      <c r="BF42" s="23">
        <v>0.505919521109092</v>
      </c>
      <c r="BG42" s="23">
        <v>133.31328899453078</v>
      </c>
      <c r="BH42" s="42" cm="1">
        <f t="array" ref="BH42">_xll.Bimoment(BE42,AY42,AD42,AE42,$O$75)</f>
        <v>0.12859420585738365</v>
      </c>
      <c r="BI42" s="42">
        <f t="shared" si="20"/>
        <v>1.0012846782891367E-2</v>
      </c>
      <c r="BJ42" s="42">
        <f t="shared" si="21"/>
        <v>8.1145184184640566</v>
      </c>
      <c r="BK42" s="24">
        <f t="shared" si="22"/>
        <v>0.6</v>
      </c>
      <c r="BL42" s="26" cm="1">
        <f t="array" ref="BL42">_xll.TCVN5575AnnexEHeSoCx(1,BK42)</f>
        <v>1.1099999999999999</v>
      </c>
      <c r="BM42" s="26">
        <f t="shared" si="23"/>
        <v>1.47</v>
      </c>
      <c r="BN42" s="24">
        <f t="shared" si="24"/>
        <v>1</v>
      </c>
      <c r="BO42" s="26" cm="1">
        <f t="array" ref="BO42">noisuy1chieu(BQ42*BN42,$C$92:$M$92,$C$93:$M$93)</f>
        <v>1.7371839284896851</v>
      </c>
      <c r="BP42" s="24">
        <f t="shared" si="25"/>
        <v>1.2721294132137068E-2</v>
      </c>
      <c r="BQ42" s="26">
        <f t="shared" si="26"/>
        <v>0.14841336527293231</v>
      </c>
      <c r="BR42" s="24">
        <f t="shared" si="27"/>
        <v>3.7702254926845901E-3</v>
      </c>
      <c r="BS42" s="24">
        <f t="shared" si="28"/>
        <v>2.2735920577843095E-3</v>
      </c>
      <c r="BT42" s="42">
        <f t="shared" si="29"/>
        <v>0.16490488489775398</v>
      </c>
      <c r="BU42" s="42">
        <f t="shared" si="30"/>
        <v>0.16340825146285368</v>
      </c>
      <c r="BV42" s="28">
        <f t="shared" si="31"/>
        <v>0.16490488489775398</v>
      </c>
      <c r="BW42" s="5" t="str">
        <f t="shared" si="32"/>
        <v>OK</v>
      </c>
      <c r="BX42" s="51">
        <v>1.2</v>
      </c>
      <c r="BY42" s="96" cm="1">
        <f t="array" ref="BY42">_xll.DCETCVNPhuLucFHeSoOnDinh(AE42*1000, BX42*1000, AH42, AI42, AJ42, AK42, AL42, AM42, $D$29)</f>
        <v>1</v>
      </c>
      <c r="BZ42" s="52">
        <f t="shared" si="33"/>
        <v>0.16473883545295484</v>
      </c>
      <c r="CA42" s="54">
        <f t="shared" si="34"/>
        <v>0.17078265300342374</v>
      </c>
      <c r="CB42" s="5" t="str">
        <f t="shared" si="35"/>
        <v>OK</v>
      </c>
      <c r="CC42" s="56">
        <f t="shared" si="36"/>
        <v>0.34499859601035404</v>
      </c>
      <c r="CD42" s="55">
        <f t="shared" si="37"/>
        <v>0.34499859601035404</v>
      </c>
      <c r="CE42" s="54">
        <f t="shared" si="38"/>
        <v>0.34499859601035404</v>
      </c>
      <c r="CF42" s="52">
        <f t="shared" si="39"/>
        <v>0.38</v>
      </c>
      <c r="CG42" s="5" t="str">
        <f t="shared" si="40"/>
        <v>OK</v>
      </c>
      <c r="CH42" s="57">
        <f t="shared" si="41"/>
        <v>2.3317146488975653</v>
      </c>
      <c r="CI42" s="6">
        <f t="shared" si="42"/>
        <v>3.2</v>
      </c>
      <c r="CJ42" s="5" t="str">
        <f t="shared" si="43"/>
        <v>OK</v>
      </c>
      <c r="DN42" s="181"/>
      <c r="DP42" s="27"/>
      <c r="DQ42" s="27"/>
      <c r="DR42" s="5"/>
      <c r="DS42" s="5"/>
      <c r="DT42" s="27"/>
      <c r="DU42" s="27"/>
      <c r="DV42" s="82"/>
      <c r="DW42" s="82"/>
      <c r="DX42" s="82"/>
      <c r="DY42" s="70"/>
      <c r="DZ42" s="16"/>
      <c r="EH42" s="42"/>
      <c r="EI42" s="42"/>
      <c r="EJ42" s="42"/>
      <c r="EK42" s="24"/>
      <c r="EL42" s="26"/>
      <c r="EM42" s="26"/>
      <c r="EN42" s="24"/>
      <c r="EO42" s="26"/>
      <c r="EP42" s="24"/>
      <c r="EQ42" s="26"/>
      <c r="ER42" s="24"/>
      <c r="ES42" s="24"/>
      <c r="ET42" s="42"/>
      <c r="EU42" s="42"/>
      <c r="EV42" s="28"/>
      <c r="EX42" s="51"/>
      <c r="EY42" s="96"/>
      <c r="EZ42" s="52"/>
      <c r="FA42" s="54"/>
      <c r="FB42" s="5"/>
      <c r="FC42" s="56"/>
      <c r="FD42" s="55"/>
      <c r="FE42" s="54"/>
      <c r="FF42" s="52"/>
      <c r="FG42" s="5"/>
      <c r="FH42" s="57"/>
      <c r="FI42" s="6"/>
      <c r="FJ42" s="5"/>
    </row>
    <row r="43" spans="2:166" ht="14.25">
      <c r="B43" s="123" t="s">
        <v>267</v>
      </c>
      <c r="C43" s="2"/>
      <c r="D43" s="2"/>
      <c r="E43" s="2"/>
      <c r="F43" s="2"/>
      <c r="G43" s="2"/>
      <c r="H43" s="2"/>
      <c r="I43" s="2"/>
      <c r="J43" s="2"/>
      <c r="K43" s="157" t="s">
        <v>168</v>
      </c>
      <c r="L43" s="158">
        <f>ABS(L33)/(G39*K29*L40)*1000</f>
        <v>5.5790240222592876E-4</v>
      </c>
      <c r="M43" s="143"/>
      <c r="N43" s="7"/>
      <c r="AA43" s="18" t="s">
        <v>131</v>
      </c>
      <c r="AB43" s="22" t="s">
        <v>340</v>
      </c>
      <c r="AC43" s="22" t="s">
        <v>211</v>
      </c>
      <c r="AD43" s="74">
        <v>0</v>
      </c>
      <c r="AE43" s="74">
        <v>9.84</v>
      </c>
      <c r="AF43" s="22">
        <v>1228</v>
      </c>
      <c r="AG43" s="22">
        <v>728</v>
      </c>
      <c r="AH43" s="22">
        <v>1228</v>
      </c>
      <c r="AI43" s="6">
        <v>10</v>
      </c>
      <c r="AJ43" s="6">
        <v>300</v>
      </c>
      <c r="AK43" s="6">
        <v>14</v>
      </c>
      <c r="AL43" s="6">
        <v>300</v>
      </c>
      <c r="AM43" s="6">
        <v>14</v>
      </c>
      <c r="AN43" s="5" t="str" cm="1">
        <f t="array" ref="AN43">_xll.Dce_Name_SectI(AF43, AG43, AJ43, AI43, AK43, "x", "-", $Q$14)</f>
        <v>(1228-728)x300x10x14</v>
      </c>
      <c r="AO43" s="5">
        <f t="shared" si="8"/>
        <v>1200</v>
      </c>
      <c r="AP43" s="27">
        <f t="shared" si="9"/>
        <v>204</v>
      </c>
      <c r="AQ43" s="27">
        <f t="shared" si="10"/>
        <v>453510.88</v>
      </c>
      <c r="AR43" s="5">
        <f t="shared" si="11"/>
        <v>6310</v>
      </c>
      <c r="AS43" s="5">
        <f t="shared" si="12"/>
        <v>7386.170684039088</v>
      </c>
      <c r="AT43" s="27">
        <f t="shared" si="13"/>
        <v>420.66666666666669</v>
      </c>
      <c r="AU43" s="27">
        <f t="shared" si="14"/>
        <v>4349.3999999999996</v>
      </c>
      <c r="AV43" s="82">
        <f t="shared" si="15"/>
        <v>9.5346666666666665E-7</v>
      </c>
      <c r="AW43" s="82">
        <f t="shared" si="16"/>
        <v>23212287</v>
      </c>
      <c r="AX43" s="82">
        <f t="shared" si="17"/>
        <v>2.3212286999999999E-5</v>
      </c>
      <c r="AY43" s="70">
        <f t="shared" si="18"/>
        <v>0.12550866986930984</v>
      </c>
      <c r="AZ43" s="16">
        <f t="shared" si="19"/>
        <v>910.5</v>
      </c>
      <c r="BA43" s="22" t="s">
        <v>306</v>
      </c>
      <c r="BB43" s="23">
        <v>-16.232570994176058</v>
      </c>
      <c r="BC43" s="23">
        <v>83.923708302459275</v>
      </c>
      <c r="BD43" s="23">
        <v>2.6745374572380243E-2</v>
      </c>
      <c r="BE43" s="23">
        <v>2.0662489604677672E-2</v>
      </c>
      <c r="BF43" s="23">
        <v>2.1531671605954372E-2</v>
      </c>
      <c r="BG43" s="23">
        <v>674.64201827745137</v>
      </c>
      <c r="BH43" s="42" cm="1">
        <f t="array" ref="BH43">_xll.Bimoment(BE43,AY43,AD43,AE43,$O$75)</f>
        <v>0.16263158850917367</v>
      </c>
      <c r="BI43" s="42">
        <f t="shared" si="20"/>
        <v>2.2287812143650205E-3</v>
      </c>
      <c r="BJ43" s="42">
        <f t="shared" si="21"/>
        <v>9.990917655054675</v>
      </c>
      <c r="BK43" s="24">
        <f t="shared" si="22"/>
        <v>0.35</v>
      </c>
      <c r="BL43" s="26" cm="1">
        <f t="array" ref="BL43">_xll.TCVN5575AnnexEHeSoCx(1,BK43)</f>
        <v>1.1619999999999999</v>
      </c>
      <c r="BM43" s="26">
        <f t="shared" si="23"/>
        <v>1.47</v>
      </c>
      <c r="BN43" s="24">
        <f t="shared" si="24"/>
        <v>1</v>
      </c>
      <c r="BO43" s="26" cm="1">
        <f t="array" ref="BO43">noisuy1chieu(BQ43*BN43,$C$92:$M$92,$C$93:$M$93)</f>
        <v>2.1835691928863525</v>
      </c>
      <c r="BP43" s="24">
        <f t="shared" si="25"/>
        <v>3.6644735861465563E-3</v>
      </c>
      <c r="BQ43" s="26">
        <f t="shared" si="26"/>
        <v>0.36199483268443583</v>
      </c>
      <c r="BR43" s="24">
        <f t="shared" si="27"/>
        <v>1.6035288006531562E-4</v>
      </c>
      <c r="BS43" s="24">
        <f t="shared" si="28"/>
        <v>1.34540927162987E-3</v>
      </c>
      <c r="BT43" s="42">
        <f t="shared" si="29"/>
        <v>0.36581965915064774</v>
      </c>
      <c r="BU43" s="42">
        <f t="shared" si="30"/>
        <v>0.36700471554221226</v>
      </c>
      <c r="BV43" s="28">
        <f t="shared" si="31"/>
        <v>0.36700471554221226</v>
      </c>
      <c r="BW43" s="5" t="str">
        <f t="shared" si="32"/>
        <v>OK</v>
      </c>
      <c r="BX43" s="51">
        <v>1.2</v>
      </c>
      <c r="BY43" s="96" cm="1">
        <f t="array" ref="BY43">_xll.DCETCVNPhuLucFHeSoOnDinh(AE43*1000, BX43*1000, AH43, AI43, AJ43, AK43, AL43, AM43, $D$29)</f>
        <v>1</v>
      </c>
      <c r="BZ43" s="52">
        <f t="shared" si="33"/>
        <v>0.42063799557931436</v>
      </c>
      <c r="CA43" s="54">
        <f t="shared" si="34"/>
        <v>0.42214375773100954</v>
      </c>
      <c r="CB43" s="5" t="str">
        <f t="shared" si="35"/>
        <v>OK</v>
      </c>
      <c r="CC43" s="56">
        <f t="shared" si="36"/>
        <v>0.34499859601035404</v>
      </c>
      <c r="CD43" s="55">
        <f t="shared" si="37"/>
        <v>0.34499859601035404</v>
      </c>
      <c r="CE43" s="54">
        <f t="shared" si="38"/>
        <v>0.34499859601035404</v>
      </c>
      <c r="CF43" s="52">
        <f t="shared" si="39"/>
        <v>0.38</v>
      </c>
      <c r="CG43" s="5" t="str">
        <f t="shared" si="40"/>
        <v>OK</v>
      </c>
      <c r="CH43" s="57">
        <f t="shared" si="41"/>
        <v>3.9972251123958262</v>
      </c>
      <c r="CI43" s="6">
        <f t="shared" si="42"/>
        <v>3.2</v>
      </c>
      <c r="CJ43" s="5" t="str">
        <f t="shared" si="43"/>
        <v>Gia cường</v>
      </c>
      <c r="DN43" s="181"/>
      <c r="DP43" s="27"/>
      <c r="DQ43" s="27"/>
      <c r="DR43" s="5"/>
      <c r="DS43" s="5"/>
      <c r="DT43" s="27"/>
      <c r="DU43" s="27"/>
      <c r="DV43" s="82"/>
      <c r="DW43" s="82"/>
      <c r="DX43" s="82"/>
      <c r="DY43" s="70"/>
      <c r="DZ43" s="16"/>
      <c r="EH43" s="42"/>
      <c r="EI43" s="42"/>
      <c r="EJ43" s="42"/>
      <c r="EK43" s="24"/>
      <c r="EL43" s="26"/>
      <c r="EM43" s="26"/>
      <c r="EN43" s="24"/>
      <c r="EO43" s="26"/>
      <c r="EP43" s="24"/>
      <c r="EQ43" s="26"/>
      <c r="ER43" s="24"/>
      <c r="ES43" s="24"/>
      <c r="ET43" s="42"/>
      <c r="EU43" s="42"/>
      <c r="EV43" s="28"/>
      <c r="EX43" s="51"/>
      <c r="EY43" s="96"/>
      <c r="EZ43" s="52"/>
      <c r="FA43" s="54"/>
      <c r="FB43" s="5"/>
      <c r="FC43" s="56"/>
      <c r="FD43" s="55"/>
      <c r="FE43" s="54"/>
      <c r="FF43" s="52"/>
      <c r="FG43" s="5"/>
      <c r="FH43" s="57"/>
      <c r="FI43" s="6"/>
      <c r="FJ43" s="5"/>
    </row>
    <row r="44" spans="2:166" ht="14.25">
      <c r="B44" s="123" t="s">
        <v>268</v>
      </c>
      <c r="C44" s="2"/>
      <c r="D44" s="2"/>
      <c r="E44" s="2"/>
      <c r="F44" s="2"/>
      <c r="G44" s="2"/>
      <c r="H44" s="2"/>
      <c r="I44" s="2"/>
      <c r="J44" s="2"/>
      <c r="K44" s="157" t="s">
        <v>170</v>
      </c>
      <c r="L44" s="158">
        <f>ABS(N33)*N29/(L39*M29*L40)*100000</f>
        <v>6.7349265156171496E-5</v>
      </c>
      <c r="M44" s="143"/>
      <c r="N44" s="7"/>
      <c r="AA44" s="18" t="s">
        <v>131</v>
      </c>
      <c r="AB44" s="22" t="s">
        <v>340</v>
      </c>
      <c r="AC44" s="22" t="s">
        <v>211</v>
      </c>
      <c r="AD44" s="74">
        <v>4.92</v>
      </c>
      <c r="AE44" s="74">
        <v>9.84</v>
      </c>
      <c r="AF44" s="22">
        <v>1228</v>
      </c>
      <c r="AG44" s="22">
        <v>728</v>
      </c>
      <c r="AH44" s="22">
        <v>978</v>
      </c>
      <c r="AI44" s="6">
        <v>10</v>
      </c>
      <c r="AJ44" s="6">
        <v>300</v>
      </c>
      <c r="AK44" s="6">
        <v>14</v>
      </c>
      <c r="AL44" s="6">
        <v>300</v>
      </c>
      <c r="AM44" s="6">
        <v>14</v>
      </c>
      <c r="AN44" s="5" t="str" cm="1">
        <f t="array" ref="AN44">_xll.Dce_Name_SectI(AF44, AG44, AJ44, AI44, AK44, "x", "-", $Q$14)</f>
        <v>(1228-728)x300x10x14</v>
      </c>
      <c r="AO44" s="5">
        <f t="shared" si="8"/>
        <v>950</v>
      </c>
      <c r="AP44" s="27">
        <f t="shared" si="9"/>
        <v>179</v>
      </c>
      <c r="AQ44" s="27">
        <f t="shared" si="10"/>
        <v>266613.79666666663</v>
      </c>
      <c r="AR44" s="5">
        <f t="shared" si="11"/>
        <v>6307.916666666667</v>
      </c>
      <c r="AS44" s="5">
        <f t="shared" si="12"/>
        <v>5452.224880708929</v>
      </c>
      <c r="AT44" s="27">
        <f t="shared" si="13"/>
        <v>420.52777777777777</v>
      </c>
      <c r="AU44" s="27">
        <f t="shared" si="14"/>
        <v>3152.5250000000001</v>
      </c>
      <c r="AV44" s="82">
        <f t="shared" si="15"/>
        <v>8.7013333333333334E-7</v>
      </c>
      <c r="AW44" s="82">
        <f t="shared" si="16"/>
        <v>14636412</v>
      </c>
      <c r="AX44" s="82">
        <f t="shared" si="17"/>
        <v>1.4636412E-5</v>
      </c>
      <c r="AY44" s="70">
        <f t="shared" si="18"/>
        <v>0.1509925520416649</v>
      </c>
      <c r="AZ44" s="16">
        <f t="shared" si="19"/>
        <v>723</v>
      </c>
      <c r="BA44" s="22" t="s">
        <v>306</v>
      </c>
      <c r="BB44" s="23">
        <v>-11.442982768143141</v>
      </c>
      <c r="BC44" s="23">
        <v>67.084688711098508</v>
      </c>
      <c r="BD44" s="23">
        <v>2.6745374572380243E-2</v>
      </c>
      <c r="BE44" s="23">
        <v>2.0662489604677672E-2</v>
      </c>
      <c r="BF44" s="23">
        <v>0.15314665779729783</v>
      </c>
      <c r="BG44" s="23">
        <v>303.54595407205636</v>
      </c>
      <c r="BH44" s="42" cm="1">
        <f t="array" ref="BH44">_xll.Bimoment(BE44,AY44,AD44,AE44,$O$75)</f>
        <v>-7.8289132914823048E-2</v>
      </c>
      <c r="BI44" s="42">
        <f t="shared" si="20"/>
        <v>2.8153025865663415E-3</v>
      </c>
      <c r="BJ44" s="42">
        <f t="shared" si="21"/>
        <v>7.986272465606965</v>
      </c>
      <c r="BK44" s="24">
        <f t="shared" si="22"/>
        <v>0.44210526315789472</v>
      </c>
      <c r="BL44" s="26" cm="1">
        <f t="array" ref="BL44">_xll.TCVN5575AnnexEHeSoCx(1,BK44)</f>
        <v>1.1362105263157896</v>
      </c>
      <c r="BM44" s="26">
        <f t="shared" si="23"/>
        <v>1.47</v>
      </c>
      <c r="BN44" s="24">
        <f t="shared" si="24"/>
        <v>1</v>
      </c>
      <c r="BO44" s="26" cm="1">
        <f t="array" ref="BO44">noisuy1chieu(BQ44*BN44,$C$92:$M$92,$C$93:$M$93)</f>
        <v>1.8986204862594604</v>
      </c>
      <c r="BP44" s="24">
        <f t="shared" si="25"/>
        <v>2.9440193831594382E-3</v>
      </c>
      <c r="BQ44" s="26">
        <f t="shared" si="26"/>
        <v>0.22565571234697329</v>
      </c>
      <c r="BR44" s="24">
        <f t="shared" si="27"/>
        <v>1.1409062323022041E-3</v>
      </c>
      <c r="BS44" s="24">
        <f t="shared" si="28"/>
        <v>9.3804018551860028E-4</v>
      </c>
      <c r="BT44" s="42">
        <f t="shared" si="29"/>
        <v>0.22974063796243493</v>
      </c>
      <c r="BU44" s="42">
        <f t="shared" si="30"/>
        <v>0.22953777191565133</v>
      </c>
      <c r="BV44" s="28">
        <f t="shared" si="31"/>
        <v>0.22974063796243493</v>
      </c>
      <c r="BW44" s="5" t="str">
        <f t="shared" si="32"/>
        <v>OK</v>
      </c>
      <c r="BX44" s="51">
        <v>1.2</v>
      </c>
      <c r="BY44" s="96" cm="1">
        <f t="array" ref="BY44">_xll.DCETCVNPhuLucFHeSoOnDinh(AE44*1000, BX44*1000, AH44, AI44, AJ44, AK44, AL44, AM44, $D$29)</f>
        <v>1</v>
      </c>
      <c r="BZ44" s="52">
        <f t="shared" si="33"/>
        <v>0.25639239569191891</v>
      </c>
      <c r="CA44" s="54">
        <f t="shared" si="34"/>
        <v>0.25847134210973971</v>
      </c>
      <c r="CB44" s="5" t="str">
        <f t="shared" si="35"/>
        <v>OK</v>
      </c>
      <c r="CC44" s="56">
        <f t="shared" si="36"/>
        <v>0.34499859601035404</v>
      </c>
      <c r="CD44" s="55">
        <f t="shared" si="37"/>
        <v>0.34499859601035404</v>
      </c>
      <c r="CE44" s="54">
        <f t="shared" si="38"/>
        <v>0.34499859601035404</v>
      </c>
      <c r="CF44" s="52">
        <f t="shared" si="39"/>
        <v>0.38</v>
      </c>
      <c r="CG44" s="5" t="str">
        <f t="shared" si="40"/>
        <v>OK</v>
      </c>
      <c r="CH44" s="57">
        <f t="shared" si="41"/>
        <v>3.1644698806466955</v>
      </c>
      <c r="CI44" s="6">
        <f t="shared" si="42"/>
        <v>3.2</v>
      </c>
      <c r="CJ44" s="5" t="str">
        <f t="shared" si="43"/>
        <v>OK</v>
      </c>
      <c r="DN44" s="181"/>
      <c r="DP44" s="27"/>
      <c r="DQ44" s="27"/>
      <c r="DR44" s="5"/>
      <c r="DS44" s="5"/>
      <c r="DT44" s="27"/>
      <c r="DU44" s="27"/>
      <c r="DV44" s="82"/>
      <c r="DW44" s="82"/>
      <c r="DX44" s="82"/>
      <c r="DY44" s="70"/>
      <c r="DZ44" s="16"/>
      <c r="EH44" s="42"/>
      <c r="EI44" s="42"/>
      <c r="EJ44" s="42"/>
      <c r="EK44" s="24"/>
      <c r="EL44" s="26"/>
      <c r="EM44" s="26"/>
      <c r="EN44" s="24"/>
      <c r="EO44" s="26"/>
      <c r="EP44" s="24"/>
      <c r="EQ44" s="26"/>
      <c r="ER44" s="24"/>
      <c r="ES44" s="24"/>
      <c r="ET44" s="42"/>
      <c r="EU44" s="42"/>
      <c r="EV44" s="28"/>
      <c r="EX44" s="51"/>
      <c r="EY44" s="96"/>
      <c r="EZ44" s="52"/>
      <c r="FA44" s="54"/>
      <c r="FB44" s="5"/>
      <c r="FC44" s="56"/>
      <c r="FD44" s="55"/>
      <c r="FE44" s="54"/>
      <c r="FF44" s="52"/>
      <c r="FG44" s="5"/>
      <c r="FH44" s="57"/>
      <c r="FI44" s="6"/>
      <c r="FJ44" s="5"/>
    </row>
    <row r="45" spans="2:166" ht="15">
      <c r="B45" s="123" t="s">
        <v>269</v>
      </c>
      <c r="C45" s="143"/>
      <c r="D45" s="143"/>
      <c r="E45" s="143"/>
      <c r="F45" s="143"/>
      <c r="G45" s="143"/>
      <c r="H45" s="143"/>
      <c r="I45" s="143"/>
      <c r="J45" s="143"/>
      <c r="K45" s="157"/>
      <c r="L45" s="159">
        <f>L41+L42+L43</f>
        <v>0.77600374991928411</v>
      </c>
      <c r="M45" s="160" t="s">
        <v>34</v>
      </c>
      <c r="N45" s="21" t="str">
        <f>IF(L45&lt;=1,"OK","Check")</f>
        <v>OK</v>
      </c>
      <c r="AA45" s="18" t="s">
        <v>131</v>
      </c>
      <c r="AB45" s="22" t="s">
        <v>340</v>
      </c>
      <c r="AC45" s="22" t="s">
        <v>211</v>
      </c>
      <c r="AD45" s="74">
        <v>8.26</v>
      </c>
      <c r="AE45" s="74">
        <v>9.84</v>
      </c>
      <c r="AF45" s="22">
        <v>1228</v>
      </c>
      <c r="AG45" s="22">
        <v>728</v>
      </c>
      <c r="AH45" s="22">
        <v>808.49119861273255</v>
      </c>
      <c r="AI45" s="6">
        <v>10</v>
      </c>
      <c r="AJ45" s="6">
        <v>300</v>
      </c>
      <c r="AK45" s="6">
        <v>14</v>
      </c>
      <c r="AL45" s="6">
        <v>300</v>
      </c>
      <c r="AM45" s="6">
        <v>14</v>
      </c>
      <c r="AN45" s="5" t="str" cm="1">
        <f t="array" ref="AN45">_xll.Dce_Name_SectI(AF45, AG45, AJ45, AI45, AK45, "x", "-", $Q$14)</f>
        <v>(1228-728)x300x10x14</v>
      </c>
      <c r="AO45" s="5">
        <f t="shared" si="8"/>
        <v>780.49119861273255</v>
      </c>
      <c r="AP45" s="27">
        <f t="shared" si="9"/>
        <v>162.04911986127325</v>
      </c>
      <c r="AQ45" s="27">
        <f t="shared" si="10"/>
        <v>172189.89394905814</v>
      </c>
      <c r="AR45" s="5">
        <f t="shared" si="11"/>
        <v>6306.5040933217724</v>
      </c>
      <c r="AS45" s="5">
        <f t="shared" si="12"/>
        <v>4259.5366342766374</v>
      </c>
      <c r="AT45" s="27">
        <f t="shared" si="13"/>
        <v>420.4336062214515</v>
      </c>
      <c r="AU45" s="27">
        <f t="shared" si="14"/>
        <v>2429.8896559766636</v>
      </c>
      <c r="AV45" s="82">
        <f t="shared" si="15"/>
        <v>8.1363039953757759E-7</v>
      </c>
      <c r="AW45" s="82">
        <f t="shared" si="16"/>
        <v>9941656.1686012689</v>
      </c>
      <c r="AX45" s="82">
        <f t="shared" si="17"/>
        <v>9.9416561686012692E-6</v>
      </c>
      <c r="AY45" s="70">
        <f t="shared" si="18"/>
        <v>0.17715937900807516</v>
      </c>
      <c r="AZ45" s="16">
        <f t="shared" si="19"/>
        <v>595.86839895954938</v>
      </c>
      <c r="BA45" s="22" t="s">
        <v>306</v>
      </c>
      <c r="BB45" s="23">
        <v>-8.2717704171273958</v>
      </c>
      <c r="BC45" s="23">
        <v>56.309407744400914</v>
      </c>
      <c r="BD45" s="23">
        <v>2.6745374572380243E-2</v>
      </c>
      <c r="BE45" s="23">
        <v>2.0662489604677672E-2</v>
      </c>
      <c r="BF45" s="23">
        <v>0.24238625201288339</v>
      </c>
      <c r="BG45" s="23">
        <v>97.829625088384901</v>
      </c>
      <c r="BH45" s="42" cm="1">
        <f t="array" ref="BH45">_xll.Bimoment(BE45,AY45,AD45,AE45,$O$75)</f>
        <v>2.8340827683449411E-2</v>
      </c>
      <c r="BI45" s="42">
        <f t="shared" si="20"/>
        <v>3.4267362168744807E-3</v>
      </c>
      <c r="BJ45" s="42">
        <f t="shared" si="21"/>
        <v>6.7035009219524895</v>
      </c>
      <c r="BK45" s="24">
        <f t="shared" si="22"/>
        <v>0.53812266012290721</v>
      </c>
      <c r="BL45" s="26" cm="1">
        <f t="array" ref="BL45">_xll.TCVN5575AnnexEHeSoCx(1,BK45)</f>
        <v>1.1161877339877093</v>
      </c>
      <c r="BM45" s="26">
        <f t="shared" si="23"/>
        <v>1.47</v>
      </c>
      <c r="BN45" s="24">
        <f t="shared" si="24"/>
        <v>1</v>
      </c>
      <c r="BO45" s="26" cm="1">
        <f t="array" ref="BO45">noisuy1chieu(BQ45*BN45,$C$92:$M$92,$C$93:$M$93)</f>
        <v>1.6273016929626465</v>
      </c>
      <c r="BP45" s="24">
        <f t="shared" si="25"/>
        <v>2.3507489324947621E-3</v>
      </c>
      <c r="BQ45" s="26">
        <f t="shared" si="26"/>
        <v>9.4760040537630874E-2</v>
      </c>
      <c r="BR45" s="24">
        <f t="shared" si="27"/>
        <v>1.806124474515854E-3</v>
      </c>
      <c r="BS45" s="24">
        <f t="shared" si="28"/>
        <v>4.8071815052186845E-4</v>
      </c>
      <c r="BT45" s="42">
        <f t="shared" si="29"/>
        <v>9.8916913944641485E-2</v>
      </c>
      <c r="BU45" s="42">
        <f t="shared" si="30"/>
        <v>9.75915076206475E-2</v>
      </c>
      <c r="BV45" s="28">
        <f t="shared" si="31"/>
        <v>9.8916913944641485E-2</v>
      </c>
      <c r="BW45" s="5" t="str">
        <f t="shared" si="32"/>
        <v>OK</v>
      </c>
      <c r="BX45" s="51">
        <v>1.2</v>
      </c>
      <c r="BY45" s="96" cm="1">
        <f t="array" ref="BY45">_xll.DCETCVNPhuLucFHeSoOnDinh(AE45*1000, BX45*1000, AH45, AI45, AJ45, AK45, AL45, AM45, $D$29)</f>
        <v>1</v>
      </c>
      <c r="BZ45" s="52">
        <f t="shared" si="33"/>
        <v>0.10576999492028169</v>
      </c>
      <c r="CA45" s="54">
        <f t="shared" si="34"/>
        <v>0.1080568375453194</v>
      </c>
      <c r="CB45" s="5" t="str">
        <f t="shared" si="35"/>
        <v>OK</v>
      </c>
      <c r="CC45" s="56">
        <f t="shared" si="36"/>
        <v>0.34499859601035404</v>
      </c>
      <c r="CD45" s="55">
        <f t="shared" si="37"/>
        <v>0.34499859601035404</v>
      </c>
      <c r="CE45" s="54">
        <f t="shared" si="38"/>
        <v>0.34499859601035404</v>
      </c>
      <c r="CF45" s="52">
        <f t="shared" si="39"/>
        <v>0.38</v>
      </c>
      <c r="CG45" s="5" t="str">
        <f t="shared" si="40"/>
        <v>OK</v>
      </c>
      <c r="CH45" s="57">
        <f t="shared" si="41"/>
        <v>2.5998325159156108</v>
      </c>
      <c r="CI45" s="6">
        <f t="shared" si="42"/>
        <v>3.2</v>
      </c>
      <c r="CJ45" s="5" t="str">
        <f t="shared" si="43"/>
        <v>OK</v>
      </c>
      <c r="DN45" s="181"/>
      <c r="DP45" s="27"/>
      <c r="DQ45" s="27"/>
      <c r="DR45" s="5"/>
      <c r="DS45" s="5"/>
      <c r="DT45" s="27"/>
      <c r="DU45" s="27"/>
      <c r="DV45" s="82"/>
      <c r="DW45" s="82"/>
      <c r="DX45" s="82"/>
      <c r="DY45" s="70"/>
      <c r="DZ45" s="16"/>
      <c r="EH45" s="42"/>
      <c r="EI45" s="42"/>
      <c r="EJ45" s="42"/>
      <c r="EK45" s="24"/>
      <c r="EL45" s="26"/>
      <c r="EM45" s="26"/>
      <c r="EN45" s="24"/>
      <c r="EO45" s="26"/>
      <c r="EP45" s="24"/>
      <c r="EQ45" s="26"/>
      <c r="ER45" s="24"/>
      <c r="ES45" s="24"/>
      <c r="ET45" s="42"/>
      <c r="EU45" s="42"/>
      <c r="EV45" s="28"/>
      <c r="EX45" s="51"/>
      <c r="EY45" s="96"/>
      <c r="EZ45" s="52"/>
      <c r="FA45" s="54"/>
      <c r="FB45" s="5"/>
      <c r="FC45" s="56"/>
      <c r="FD45" s="55"/>
      <c r="FE45" s="54"/>
      <c r="FF45" s="52"/>
      <c r="FG45" s="5"/>
      <c r="FH45" s="57"/>
      <c r="FI45" s="6"/>
      <c r="FJ45" s="5"/>
    </row>
    <row r="46" spans="2:166" ht="15">
      <c r="B46" s="123" t="s">
        <v>270</v>
      </c>
      <c r="C46" s="143"/>
      <c r="D46" s="143"/>
      <c r="E46" s="143"/>
      <c r="F46" s="143"/>
      <c r="G46" s="143"/>
      <c r="H46" s="143"/>
      <c r="I46" s="143"/>
      <c r="J46" s="143"/>
      <c r="K46" s="157"/>
      <c r="L46" s="159">
        <f>L41+L42+L44</f>
        <v>0.77551319678221431</v>
      </c>
      <c r="M46" s="160" t="s">
        <v>34</v>
      </c>
      <c r="N46" s="21" t="str">
        <f>IF(L46&lt;=1,"OK","Check")</f>
        <v>OK</v>
      </c>
      <c r="AA46" s="18" t="s">
        <v>131</v>
      </c>
      <c r="AB46" s="22" t="s">
        <v>340</v>
      </c>
      <c r="AC46" s="22" t="s">
        <v>211</v>
      </c>
      <c r="AD46" s="74">
        <v>8.26</v>
      </c>
      <c r="AE46" s="74">
        <v>9.84</v>
      </c>
      <c r="AF46" s="22">
        <v>1228</v>
      </c>
      <c r="AG46" s="22">
        <v>728</v>
      </c>
      <c r="AH46" s="22">
        <v>808.49119861273255</v>
      </c>
      <c r="AI46" s="6">
        <v>10</v>
      </c>
      <c r="AJ46" s="6">
        <v>300</v>
      </c>
      <c r="AK46" s="6">
        <v>14</v>
      </c>
      <c r="AL46" s="6">
        <v>300</v>
      </c>
      <c r="AM46" s="6">
        <v>14</v>
      </c>
      <c r="AN46" s="5" t="str" cm="1">
        <f t="array" ref="AN46">_xll.Dce_Name_SectI(AF46, AG46, AJ46, AI46, AK46, "x", "-", $Q$14)</f>
        <v>(1228-728)x300x10x14</v>
      </c>
      <c r="AO46" s="5">
        <f t="shared" si="8"/>
        <v>780.49119861273255</v>
      </c>
      <c r="AP46" s="27">
        <f t="shared" si="9"/>
        <v>162.04911986127325</v>
      </c>
      <c r="AQ46" s="27">
        <f t="shared" si="10"/>
        <v>172189.89394905814</v>
      </c>
      <c r="AR46" s="5">
        <f t="shared" si="11"/>
        <v>6306.5040933217724</v>
      </c>
      <c r="AS46" s="5">
        <f t="shared" si="12"/>
        <v>4259.5366342766374</v>
      </c>
      <c r="AT46" s="27">
        <f t="shared" si="13"/>
        <v>420.4336062214515</v>
      </c>
      <c r="AU46" s="27">
        <f t="shared" si="14"/>
        <v>2429.8896559766636</v>
      </c>
      <c r="AV46" s="82">
        <f t="shared" si="15"/>
        <v>8.1363039953757759E-7</v>
      </c>
      <c r="AW46" s="82">
        <f t="shared" si="16"/>
        <v>9941656.1686012689</v>
      </c>
      <c r="AX46" s="82">
        <f t="shared" si="17"/>
        <v>9.9416561686012692E-6</v>
      </c>
      <c r="AY46" s="70">
        <f t="shared" si="18"/>
        <v>0.17715937900807516</v>
      </c>
      <c r="AZ46" s="16">
        <f t="shared" si="19"/>
        <v>595.86839895954938</v>
      </c>
      <c r="BA46" s="22" t="s">
        <v>306</v>
      </c>
      <c r="BB46" s="23">
        <v>-8.1975950283958809</v>
      </c>
      <c r="BC46" s="23">
        <v>55.685098222578745</v>
      </c>
      <c r="BD46" s="23">
        <v>9.2785073829190878E-2</v>
      </c>
      <c r="BE46" s="23">
        <v>2.0662489604678966E-2</v>
      </c>
      <c r="BF46" s="23">
        <v>0.24238625201286368</v>
      </c>
      <c r="BG46" s="23">
        <v>97.829642956661701</v>
      </c>
      <c r="BH46" s="42" cm="1">
        <f t="array" ref="BH46">_xll.Bimoment(BE46,AY46,AD46,AE46,$O$75)</f>
        <v>2.8340827683451184E-2</v>
      </c>
      <c r="BI46" s="42">
        <f t="shared" si="20"/>
        <v>1.1888035892539176E-2</v>
      </c>
      <c r="BJ46" s="42">
        <f t="shared" si="21"/>
        <v>6.6291783598308029</v>
      </c>
      <c r="BK46" s="24">
        <f t="shared" si="22"/>
        <v>0.53812266012290721</v>
      </c>
      <c r="BL46" s="26" cm="1">
        <f t="array" ref="BL46">_xll.TCVN5575AnnexEHeSoCx(1,BK46)</f>
        <v>1.1161877339877093</v>
      </c>
      <c r="BM46" s="26">
        <f t="shared" si="23"/>
        <v>1.47</v>
      </c>
      <c r="BN46" s="24">
        <f t="shared" si="24"/>
        <v>1</v>
      </c>
      <c r="BO46" s="26" cm="1">
        <f t="array" ref="BO46">noisuy1chieu(BQ46*BN46,$C$92:$M$92,$C$93:$M$93)</f>
        <v>1.6273016929626465</v>
      </c>
      <c r="BP46" s="24">
        <f t="shared" si="25"/>
        <v>2.3296690781123251E-3</v>
      </c>
      <c r="BQ46" s="26">
        <f t="shared" si="26"/>
        <v>9.4760057845257609E-2</v>
      </c>
      <c r="BR46" s="24">
        <f t="shared" si="27"/>
        <v>1.8061244745157074E-3</v>
      </c>
      <c r="BS46" s="24">
        <f t="shared" si="28"/>
        <v>4.8071815052189848E-4</v>
      </c>
      <c r="BT46" s="42">
        <f t="shared" si="29"/>
        <v>9.8895851397885648E-2</v>
      </c>
      <c r="BU46" s="42">
        <f t="shared" si="30"/>
        <v>9.7570445073891829E-2</v>
      </c>
      <c r="BV46" s="28">
        <f t="shared" si="31"/>
        <v>9.8895851397885648E-2</v>
      </c>
      <c r="BW46" s="5" t="str">
        <f t="shared" si="32"/>
        <v>OK</v>
      </c>
      <c r="BX46" s="51">
        <v>1.2</v>
      </c>
      <c r="BY46" s="96" cm="1">
        <f t="array" ref="BY46">_xll.DCETCVNPhuLucFHeSoOnDinh(AE46*1000, BX46*1000, AH46, AI46, AJ46, AK46, AL46, AM46, $D$29)</f>
        <v>1</v>
      </c>
      <c r="BZ46" s="52">
        <f t="shared" si="33"/>
        <v>0.10577001423884234</v>
      </c>
      <c r="CA46" s="54">
        <f t="shared" si="34"/>
        <v>0.10805685686387995</v>
      </c>
      <c r="CB46" s="5" t="str">
        <f t="shared" si="35"/>
        <v>OK</v>
      </c>
      <c r="CC46" s="56">
        <f t="shared" si="36"/>
        <v>0.34499859601035404</v>
      </c>
      <c r="CD46" s="55">
        <f t="shared" si="37"/>
        <v>0.34499859601035404</v>
      </c>
      <c r="CE46" s="54">
        <f t="shared" si="38"/>
        <v>0.34499859601035404</v>
      </c>
      <c r="CF46" s="52">
        <f t="shared" si="39"/>
        <v>0.38</v>
      </c>
      <c r="CG46" s="5" t="str">
        <f t="shared" si="40"/>
        <v>OK</v>
      </c>
      <c r="CH46" s="57">
        <f t="shared" si="41"/>
        <v>2.5998325159156108</v>
      </c>
      <c r="CI46" s="6">
        <f t="shared" si="42"/>
        <v>3.2</v>
      </c>
      <c r="CJ46" s="5" t="str">
        <f t="shared" si="43"/>
        <v>OK</v>
      </c>
      <c r="DN46" s="181"/>
      <c r="DP46" s="27"/>
      <c r="DQ46" s="27"/>
      <c r="DR46" s="5"/>
      <c r="DS46" s="5"/>
      <c r="DT46" s="27"/>
      <c r="DU46" s="27"/>
      <c r="DV46" s="82"/>
      <c r="DW46" s="82"/>
      <c r="DX46" s="82"/>
      <c r="DY46" s="70"/>
      <c r="DZ46" s="16"/>
      <c r="EH46" s="42"/>
      <c r="EI46" s="42"/>
      <c r="EJ46" s="42"/>
      <c r="EK46" s="24"/>
      <c r="EL46" s="26"/>
      <c r="EM46" s="26"/>
      <c r="EN46" s="24"/>
      <c r="EO46" s="26"/>
      <c r="EP46" s="24"/>
      <c r="EQ46" s="26"/>
      <c r="ER46" s="24"/>
      <c r="ES46" s="24"/>
      <c r="ET46" s="42"/>
      <c r="EU46" s="42"/>
      <c r="EV46" s="28"/>
      <c r="EX46" s="51"/>
      <c r="EY46" s="96"/>
      <c r="EZ46" s="52"/>
      <c r="FA46" s="54"/>
      <c r="FB46" s="5"/>
      <c r="FC46" s="56"/>
      <c r="FD46" s="55"/>
      <c r="FE46" s="54"/>
      <c r="FF46" s="52"/>
      <c r="FG46" s="5"/>
      <c r="FH46" s="57"/>
      <c r="FI46" s="6"/>
      <c r="FJ46" s="5"/>
    </row>
    <row r="47" spans="2:166">
      <c r="B47" s="11"/>
      <c r="C47" s="2"/>
      <c r="D47" s="2"/>
      <c r="E47" s="2"/>
      <c r="F47" s="2"/>
      <c r="G47" s="2"/>
      <c r="H47" s="2"/>
      <c r="I47" s="2"/>
      <c r="J47" s="2"/>
      <c r="K47" s="2"/>
      <c r="L47" s="2"/>
      <c r="M47" s="143"/>
      <c r="N47" s="7"/>
      <c r="AA47" s="18" t="s">
        <v>131</v>
      </c>
      <c r="AB47" s="22" t="s">
        <v>340</v>
      </c>
      <c r="AC47" s="22" t="s">
        <v>211</v>
      </c>
      <c r="AD47" s="74">
        <v>9.84</v>
      </c>
      <c r="AE47" s="74">
        <v>9.84</v>
      </c>
      <c r="AF47" s="22">
        <v>1228</v>
      </c>
      <c r="AG47" s="22">
        <v>728</v>
      </c>
      <c r="AH47" s="22">
        <v>728</v>
      </c>
      <c r="AI47" s="6">
        <v>10</v>
      </c>
      <c r="AJ47" s="6">
        <v>300</v>
      </c>
      <c r="AK47" s="6">
        <v>14</v>
      </c>
      <c r="AL47" s="6">
        <v>300</v>
      </c>
      <c r="AM47" s="6">
        <v>14</v>
      </c>
      <c r="AN47" s="5" t="str" cm="1">
        <f t="array" ref="AN47">_xll.Dce_Name_SectI(AF47, AG47, AJ47, AI47, AK47, "x", "-", $Q$14)</f>
        <v>(1228-728)x300x10x14</v>
      </c>
      <c r="AO47" s="5">
        <f t="shared" si="8"/>
        <v>700</v>
      </c>
      <c r="AP47" s="27">
        <f t="shared" si="9"/>
        <v>154</v>
      </c>
      <c r="AQ47" s="27">
        <f t="shared" si="10"/>
        <v>135654.21333333332</v>
      </c>
      <c r="AR47" s="5">
        <f t="shared" si="11"/>
        <v>6305.833333333333</v>
      </c>
      <c r="AS47" s="5">
        <f t="shared" si="12"/>
        <v>3726.7641025641024</v>
      </c>
      <c r="AT47" s="27">
        <f t="shared" si="13"/>
        <v>420.38888888888886</v>
      </c>
      <c r="AU47" s="27">
        <f t="shared" si="14"/>
        <v>2111.9</v>
      </c>
      <c r="AV47" s="82">
        <f t="shared" si="15"/>
        <v>7.8680000000000003E-7</v>
      </c>
      <c r="AW47" s="82">
        <f t="shared" si="16"/>
        <v>8029287</v>
      </c>
      <c r="AX47" s="82">
        <f t="shared" si="17"/>
        <v>8.0292870000000006E-6</v>
      </c>
      <c r="AY47" s="70">
        <f t="shared" si="18"/>
        <v>0.19385348826075771</v>
      </c>
      <c r="AZ47" s="16">
        <f t="shared" si="19"/>
        <v>535.5</v>
      </c>
      <c r="BA47" s="22" t="s">
        <v>306</v>
      </c>
      <c r="BB47" s="23">
        <v>-6.7133364022913105</v>
      </c>
      <c r="BC47" s="23">
        <v>50.750179776262293</v>
      </c>
      <c r="BD47" s="23">
        <v>9.2785073829190878E-2</v>
      </c>
      <c r="BE47" s="23">
        <v>2.0662489604678966E-2</v>
      </c>
      <c r="BF47" s="23">
        <v>9.5377509907903973E-2</v>
      </c>
      <c r="BG47" s="23">
        <v>13.527024816732519</v>
      </c>
      <c r="BH47" s="42" cm="1">
        <f t="array" ref="BH47">_xll.Bimoment(BE47,AY47,AD47,AE47,$O$75)</f>
        <v>0.15741382414073157</v>
      </c>
      <c r="BI47" s="42">
        <f t="shared" si="20"/>
        <v>1.3255010547027268E-2</v>
      </c>
      <c r="BJ47" s="42">
        <f t="shared" si="21"/>
        <v>6.0416880686026539</v>
      </c>
      <c r="BK47" s="24">
        <f t="shared" si="22"/>
        <v>0.6</v>
      </c>
      <c r="BL47" s="26" cm="1">
        <f t="array" ref="BL47">_xll.TCVN5575AnnexEHeSoCx(1,BK47)</f>
        <v>1.1099999999999999</v>
      </c>
      <c r="BM47" s="26">
        <f t="shared" si="23"/>
        <v>1.47</v>
      </c>
      <c r="BN47" s="24">
        <f t="shared" si="24"/>
        <v>1</v>
      </c>
      <c r="BO47" s="26" cm="1">
        <f t="array" ref="BO47">noisuy1chieu(BQ47*BN47,$C$92:$M$92,$C$93:$M$93)</f>
        <v>1.4949983358383179</v>
      </c>
      <c r="BP47" s="24">
        <f t="shared" si="25"/>
        <v>2.0075766753263492E-3</v>
      </c>
      <c r="BQ47" s="26">
        <f t="shared" si="26"/>
        <v>1.505919845143199E-2</v>
      </c>
      <c r="BR47" s="24">
        <f t="shared" si="27"/>
        <v>7.1077454867770717E-4</v>
      </c>
      <c r="BS47" s="24">
        <f t="shared" si="28"/>
        <v>3.2339932263601551E-3</v>
      </c>
      <c r="BT47" s="42">
        <f t="shared" si="29"/>
        <v>1.7777549675436047E-2</v>
      </c>
      <c r="BU47" s="42">
        <f t="shared" si="30"/>
        <v>2.0300768353118493E-2</v>
      </c>
      <c r="BV47" s="28">
        <f t="shared" si="31"/>
        <v>2.0300768353118493E-2</v>
      </c>
      <c r="BW47" s="5" t="str">
        <f t="shared" si="32"/>
        <v>OK</v>
      </c>
      <c r="BX47" s="51">
        <v>1.2</v>
      </c>
      <c r="BY47" s="96" cm="1">
        <f t="array" ref="BY47">_xll.DCETCVNPhuLucFHeSoOnDinh(AE47*1000, BX47*1000, AH47, AI47, AJ47, AK47, AL47, AM47, $D$29)</f>
        <v>1</v>
      </c>
      <c r="BZ47" s="52">
        <f t="shared" si="33"/>
        <v>1.6715710281089508E-2</v>
      </c>
      <c r="CA47" s="54">
        <f t="shared" si="34"/>
        <v>2.066047805612737E-2</v>
      </c>
      <c r="CB47" s="5" t="str">
        <f t="shared" si="35"/>
        <v>OK</v>
      </c>
      <c r="CC47" s="56">
        <f t="shared" si="36"/>
        <v>0.34499859601035404</v>
      </c>
      <c r="CD47" s="55">
        <f t="shared" si="37"/>
        <v>0.34499859601035404</v>
      </c>
      <c r="CE47" s="54">
        <f t="shared" si="38"/>
        <v>0.34499859601035404</v>
      </c>
      <c r="CF47" s="52">
        <f t="shared" si="39"/>
        <v>0.38</v>
      </c>
      <c r="CG47" s="5" t="str">
        <f t="shared" si="40"/>
        <v>OK</v>
      </c>
      <c r="CH47" s="57">
        <f t="shared" si="41"/>
        <v>2.3317146488975653</v>
      </c>
      <c r="CI47" s="6">
        <f t="shared" si="42"/>
        <v>3.2</v>
      </c>
      <c r="CJ47" s="5" t="str">
        <f t="shared" si="43"/>
        <v>OK</v>
      </c>
      <c r="DN47" s="181"/>
      <c r="DP47" s="27"/>
      <c r="DQ47" s="27"/>
      <c r="DR47" s="5"/>
      <c r="DS47" s="5"/>
      <c r="DT47" s="27"/>
      <c r="DU47" s="27"/>
      <c r="DV47" s="82"/>
      <c r="DW47" s="82"/>
      <c r="DX47" s="82"/>
      <c r="DY47" s="70"/>
      <c r="DZ47" s="16"/>
      <c r="EH47" s="42"/>
      <c r="EI47" s="42"/>
      <c r="EJ47" s="42"/>
      <c r="EK47" s="24"/>
      <c r="EL47" s="26"/>
      <c r="EM47" s="26"/>
      <c r="EN47" s="24"/>
      <c r="EO47" s="26"/>
      <c r="EP47" s="24"/>
      <c r="EQ47" s="26"/>
      <c r="ER47" s="24"/>
      <c r="ES47" s="24"/>
      <c r="ET47" s="42"/>
      <c r="EU47" s="42"/>
      <c r="EV47" s="28"/>
      <c r="EX47" s="51"/>
      <c r="EY47" s="96"/>
      <c r="EZ47" s="52"/>
      <c r="FA47" s="54"/>
      <c r="FB47" s="5"/>
      <c r="FC47" s="56"/>
      <c r="FD47" s="55"/>
      <c r="FE47" s="54"/>
      <c r="FF47" s="52"/>
      <c r="FG47" s="5"/>
      <c r="FH47" s="57"/>
      <c r="FI47" s="6"/>
      <c r="FJ47" s="5"/>
    </row>
    <row r="48" spans="2:166">
      <c r="B48" s="90" t="s">
        <v>76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10"/>
      <c r="AA48" s="18" t="s">
        <v>131</v>
      </c>
      <c r="AB48" s="22" t="s">
        <v>340</v>
      </c>
      <c r="AC48" s="22" t="s">
        <v>211</v>
      </c>
      <c r="AD48" s="74">
        <v>0</v>
      </c>
      <c r="AE48" s="74">
        <v>9.84</v>
      </c>
      <c r="AF48" s="22">
        <v>1228</v>
      </c>
      <c r="AG48" s="22">
        <v>728</v>
      </c>
      <c r="AH48" s="22">
        <v>1228</v>
      </c>
      <c r="AI48" s="6">
        <v>10</v>
      </c>
      <c r="AJ48" s="6">
        <v>300</v>
      </c>
      <c r="AK48" s="6">
        <v>14</v>
      </c>
      <c r="AL48" s="6">
        <v>300</v>
      </c>
      <c r="AM48" s="6">
        <v>14</v>
      </c>
      <c r="AN48" s="5" t="str" cm="1">
        <f t="array" ref="AN48">_xll.Dce_Name_SectI(AF48, AG48, AJ48, AI48, AK48, "x", "-", $Q$14)</f>
        <v>(1228-728)x300x10x14</v>
      </c>
      <c r="AO48" s="5">
        <f t="shared" si="8"/>
        <v>1200</v>
      </c>
      <c r="AP48" s="27">
        <f t="shared" si="9"/>
        <v>204</v>
      </c>
      <c r="AQ48" s="27">
        <f t="shared" si="10"/>
        <v>453510.88</v>
      </c>
      <c r="AR48" s="5">
        <f t="shared" si="11"/>
        <v>6310</v>
      </c>
      <c r="AS48" s="5">
        <f t="shared" si="12"/>
        <v>7386.170684039088</v>
      </c>
      <c r="AT48" s="27">
        <f t="shared" si="13"/>
        <v>420.66666666666669</v>
      </c>
      <c r="AU48" s="27">
        <f t="shared" si="14"/>
        <v>4349.3999999999996</v>
      </c>
      <c r="AV48" s="82">
        <f t="shared" si="15"/>
        <v>9.5346666666666665E-7</v>
      </c>
      <c r="AW48" s="82">
        <f t="shared" si="16"/>
        <v>23212287</v>
      </c>
      <c r="AX48" s="82">
        <f t="shared" si="17"/>
        <v>2.3212286999999999E-5</v>
      </c>
      <c r="AY48" s="70">
        <f t="shared" si="18"/>
        <v>0.12550866986930984</v>
      </c>
      <c r="AZ48" s="16">
        <f t="shared" si="19"/>
        <v>910.5</v>
      </c>
      <c r="BA48" s="22" t="s">
        <v>307</v>
      </c>
      <c r="BB48" s="23">
        <v>-55.132803840093402</v>
      </c>
      <c r="BC48" s="23">
        <v>124.16518074847187</v>
      </c>
      <c r="BD48" s="23">
        <v>3.9629035602021911E-2</v>
      </c>
      <c r="BE48" s="23">
        <v>2.1796463786495923E-2</v>
      </c>
      <c r="BF48" s="23">
        <v>2.2219713399939778E-2</v>
      </c>
      <c r="BG48" s="23">
        <v>963.70979567936433</v>
      </c>
      <c r="BH48" s="42" cm="1">
        <f t="array" ref="BH48">_xll.Bimoment(BE48,AY48,AD48,AE48,$O$75)</f>
        <v>0.17155694194169241</v>
      </c>
      <c r="BI48" s="42">
        <f t="shared" si="20"/>
        <v>3.3024196335018257E-3</v>
      </c>
      <c r="BJ48" s="42">
        <f t="shared" si="21"/>
        <v>14.78156913672284</v>
      </c>
      <c r="BK48" s="24">
        <f t="shared" si="22"/>
        <v>0.35</v>
      </c>
      <c r="BL48" s="26" cm="1">
        <f t="array" ref="BL48">_xll.TCVN5575AnnexEHeSoCx(1,BK48)</f>
        <v>1.1619999999999999</v>
      </c>
      <c r="BM48" s="26">
        <f t="shared" si="23"/>
        <v>1.47</v>
      </c>
      <c r="BN48" s="24">
        <f t="shared" si="24"/>
        <v>1</v>
      </c>
      <c r="BO48" s="26" cm="1">
        <f t="array" ref="BO48">noisuy1chieu(BQ48*BN48,$C$92:$M$92,$C$93:$M$93)</f>
        <v>2.5077407360076904</v>
      </c>
      <c r="BP48" s="24">
        <f t="shared" si="25"/>
        <v>1.2446130897853906E-2</v>
      </c>
      <c r="BQ48" s="26">
        <f t="shared" si="26"/>
        <v>0.51710085762821989</v>
      </c>
      <c r="BR48" s="24">
        <f t="shared" si="27"/>
        <v>1.6547693570251735E-4</v>
      </c>
      <c r="BS48" s="24">
        <f t="shared" si="28"/>
        <v>1.2357827595365495E-3</v>
      </c>
      <c r="BT48" s="42">
        <f t="shared" si="29"/>
        <v>0.52971246546177642</v>
      </c>
      <c r="BU48" s="42">
        <f t="shared" si="30"/>
        <v>0.53078277128561036</v>
      </c>
      <c r="BV48" s="28">
        <f t="shared" si="31"/>
        <v>0.53078277128561036</v>
      </c>
      <c r="BW48" s="5" t="str">
        <f t="shared" si="32"/>
        <v>OK</v>
      </c>
      <c r="BX48" s="51">
        <v>1.2</v>
      </c>
      <c r="BY48" s="96" cm="1">
        <f t="array" ref="BY48">_xll.DCETCVNPhuLucFHeSoOnDinh(AE48*1000, BX48*1000, AH48, AI48, AJ48, AK48, AL48, AM48, $D$29)</f>
        <v>1</v>
      </c>
      <c r="BZ48" s="52">
        <f t="shared" si="33"/>
        <v>0.60087119656399135</v>
      </c>
      <c r="CA48" s="54">
        <f t="shared" si="34"/>
        <v>0.60227245625923043</v>
      </c>
      <c r="CB48" s="5" t="str">
        <f t="shared" si="35"/>
        <v>OK</v>
      </c>
      <c r="CC48" s="56">
        <f t="shared" si="36"/>
        <v>0.34499859601035404</v>
      </c>
      <c r="CD48" s="55">
        <f t="shared" si="37"/>
        <v>0.34499859601035404</v>
      </c>
      <c r="CE48" s="54">
        <f t="shared" si="38"/>
        <v>0.34499859601035404</v>
      </c>
      <c r="CF48" s="52">
        <f t="shared" si="39"/>
        <v>0.38</v>
      </c>
      <c r="CG48" s="5" t="str">
        <f t="shared" si="40"/>
        <v>OK</v>
      </c>
      <c r="CH48" s="57">
        <f t="shared" si="41"/>
        <v>3.9972251123958262</v>
      </c>
      <c r="CI48" s="6">
        <f t="shared" si="42"/>
        <v>3.2</v>
      </c>
      <c r="CJ48" s="5" t="str">
        <f t="shared" si="43"/>
        <v>Gia cường</v>
      </c>
      <c r="DN48" s="181"/>
      <c r="DP48" s="27"/>
      <c r="DQ48" s="27"/>
      <c r="DR48" s="5"/>
      <c r="DS48" s="5"/>
      <c r="DT48" s="27"/>
      <c r="DU48" s="27"/>
      <c r="DV48" s="82"/>
      <c r="DW48" s="82"/>
      <c r="DX48" s="82"/>
      <c r="DY48" s="70"/>
      <c r="DZ48" s="16"/>
      <c r="EH48" s="42"/>
      <c r="EI48" s="42"/>
      <c r="EJ48" s="42"/>
      <c r="EK48" s="24"/>
      <c r="EL48" s="26"/>
      <c r="EM48" s="26"/>
      <c r="EN48" s="24"/>
      <c r="EO48" s="26"/>
      <c r="EP48" s="24"/>
      <c r="EQ48" s="26"/>
      <c r="ER48" s="24"/>
      <c r="ES48" s="24"/>
      <c r="ET48" s="42"/>
      <c r="EU48" s="42"/>
      <c r="EV48" s="28"/>
      <c r="EX48" s="51"/>
      <c r="EY48" s="96"/>
      <c r="EZ48" s="52"/>
      <c r="FA48" s="54"/>
      <c r="FB48" s="5"/>
      <c r="FC48" s="56"/>
      <c r="FD48" s="55"/>
      <c r="FE48" s="54"/>
      <c r="FF48" s="52"/>
      <c r="FG48" s="5"/>
      <c r="FH48" s="57"/>
      <c r="FI48" s="6"/>
      <c r="FJ48" s="5"/>
    </row>
    <row r="49" spans="2:166">
      <c r="B49" s="8" t="s">
        <v>158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10"/>
      <c r="AA49" s="18" t="s">
        <v>131</v>
      </c>
      <c r="AB49" s="22" t="s">
        <v>340</v>
      </c>
      <c r="AC49" s="22" t="s">
        <v>211</v>
      </c>
      <c r="AD49" s="74">
        <v>4.92</v>
      </c>
      <c r="AE49" s="74">
        <v>9.84</v>
      </c>
      <c r="AF49" s="22">
        <v>1228</v>
      </c>
      <c r="AG49" s="22">
        <v>728</v>
      </c>
      <c r="AH49" s="22">
        <v>978</v>
      </c>
      <c r="AI49" s="6">
        <v>10</v>
      </c>
      <c r="AJ49" s="6">
        <v>300</v>
      </c>
      <c r="AK49" s="6">
        <v>14</v>
      </c>
      <c r="AL49" s="6">
        <v>300</v>
      </c>
      <c r="AM49" s="6">
        <v>14</v>
      </c>
      <c r="AN49" s="5" t="str" cm="1">
        <f t="array" ref="AN49">_xll.Dce_Name_SectI(AF49, AG49, AJ49, AI49, AK49, "x", "-", $Q$14)</f>
        <v>(1228-728)x300x10x14</v>
      </c>
      <c r="AO49" s="5">
        <f t="shared" si="8"/>
        <v>950</v>
      </c>
      <c r="AP49" s="27">
        <f t="shared" si="9"/>
        <v>179</v>
      </c>
      <c r="AQ49" s="27">
        <f t="shared" si="10"/>
        <v>266613.79666666663</v>
      </c>
      <c r="AR49" s="5">
        <f t="shared" si="11"/>
        <v>6307.916666666667</v>
      </c>
      <c r="AS49" s="5">
        <f t="shared" si="12"/>
        <v>5452.224880708929</v>
      </c>
      <c r="AT49" s="27">
        <f t="shared" si="13"/>
        <v>420.52777777777777</v>
      </c>
      <c r="AU49" s="27">
        <f t="shared" si="14"/>
        <v>3152.5250000000001</v>
      </c>
      <c r="AV49" s="82">
        <f t="shared" si="15"/>
        <v>8.7013333333333334E-7</v>
      </c>
      <c r="AW49" s="82">
        <f t="shared" si="16"/>
        <v>14636412</v>
      </c>
      <c r="AX49" s="82">
        <f t="shared" si="17"/>
        <v>1.4636412E-5</v>
      </c>
      <c r="AY49" s="70">
        <f t="shared" si="18"/>
        <v>0.1509925520416649</v>
      </c>
      <c r="AZ49" s="16">
        <f t="shared" si="19"/>
        <v>723</v>
      </c>
      <c r="BA49" s="22" t="s">
        <v>307</v>
      </c>
      <c r="BB49" s="23">
        <v>-50.343215614060483</v>
      </c>
      <c r="BC49" s="23">
        <v>97.582507279555116</v>
      </c>
      <c r="BD49" s="23">
        <v>3.9629035602021911E-2</v>
      </c>
      <c r="BE49" s="23">
        <v>2.1796463786495923E-2</v>
      </c>
      <c r="BF49" s="23">
        <v>0.21723567623198276</v>
      </c>
      <c r="BG49" s="23">
        <v>418.55838622429906</v>
      </c>
      <c r="BH49" s="42" cm="1">
        <f t="array" ref="BH49">_xll.Bimoment(BE49,AY49,AD49,AE49,$O$75)</f>
        <v>-8.2585704002861193E-2</v>
      </c>
      <c r="BI49" s="42">
        <f t="shared" si="20"/>
        <v>4.1714774317917801E-3</v>
      </c>
      <c r="BJ49" s="42">
        <f t="shared" si="21"/>
        <v>11.616965152327991</v>
      </c>
      <c r="BK49" s="24">
        <f t="shared" si="22"/>
        <v>0.44210526315789472</v>
      </c>
      <c r="BL49" s="26" cm="1">
        <f t="array" ref="BL49">_xll.TCVN5575AnnexEHeSoCx(1,BK49)</f>
        <v>1.1362105263157896</v>
      </c>
      <c r="BM49" s="26">
        <f t="shared" si="23"/>
        <v>1.47</v>
      </c>
      <c r="BN49" s="24">
        <f t="shared" si="24"/>
        <v>1</v>
      </c>
      <c r="BO49" s="26" cm="1">
        <f t="array" ref="BO49">noisuy1chieu(BQ49*BN49,$C$92:$M$92,$C$93:$M$93)</f>
        <v>2.0773155689239502</v>
      </c>
      <c r="BP49" s="24">
        <f t="shared" si="25"/>
        <v>1.2952165146222562E-2</v>
      </c>
      <c r="BQ49" s="26">
        <f t="shared" si="26"/>
        <v>0.31115582182928064</v>
      </c>
      <c r="BR49" s="24">
        <f t="shared" si="27"/>
        <v>1.6183542001908836E-3</v>
      </c>
      <c r="BS49" s="24">
        <f t="shared" si="28"/>
        <v>9.0439993545530974E-4</v>
      </c>
      <c r="BT49" s="42">
        <f t="shared" si="29"/>
        <v>0.3257263411756941</v>
      </c>
      <c r="BU49" s="42">
        <f t="shared" si="30"/>
        <v>0.32501238691095852</v>
      </c>
      <c r="BV49" s="28">
        <f t="shared" si="31"/>
        <v>0.3257263411756941</v>
      </c>
      <c r="BW49" s="5" t="str">
        <f t="shared" si="32"/>
        <v>OK</v>
      </c>
      <c r="BX49" s="51">
        <v>1.2</v>
      </c>
      <c r="BY49" s="96" cm="1">
        <f t="array" ref="BY49">_xll.DCETCVNPhuLucFHeSoOnDinh(AE49*1000, BX49*1000, AH49, AI49, AJ49, AK49, AL49, AM49, $D$29)</f>
        <v>1</v>
      </c>
      <c r="BZ49" s="52">
        <f t="shared" si="33"/>
        <v>0.35353852008686903</v>
      </c>
      <c r="CA49" s="54">
        <f t="shared" si="34"/>
        <v>0.35606127422251527</v>
      </c>
      <c r="CB49" s="5" t="str">
        <f t="shared" si="35"/>
        <v>OK</v>
      </c>
      <c r="CC49" s="56">
        <f t="shared" si="36"/>
        <v>0.34499859601035404</v>
      </c>
      <c r="CD49" s="55">
        <f t="shared" si="37"/>
        <v>0.34499859601035404</v>
      </c>
      <c r="CE49" s="54">
        <f t="shared" si="38"/>
        <v>0.34499859601035404</v>
      </c>
      <c r="CF49" s="52">
        <f t="shared" si="39"/>
        <v>0.38</v>
      </c>
      <c r="CG49" s="5" t="str">
        <f t="shared" si="40"/>
        <v>OK</v>
      </c>
      <c r="CH49" s="57">
        <f t="shared" si="41"/>
        <v>3.1644698806466955</v>
      </c>
      <c r="CI49" s="6">
        <f t="shared" si="42"/>
        <v>3.2</v>
      </c>
      <c r="CJ49" s="5" t="str">
        <f t="shared" si="43"/>
        <v>OK</v>
      </c>
      <c r="DN49" s="181"/>
      <c r="DP49" s="27"/>
      <c r="DQ49" s="27"/>
      <c r="DR49" s="5"/>
      <c r="DS49" s="5"/>
      <c r="DT49" s="27"/>
      <c r="DU49" s="27"/>
      <c r="DV49" s="82"/>
      <c r="DW49" s="82"/>
      <c r="DX49" s="82"/>
      <c r="DY49" s="70"/>
      <c r="DZ49" s="16"/>
      <c r="EH49" s="42"/>
      <c r="EI49" s="42"/>
      <c r="EJ49" s="42"/>
      <c r="EK49" s="24"/>
      <c r="EL49" s="26"/>
      <c r="EM49" s="26"/>
      <c r="EN49" s="24"/>
      <c r="EO49" s="26"/>
      <c r="EP49" s="24"/>
      <c r="EQ49" s="26"/>
      <c r="ER49" s="24"/>
      <c r="ES49" s="24"/>
      <c r="ET49" s="42"/>
      <c r="EU49" s="42"/>
      <c r="EV49" s="28"/>
      <c r="EX49" s="51"/>
      <c r="EY49" s="96"/>
      <c r="EZ49" s="52"/>
      <c r="FA49" s="54"/>
      <c r="FB49" s="5"/>
      <c r="FC49" s="56"/>
      <c r="FD49" s="55"/>
      <c r="FE49" s="54"/>
      <c r="FF49" s="52"/>
      <c r="FG49" s="5"/>
      <c r="FH49" s="57"/>
      <c r="FI49" s="6"/>
      <c r="FJ49" s="5"/>
    </row>
    <row r="50" spans="2:166" ht="14.25">
      <c r="B50" s="123" t="s">
        <v>271</v>
      </c>
      <c r="C50" s="2"/>
      <c r="D50" s="2"/>
      <c r="E50" s="2"/>
      <c r="F50" s="2"/>
      <c r="G50" s="2"/>
      <c r="H50" s="2"/>
      <c r="I50" s="2"/>
      <c r="J50" s="2"/>
      <c r="K50" s="139" t="s">
        <v>120</v>
      </c>
      <c r="L50" s="151">
        <f>D29*F29</f>
        <v>217.14285714285711</v>
      </c>
      <c r="M50" s="143" t="s">
        <v>51</v>
      </c>
      <c r="N50" s="10"/>
      <c r="AA50" s="18" t="s">
        <v>131</v>
      </c>
      <c r="AB50" s="22" t="s">
        <v>340</v>
      </c>
      <c r="AC50" s="22" t="s">
        <v>211</v>
      </c>
      <c r="AD50" s="74">
        <v>8.26</v>
      </c>
      <c r="AE50" s="74">
        <v>9.84</v>
      </c>
      <c r="AF50" s="22">
        <v>1228</v>
      </c>
      <c r="AG50" s="22">
        <v>728</v>
      </c>
      <c r="AH50" s="22">
        <v>808.49119861273255</v>
      </c>
      <c r="AI50" s="6">
        <v>10</v>
      </c>
      <c r="AJ50" s="6">
        <v>300</v>
      </c>
      <c r="AK50" s="6">
        <v>14</v>
      </c>
      <c r="AL50" s="6">
        <v>300</v>
      </c>
      <c r="AM50" s="6">
        <v>14</v>
      </c>
      <c r="AN50" s="5" t="str" cm="1">
        <f t="array" ref="AN50">_xll.Dce_Name_SectI(AF50, AG50, AJ50, AI50, AK50, "x", "-", $Q$14)</f>
        <v>(1228-728)x300x10x14</v>
      </c>
      <c r="AO50" s="5">
        <f t="shared" si="8"/>
        <v>780.49119861273255</v>
      </c>
      <c r="AP50" s="27">
        <f t="shared" si="9"/>
        <v>162.04911986127325</v>
      </c>
      <c r="AQ50" s="27">
        <f t="shared" si="10"/>
        <v>172189.89394905814</v>
      </c>
      <c r="AR50" s="5">
        <f t="shared" si="11"/>
        <v>6306.5040933217724</v>
      </c>
      <c r="AS50" s="5">
        <f t="shared" si="12"/>
        <v>4259.5366342766374</v>
      </c>
      <c r="AT50" s="27">
        <f t="shared" si="13"/>
        <v>420.4336062214515</v>
      </c>
      <c r="AU50" s="27">
        <f t="shared" si="14"/>
        <v>2429.8896559766636</v>
      </c>
      <c r="AV50" s="82">
        <f t="shared" si="15"/>
        <v>8.1363039953757759E-7</v>
      </c>
      <c r="AW50" s="82">
        <f t="shared" si="16"/>
        <v>9941656.1686012689</v>
      </c>
      <c r="AX50" s="82">
        <f t="shared" si="17"/>
        <v>9.9416561686012692E-6</v>
      </c>
      <c r="AY50" s="70">
        <f t="shared" si="18"/>
        <v>0.17715937900807516</v>
      </c>
      <c r="AZ50" s="16">
        <f t="shared" si="19"/>
        <v>595.86839895954938</v>
      </c>
      <c r="BA50" s="22" t="s">
        <v>307</v>
      </c>
      <c r="BB50" s="23">
        <v>-47.172003263044743</v>
      </c>
      <c r="BC50" s="23">
        <v>80.200685953189847</v>
      </c>
      <c r="BD50" s="23">
        <v>3.9629035602021911E-2</v>
      </c>
      <c r="BE50" s="23">
        <v>2.1796463786495923E-2</v>
      </c>
      <c r="BF50" s="23">
        <v>0.34946336467615674</v>
      </c>
      <c r="BG50" s="23">
        <v>122.10373325458131</v>
      </c>
      <c r="BH50" s="42" cm="1">
        <f t="array" ref="BH50">_xll.Bimoment(BE50,AY50,AD50,AE50,$O$75)</f>
        <v>2.9896195284317608E-2</v>
      </c>
      <c r="BI50" s="42">
        <f t="shared" si="20"/>
        <v>5.0774481086346265E-3</v>
      </c>
      <c r="BJ50" s="42">
        <f t="shared" si="21"/>
        <v>9.5477007087130765</v>
      </c>
      <c r="BK50" s="24">
        <f t="shared" si="22"/>
        <v>0.53812266012290721</v>
      </c>
      <c r="BL50" s="26" cm="1">
        <f t="array" ref="BL50">_xll.TCVN5575AnnexEHeSoCx(1,BK50)</f>
        <v>1.1161877339877093</v>
      </c>
      <c r="BM50" s="26">
        <f t="shared" si="23"/>
        <v>1.47</v>
      </c>
      <c r="BN50" s="24">
        <f t="shared" si="24"/>
        <v>1</v>
      </c>
      <c r="BO50" s="26" cm="1">
        <f t="array" ref="BO50">noisuy1chieu(BQ50*BN50,$C$92:$M$92,$C$93:$M$93)</f>
        <v>1.674189567565918</v>
      </c>
      <c r="BP50" s="24">
        <f t="shared" si="25"/>
        <v>1.3405780228696356E-2</v>
      </c>
      <c r="BQ50" s="26">
        <f t="shared" si="26"/>
        <v>0.1182725038815869</v>
      </c>
      <c r="BR50" s="24">
        <f t="shared" si="27"/>
        <v>2.6040022098890226E-3</v>
      </c>
      <c r="BS50" s="24">
        <f t="shared" si="28"/>
        <v>4.9289834191981101E-4</v>
      </c>
      <c r="BT50" s="42">
        <f t="shared" si="29"/>
        <v>0.13428228632017228</v>
      </c>
      <c r="BU50" s="42">
        <f t="shared" si="30"/>
        <v>0.13217118245220308</v>
      </c>
      <c r="BV50" s="28">
        <f t="shared" si="31"/>
        <v>0.13428228632017228</v>
      </c>
      <c r="BW50" s="5" t="str">
        <f t="shared" si="32"/>
        <v>OK</v>
      </c>
      <c r="BX50" s="51">
        <v>1.2</v>
      </c>
      <c r="BY50" s="96" cm="1">
        <f t="array" ref="BY50">_xll.DCETCVNPhuLucFHeSoOnDinh(AE50*1000, BX50*1000, AH50, AI50, AJ50, AK50, AL50, AM50, $D$29)</f>
        <v>1</v>
      </c>
      <c r="BZ50" s="52">
        <f t="shared" si="33"/>
        <v>0.13201431810064101</v>
      </c>
      <c r="CA50" s="54">
        <f t="shared" si="34"/>
        <v>0.13511121865244985</v>
      </c>
      <c r="CB50" s="5" t="str">
        <f t="shared" si="35"/>
        <v>OK</v>
      </c>
      <c r="CC50" s="56">
        <f t="shared" si="36"/>
        <v>0.34499859601035404</v>
      </c>
      <c r="CD50" s="55">
        <f t="shared" si="37"/>
        <v>0.34499859601035404</v>
      </c>
      <c r="CE50" s="54">
        <f t="shared" si="38"/>
        <v>0.34499859601035404</v>
      </c>
      <c r="CF50" s="52">
        <f t="shared" si="39"/>
        <v>0.38</v>
      </c>
      <c r="CG50" s="5" t="str">
        <f t="shared" si="40"/>
        <v>OK</v>
      </c>
      <c r="CH50" s="57">
        <f t="shared" si="41"/>
        <v>2.5998325159156108</v>
      </c>
      <c r="CI50" s="6">
        <f t="shared" si="42"/>
        <v>3.2</v>
      </c>
      <c r="CJ50" s="5" t="str">
        <f t="shared" si="43"/>
        <v>OK</v>
      </c>
      <c r="DN50" s="181"/>
      <c r="DP50" s="27"/>
      <c r="DQ50" s="27"/>
      <c r="DR50" s="5"/>
      <c r="DS50" s="5"/>
      <c r="DT50" s="27"/>
      <c r="DU50" s="27"/>
      <c r="DV50" s="82"/>
      <c r="DW50" s="82"/>
      <c r="DX50" s="82"/>
      <c r="DY50" s="70"/>
      <c r="DZ50" s="16"/>
      <c r="EH50" s="42"/>
      <c r="EI50" s="42"/>
      <c r="EJ50" s="42"/>
      <c r="EK50" s="24"/>
      <c r="EL50" s="26"/>
      <c r="EM50" s="26"/>
      <c r="EN50" s="24"/>
      <c r="EO50" s="26"/>
      <c r="EP50" s="24"/>
      <c r="EQ50" s="26"/>
      <c r="ER50" s="24"/>
      <c r="ES50" s="24"/>
      <c r="ET50" s="42"/>
      <c r="EU50" s="42"/>
      <c r="EV50" s="28"/>
      <c r="EX50" s="51"/>
      <c r="EY50" s="96"/>
      <c r="EZ50" s="52"/>
      <c r="FA50" s="54"/>
      <c r="FB50" s="5"/>
      <c r="FC50" s="56"/>
      <c r="FD50" s="55"/>
      <c r="FE50" s="54"/>
      <c r="FF50" s="52"/>
      <c r="FG50" s="5"/>
      <c r="FH50" s="57"/>
      <c r="FI50" s="6"/>
      <c r="FJ50" s="5"/>
    </row>
    <row r="51" spans="2:166" ht="14.25">
      <c r="B51" s="123" t="s">
        <v>272</v>
      </c>
      <c r="C51" s="2"/>
      <c r="D51" s="2"/>
      <c r="E51" s="2"/>
      <c r="F51" s="2"/>
      <c r="G51" s="2"/>
      <c r="H51" s="2"/>
      <c r="I51" s="2"/>
      <c r="J51" s="2"/>
      <c r="K51" s="139" t="s">
        <v>77</v>
      </c>
      <c r="L51" s="161">
        <f>N73</f>
        <v>1</v>
      </c>
      <c r="M51" s="2"/>
      <c r="N51" s="10"/>
      <c r="AA51" s="18" t="s">
        <v>131</v>
      </c>
      <c r="AB51" s="22" t="s">
        <v>340</v>
      </c>
      <c r="AC51" s="22" t="s">
        <v>211</v>
      </c>
      <c r="AD51" s="74">
        <v>8.26</v>
      </c>
      <c r="AE51" s="74">
        <v>9.84</v>
      </c>
      <c r="AF51" s="22">
        <v>1228</v>
      </c>
      <c r="AG51" s="22">
        <v>728</v>
      </c>
      <c r="AH51" s="22">
        <v>808.49119861273255</v>
      </c>
      <c r="AI51" s="6">
        <v>10</v>
      </c>
      <c r="AJ51" s="6">
        <v>300</v>
      </c>
      <c r="AK51" s="6">
        <v>14</v>
      </c>
      <c r="AL51" s="6">
        <v>300</v>
      </c>
      <c r="AM51" s="6">
        <v>14</v>
      </c>
      <c r="AN51" s="5" t="str" cm="1">
        <f t="array" ref="AN51">_xll.Dce_Name_SectI(AF51, AG51, AJ51, AI51, AK51, "x", "-", $Q$14)</f>
        <v>(1228-728)x300x10x14</v>
      </c>
      <c r="AO51" s="5">
        <f t="shared" si="8"/>
        <v>780.49119861273255</v>
      </c>
      <c r="AP51" s="27">
        <f t="shared" si="9"/>
        <v>162.04911986127325</v>
      </c>
      <c r="AQ51" s="27">
        <f t="shared" si="10"/>
        <v>172189.89394905814</v>
      </c>
      <c r="AR51" s="5">
        <f t="shared" si="11"/>
        <v>6306.5040933217724</v>
      </c>
      <c r="AS51" s="5">
        <f t="shared" si="12"/>
        <v>4259.5366342766374</v>
      </c>
      <c r="AT51" s="27">
        <f t="shared" si="13"/>
        <v>420.4336062214515</v>
      </c>
      <c r="AU51" s="27">
        <f t="shared" si="14"/>
        <v>2429.8896559766636</v>
      </c>
      <c r="AV51" s="82">
        <f t="shared" si="15"/>
        <v>8.1363039953757759E-7</v>
      </c>
      <c r="AW51" s="82">
        <f t="shared" si="16"/>
        <v>9941656.1686012689</v>
      </c>
      <c r="AX51" s="82">
        <f t="shared" si="17"/>
        <v>9.9416561686012692E-6</v>
      </c>
      <c r="AY51" s="70">
        <f t="shared" si="18"/>
        <v>0.17715937900807516</v>
      </c>
      <c r="AZ51" s="16">
        <f t="shared" si="19"/>
        <v>595.86839895954938</v>
      </c>
      <c r="BA51" s="22" t="s">
        <v>307</v>
      </c>
      <c r="BB51" s="23">
        <v>-47.097827874327777</v>
      </c>
      <c r="BC51" s="23">
        <v>79.576376431374229</v>
      </c>
      <c r="BD51" s="23">
        <v>5.9804041675135977E-2</v>
      </c>
      <c r="BE51" s="23">
        <v>2.1796463786498105E-2</v>
      </c>
      <c r="BF51" s="23">
        <v>0.34946336467618266</v>
      </c>
      <c r="BG51" s="23">
        <v>122.10375752585242</v>
      </c>
      <c r="BH51" s="42" cm="1">
        <f t="array" ref="BH51">_xll.Bimoment(BE51,AY51,AD51,AE51,$O$75)</f>
        <v>2.9896195284320599E-2</v>
      </c>
      <c r="BI51" s="42">
        <f t="shared" si="20"/>
        <v>7.6623595219822331E-3</v>
      </c>
      <c r="BJ51" s="42">
        <f t="shared" si="21"/>
        <v>9.4733781465921698</v>
      </c>
      <c r="BK51" s="24">
        <f t="shared" si="22"/>
        <v>0.53812266012290721</v>
      </c>
      <c r="BL51" s="26" cm="1">
        <f t="array" ref="BL51">_xll.TCVN5575AnnexEHeSoCx(1,BK51)</f>
        <v>1.1161877339877093</v>
      </c>
      <c r="BM51" s="26">
        <f t="shared" si="23"/>
        <v>1.47</v>
      </c>
      <c r="BN51" s="24">
        <f t="shared" si="24"/>
        <v>1</v>
      </c>
      <c r="BO51" s="26" cm="1">
        <f t="array" ref="BO51">noisuy1chieu(BQ51*BN51,$C$92:$M$92,$C$93:$M$93)</f>
        <v>1.674189567565918</v>
      </c>
      <c r="BP51" s="24">
        <f t="shared" si="25"/>
        <v>1.3384700374318055E-2</v>
      </c>
      <c r="BQ51" s="26">
        <f t="shared" si="26"/>
        <v>0.11827252739130219</v>
      </c>
      <c r="BR51" s="24">
        <f t="shared" si="27"/>
        <v>2.604002209889216E-3</v>
      </c>
      <c r="BS51" s="24">
        <f t="shared" si="28"/>
        <v>4.9289834191986034E-4</v>
      </c>
      <c r="BT51" s="42">
        <f t="shared" si="29"/>
        <v>0.13426122997550946</v>
      </c>
      <c r="BU51" s="42">
        <f t="shared" si="30"/>
        <v>0.13215012610754012</v>
      </c>
      <c r="BV51" s="28">
        <f t="shared" si="31"/>
        <v>0.13426122997550946</v>
      </c>
      <c r="BW51" s="5" t="str">
        <f t="shared" si="32"/>
        <v>OK</v>
      </c>
      <c r="BX51" s="51">
        <v>1.2</v>
      </c>
      <c r="BY51" s="96" cm="1">
        <f t="array" ref="BY51">_xll.DCETCVNPhuLucFHeSoOnDinh(AE51*1000, BX51*1000, AH51, AI51, AJ51, AK51, AL51, AM51, $D$29)</f>
        <v>1</v>
      </c>
      <c r="BZ51" s="52">
        <f t="shared" si="33"/>
        <v>0.13201434434189685</v>
      </c>
      <c r="CA51" s="54">
        <f t="shared" si="34"/>
        <v>0.13511124489370593</v>
      </c>
      <c r="CB51" s="5" t="str">
        <f t="shared" si="35"/>
        <v>OK</v>
      </c>
      <c r="CC51" s="56">
        <f t="shared" si="36"/>
        <v>0.34499859601035404</v>
      </c>
      <c r="CD51" s="55">
        <f t="shared" si="37"/>
        <v>0.34499859601035404</v>
      </c>
      <c r="CE51" s="54">
        <f t="shared" si="38"/>
        <v>0.34499859601035404</v>
      </c>
      <c r="CF51" s="52">
        <f t="shared" si="39"/>
        <v>0.38</v>
      </c>
      <c r="CG51" s="5" t="str">
        <f t="shared" si="40"/>
        <v>OK</v>
      </c>
      <c r="CH51" s="57">
        <f t="shared" si="41"/>
        <v>2.5998325159156108</v>
      </c>
      <c r="CI51" s="6">
        <f t="shared" si="42"/>
        <v>3.2</v>
      </c>
      <c r="CJ51" s="5" t="str">
        <f t="shared" si="43"/>
        <v>OK</v>
      </c>
      <c r="DN51" s="181"/>
      <c r="DP51" s="27"/>
      <c r="DQ51" s="27"/>
      <c r="DR51" s="5"/>
      <c r="DS51" s="5"/>
      <c r="DT51" s="27"/>
      <c r="DU51" s="27"/>
      <c r="DV51" s="82"/>
      <c r="DW51" s="82"/>
      <c r="DX51" s="82"/>
      <c r="DY51" s="70"/>
      <c r="DZ51" s="16"/>
      <c r="EH51" s="42"/>
      <c r="EI51" s="42"/>
      <c r="EJ51" s="42"/>
      <c r="EK51" s="24"/>
      <c r="EL51" s="26"/>
      <c r="EM51" s="26"/>
      <c r="EN51" s="24"/>
      <c r="EO51" s="26"/>
      <c r="EP51" s="24"/>
      <c r="EQ51" s="26"/>
      <c r="ER51" s="24"/>
      <c r="ES51" s="24"/>
      <c r="ET51" s="42"/>
      <c r="EU51" s="42"/>
      <c r="EV51" s="28"/>
      <c r="EX51" s="51"/>
      <c r="EY51" s="96"/>
      <c r="EZ51" s="52"/>
      <c r="FA51" s="54"/>
      <c r="FB51" s="5"/>
      <c r="FC51" s="56"/>
      <c r="FD51" s="55"/>
      <c r="FE51" s="54"/>
      <c r="FF51" s="52"/>
      <c r="FG51" s="5"/>
      <c r="FH51" s="57"/>
      <c r="FI51" s="6"/>
      <c r="FJ51" s="5"/>
    </row>
    <row r="52" spans="2:166" ht="15">
      <c r="B52" s="123" t="s">
        <v>273</v>
      </c>
      <c r="C52" s="2"/>
      <c r="D52" s="2"/>
      <c r="E52" s="2"/>
      <c r="F52" s="2"/>
      <c r="G52" s="2"/>
      <c r="H52" s="2"/>
      <c r="I52" s="2"/>
      <c r="J52" s="2"/>
      <c r="K52" s="139" t="s">
        <v>159</v>
      </c>
      <c r="L52" s="44">
        <f>J29</f>
        <v>7386.170684039088</v>
      </c>
      <c r="M52" s="136" t="s">
        <v>29</v>
      </c>
      <c r="N52" s="10"/>
      <c r="AA52" s="18" t="s">
        <v>131</v>
      </c>
      <c r="AB52" s="22" t="s">
        <v>340</v>
      </c>
      <c r="AC52" s="22" t="s">
        <v>211</v>
      </c>
      <c r="AD52" s="74">
        <v>9.84</v>
      </c>
      <c r="AE52" s="74">
        <v>9.84</v>
      </c>
      <c r="AF52" s="22">
        <v>1228</v>
      </c>
      <c r="AG52" s="22">
        <v>728</v>
      </c>
      <c r="AH52" s="22">
        <v>728</v>
      </c>
      <c r="AI52" s="6">
        <v>10</v>
      </c>
      <c r="AJ52" s="6">
        <v>300</v>
      </c>
      <c r="AK52" s="6">
        <v>14</v>
      </c>
      <c r="AL52" s="6">
        <v>300</v>
      </c>
      <c r="AM52" s="6">
        <v>14</v>
      </c>
      <c r="AN52" s="5" t="str" cm="1">
        <f t="array" ref="AN52">_xll.Dce_Name_SectI(AF52, AG52, AJ52, AI52, AK52, "x", "-", $Q$14)</f>
        <v>(1228-728)x300x10x14</v>
      </c>
      <c r="AO52" s="5">
        <f t="shared" si="8"/>
        <v>700</v>
      </c>
      <c r="AP52" s="27">
        <f t="shared" si="9"/>
        <v>154</v>
      </c>
      <c r="AQ52" s="27">
        <f t="shared" si="10"/>
        <v>135654.21333333332</v>
      </c>
      <c r="AR52" s="5">
        <f t="shared" si="11"/>
        <v>6305.833333333333</v>
      </c>
      <c r="AS52" s="5">
        <f t="shared" si="12"/>
        <v>3726.7641025641024</v>
      </c>
      <c r="AT52" s="27">
        <f t="shared" si="13"/>
        <v>420.38888888888886</v>
      </c>
      <c r="AU52" s="27">
        <f t="shared" si="14"/>
        <v>2111.9</v>
      </c>
      <c r="AV52" s="82">
        <f t="shared" si="15"/>
        <v>7.8680000000000003E-7</v>
      </c>
      <c r="AW52" s="82">
        <f t="shared" si="16"/>
        <v>8029287</v>
      </c>
      <c r="AX52" s="82">
        <f t="shared" si="17"/>
        <v>8.0292870000000006E-6</v>
      </c>
      <c r="AY52" s="70">
        <f t="shared" si="18"/>
        <v>0.19385348826075771</v>
      </c>
      <c r="AZ52" s="16">
        <f t="shared" si="19"/>
        <v>535.5</v>
      </c>
      <c r="BA52" s="22" t="s">
        <v>307</v>
      </c>
      <c r="BB52" s="23">
        <v>-45.613569248223214</v>
      </c>
      <c r="BC52" s="23">
        <v>71.504344467169446</v>
      </c>
      <c r="BD52" s="23">
        <v>5.9804041675135977E-2</v>
      </c>
      <c r="BE52" s="23">
        <v>2.1796463786498105E-2</v>
      </c>
      <c r="BF52" s="23">
        <v>0.25470979519970521</v>
      </c>
      <c r="BG52" s="23">
        <v>2.4330024079514745</v>
      </c>
      <c r="BH52" s="42" cm="1">
        <f t="array" ref="BH52">_xll.Bimoment(BE52,AY52,AD52,AE52,$O$75)</f>
        <v>0.16605282243436342</v>
      </c>
      <c r="BI52" s="42">
        <f t="shared" si="20"/>
        <v>8.5434345250194246E-3</v>
      </c>
      <c r="BJ52" s="42">
        <f t="shared" si="21"/>
        <v>8.5124219603773152</v>
      </c>
      <c r="BK52" s="24">
        <f t="shared" si="22"/>
        <v>0.6</v>
      </c>
      <c r="BL52" s="26" cm="1">
        <f t="array" ref="BL52">_xll.TCVN5575AnnexEHeSoCx(1,BK52)</f>
        <v>1.1099999999999999</v>
      </c>
      <c r="BM52" s="26">
        <f t="shared" si="23"/>
        <v>1.47</v>
      </c>
      <c r="BN52" s="24">
        <f t="shared" si="24"/>
        <v>1</v>
      </c>
      <c r="BO52" s="26" cm="1">
        <f t="array" ref="BO52">noisuy1chieu(BQ52*BN52,$C$92:$M$92,$C$93:$M$93)</f>
        <v>1.4744962453842163</v>
      </c>
      <c r="BP52" s="24">
        <f t="shared" si="25"/>
        <v>1.3640421425904074E-2</v>
      </c>
      <c r="BQ52" s="26">
        <f t="shared" si="26"/>
        <v>2.7085827512367492E-3</v>
      </c>
      <c r="BR52" s="24">
        <f t="shared" si="27"/>
        <v>1.8981543961639822E-3</v>
      </c>
      <c r="BS52" s="24">
        <f t="shared" si="28"/>
        <v>3.4589121855372208E-3</v>
      </c>
      <c r="BT52" s="42">
        <f t="shared" si="29"/>
        <v>1.8247158573304806E-2</v>
      </c>
      <c r="BU52" s="42">
        <f t="shared" si="30"/>
        <v>1.9807916362678042E-2</v>
      </c>
      <c r="BV52" s="28">
        <f t="shared" si="31"/>
        <v>1.9807916362678042E-2</v>
      </c>
      <c r="BW52" s="5" t="str">
        <f t="shared" si="32"/>
        <v>OK</v>
      </c>
      <c r="BX52" s="51">
        <v>1.2</v>
      </c>
      <c r="BY52" s="96" cm="1">
        <f t="array" ref="BY52">_xll.DCETCVNPhuLucFHeSoOnDinh(AE52*1000, BX52*1000, AH52, AI52, AJ52, AK52, AL52, AM52, $D$29)</f>
        <v>1</v>
      </c>
      <c r="BZ52" s="52">
        <f t="shared" si="33"/>
        <v>3.0065268538727917E-3</v>
      </c>
      <c r="CA52" s="54">
        <f t="shared" si="34"/>
        <v>8.3635934355739943E-3</v>
      </c>
      <c r="CB52" s="5" t="str">
        <f t="shared" si="35"/>
        <v>OK</v>
      </c>
      <c r="CC52" s="56">
        <f t="shared" si="36"/>
        <v>0.34499859601035404</v>
      </c>
      <c r="CD52" s="55">
        <f t="shared" si="37"/>
        <v>0.34499859601035404</v>
      </c>
      <c r="CE52" s="54">
        <f t="shared" si="38"/>
        <v>0.34499859601035404</v>
      </c>
      <c r="CF52" s="52">
        <f t="shared" si="39"/>
        <v>0.38</v>
      </c>
      <c r="CG52" s="5" t="str">
        <f t="shared" si="40"/>
        <v>OK</v>
      </c>
      <c r="CH52" s="57">
        <f t="shared" si="41"/>
        <v>2.3317146488975653</v>
      </c>
      <c r="CI52" s="6">
        <f t="shared" si="42"/>
        <v>3.2</v>
      </c>
      <c r="CJ52" s="5" t="str">
        <f t="shared" si="43"/>
        <v>OK</v>
      </c>
      <c r="DN52" s="181"/>
      <c r="DP52" s="27"/>
      <c r="DQ52" s="27"/>
      <c r="DR52" s="5"/>
      <c r="DS52" s="5"/>
      <c r="DT52" s="27"/>
      <c r="DU52" s="27"/>
      <c r="DV52" s="82"/>
      <c r="DW52" s="82"/>
      <c r="DX52" s="82"/>
      <c r="DY52" s="70"/>
      <c r="DZ52" s="16"/>
      <c r="EH52" s="42"/>
      <c r="EI52" s="42"/>
      <c r="EJ52" s="42"/>
      <c r="EK52" s="24"/>
      <c r="EL52" s="26"/>
      <c r="EM52" s="26"/>
      <c r="EN52" s="24"/>
      <c r="EO52" s="26"/>
      <c r="EP52" s="24"/>
      <c r="EQ52" s="26"/>
      <c r="ER52" s="24"/>
      <c r="ES52" s="24"/>
      <c r="ET52" s="42"/>
      <c r="EU52" s="42"/>
      <c r="EV52" s="28"/>
      <c r="EX52" s="51"/>
      <c r="EY52" s="96"/>
      <c r="EZ52" s="52"/>
      <c r="FA52" s="54"/>
      <c r="FB52" s="5"/>
      <c r="FC52" s="56"/>
      <c r="FD52" s="55"/>
      <c r="FE52" s="54"/>
      <c r="FF52" s="52"/>
      <c r="FG52" s="5"/>
      <c r="FH52" s="57"/>
      <c r="FI52" s="6"/>
      <c r="FJ52" s="5"/>
    </row>
    <row r="53" spans="2:166" ht="14.25">
      <c r="B53" s="123" t="s">
        <v>274</v>
      </c>
      <c r="C53" s="2"/>
      <c r="D53" s="2"/>
      <c r="E53" s="2"/>
      <c r="F53" s="2"/>
      <c r="G53" s="2"/>
      <c r="H53" s="2"/>
      <c r="I53" s="157"/>
      <c r="J53" s="2"/>
      <c r="K53" s="157" t="s">
        <v>160</v>
      </c>
      <c r="L53" s="158">
        <f>(ABS(K33)/(L52*L51)*1000)/L50</f>
        <v>0.88161612907375198</v>
      </c>
      <c r="M53" s="143"/>
      <c r="N53" s="10"/>
      <c r="AA53" s="18" t="s">
        <v>131</v>
      </c>
      <c r="AB53" s="22" t="s">
        <v>340</v>
      </c>
      <c r="AC53" s="22" t="s">
        <v>211</v>
      </c>
      <c r="AD53" s="74">
        <v>0</v>
      </c>
      <c r="AE53" s="74">
        <v>9.84</v>
      </c>
      <c r="AF53" s="22">
        <v>1228</v>
      </c>
      <c r="AG53" s="22">
        <v>728</v>
      </c>
      <c r="AH53" s="22">
        <v>1228</v>
      </c>
      <c r="AI53" s="6">
        <v>10</v>
      </c>
      <c r="AJ53" s="6">
        <v>300</v>
      </c>
      <c r="AK53" s="6">
        <v>14</v>
      </c>
      <c r="AL53" s="6">
        <v>300</v>
      </c>
      <c r="AM53" s="6">
        <v>14</v>
      </c>
      <c r="AN53" s="5" t="str" cm="1">
        <f t="array" ref="AN53">_xll.Dce_Name_SectI(AF53, AG53, AJ53, AI53, AK53, "x", "-", $Q$14)</f>
        <v>(1228-728)x300x10x14</v>
      </c>
      <c r="AO53" s="5">
        <f t="shared" si="8"/>
        <v>1200</v>
      </c>
      <c r="AP53" s="27">
        <f t="shared" si="9"/>
        <v>204</v>
      </c>
      <c r="AQ53" s="27">
        <f t="shared" si="10"/>
        <v>453510.88</v>
      </c>
      <c r="AR53" s="5">
        <f t="shared" si="11"/>
        <v>6310</v>
      </c>
      <c r="AS53" s="5">
        <f t="shared" si="12"/>
        <v>7386.170684039088</v>
      </c>
      <c r="AT53" s="27">
        <f t="shared" si="13"/>
        <v>420.66666666666669</v>
      </c>
      <c r="AU53" s="27">
        <f t="shared" si="14"/>
        <v>4349.3999999999996</v>
      </c>
      <c r="AV53" s="82">
        <f t="shared" si="15"/>
        <v>9.5346666666666665E-7</v>
      </c>
      <c r="AW53" s="82">
        <f t="shared" si="16"/>
        <v>23212287</v>
      </c>
      <c r="AX53" s="82">
        <f t="shared" si="17"/>
        <v>2.3212286999999999E-5</v>
      </c>
      <c r="AY53" s="70">
        <f t="shared" si="18"/>
        <v>0.12550866986930984</v>
      </c>
      <c r="AZ53" s="16">
        <f t="shared" si="19"/>
        <v>910.5</v>
      </c>
      <c r="BA53" s="22" t="s">
        <v>308</v>
      </c>
      <c r="BB53" s="23">
        <v>-40.876781721854059</v>
      </c>
      <c r="BC53" s="23">
        <v>111.18825812096728</v>
      </c>
      <c r="BD53" s="23">
        <v>2.8352674287729973E-2</v>
      </c>
      <c r="BE53" s="23">
        <v>1.4589678016274981E-3</v>
      </c>
      <c r="BF53" s="23">
        <v>3.8674690281052526E-2</v>
      </c>
      <c r="BG53" s="23">
        <v>924.94238697906599</v>
      </c>
      <c r="BH53" s="42" cm="1">
        <f t="array" ref="BH53">_xll.Bimoment(BE53,AY53,AD53,AE53,$O$75)</f>
        <v>1.14833331172591E-2</v>
      </c>
      <c r="BI53" s="42">
        <f t="shared" si="20"/>
        <v>2.3627228573108311E-3</v>
      </c>
      <c r="BJ53" s="42">
        <f t="shared" si="21"/>
        <v>13.236697395353247</v>
      </c>
      <c r="BK53" s="24">
        <f t="shared" si="22"/>
        <v>0.35</v>
      </c>
      <c r="BL53" s="26" cm="1">
        <f t="array" ref="BL53">_xll.TCVN5575AnnexEHeSoCx(1,BK53)</f>
        <v>1.1619999999999999</v>
      </c>
      <c r="BM53" s="26">
        <f t="shared" si="23"/>
        <v>1.47</v>
      </c>
      <c r="BN53" s="24">
        <f t="shared" si="24"/>
        <v>1</v>
      </c>
      <c r="BO53" s="26" cm="1">
        <f t="array" ref="BO53">noisuy1chieu(BQ53*BN53,$C$92:$M$92,$C$93:$M$93)</f>
        <v>2.4642653465270996</v>
      </c>
      <c r="BP53" s="24">
        <f t="shared" si="25"/>
        <v>9.2278596508313486E-3</v>
      </c>
      <c r="BQ53" s="26">
        <f t="shared" si="26"/>
        <v>0.49629930473665035</v>
      </c>
      <c r="BR53" s="24">
        <f t="shared" si="27"/>
        <v>2.8802213249833574E-4</v>
      </c>
      <c r="BS53" s="24">
        <f t="shared" si="28"/>
        <v>8.4177682324741742E-5</v>
      </c>
      <c r="BT53" s="42">
        <f t="shared" si="29"/>
        <v>0.50581518651998003</v>
      </c>
      <c r="BU53" s="42">
        <f t="shared" si="30"/>
        <v>0.5056113420698064</v>
      </c>
      <c r="BV53" s="28">
        <f t="shared" si="31"/>
        <v>0.50581518651998003</v>
      </c>
      <c r="BW53" s="5" t="str">
        <f t="shared" si="32"/>
        <v>OK</v>
      </c>
      <c r="BX53" s="51">
        <v>1.2</v>
      </c>
      <c r="BY53" s="96" cm="1">
        <f t="array" ref="BY53">_xll.DCETCVNPhuLucFHeSoOnDinh(AE53*1000, BX53*1000, AH53, AI53, AJ53, AK53, AL53, AM53, $D$29)</f>
        <v>1</v>
      </c>
      <c r="BZ53" s="52">
        <f t="shared" si="33"/>
        <v>0.57669979210398759</v>
      </c>
      <c r="CA53" s="54">
        <f t="shared" si="34"/>
        <v>0.57707199191881065</v>
      </c>
      <c r="CB53" s="5" t="str">
        <f t="shared" si="35"/>
        <v>OK</v>
      </c>
      <c r="CC53" s="56">
        <f t="shared" si="36"/>
        <v>0.34499859601035404</v>
      </c>
      <c r="CD53" s="55">
        <f t="shared" si="37"/>
        <v>0.34499859601035404</v>
      </c>
      <c r="CE53" s="54">
        <f t="shared" si="38"/>
        <v>0.34499859601035404</v>
      </c>
      <c r="CF53" s="52">
        <f t="shared" si="39"/>
        <v>0.38</v>
      </c>
      <c r="CG53" s="5" t="str">
        <f t="shared" si="40"/>
        <v>OK</v>
      </c>
      <c r="CH53" s="57">
        <f t="shared" si="41"/>
        <v>3.9972251123958262</v>
      </c>
      <c r="CI53" s="6">
        <f t="shared" si="42"/>
        <v>3.2</v>
      </c>
      <c r="CJ53" s="5" t="str">
        <f t="shared" si="43"/>
        <v>Gia cường</v>
      </c>
      <c r="DN53" s="181"/>
      <c r="DP53" s="27"/>
      <c r="DQ53" s="27"/>
      <c r="DR53" s="5"/>
      <c r="DS53" s="5"/>
      <c r="DT53" s="27"/>
      <c r="DU53" s="27"/>
      <c r="DV53" s="82"/>
      <c r="DW53" s="82"/>
      <c r="DX53" s="82"/>
      <c r="DY53" s="70"/>
      <c r="DZ53" s="16"/>
      <c r="EH53" s="42"/>
      <c r="EI53" s="42"/>
      <c r="EJ53" s="42"/>
      <c r="EK53" s="24"/>
      <c r="EL53" s="26"/>
      <c r="EM53" s="26"/>
      <c r="EN53" s="24"/>
      <c r="EO53" s="26"/>
      <c r="EP53" s="24"/>
      <c r="EQ53" s="26"/>
      <c r="ER53" s="24"/>
      <c r="ES53" s="24"/>
      <c r="ET53" s="42"/>
      <c r="EU53" s="42"/>
      <c r="EV53" s="28"/>
      <c r="EX53" s="51"/>
      <c r="EY53" s="96"/>
      <c r="EZ53" s="52"/>
      <c r="FA53" s="54"/>
      <c r="FB53" s="5"/>
      <c r="FC53" s="56"/>
      <c r="FD53" s="55"/>
      <c r="FE53" s="54"/>
      <c r="FF53" s="52"/>
      <c r="FG53" s="5"/>
      <c r="FH53" s="57"/>
      <c r="FI53" s="6"/>
      <c r="FJ53" s="5"/>
    </row>
    <row r="54" spans="2:166" ht="15">
      <c r="B54" s="123" t="s">
        <v>275</v>
      </c>
      <c r="C54" s="143"/>
      <c r="D54" s="143"/>
      <c r="E54" s="143"/>
      <c r="F54" s="143"/>
      <c r="G54" s="143"/>
      <c r="H54" s="143"/>
      <c r="I54" s="143"/>
      <c r="J54" s="143"/>
      <c r="K54" s="130"/>
      <c r="L54" s="159">
        <f>L53+L43+L44</f>
        <v>0.88224138074113412</v>
      </c>
      <c r="M54" s="160" t="s">
        <v>34</v>
      </c>
      <c r="N54" s="21" t="str">
        <f>IF(L54&lt;=1,"OK","Check")</f>
        <v>OK</v>
      </c>
      <c r="AA54" s="18" t="s">
        <v>131</v>
      </c>
      <c r="AB54" s="22" t="s">
        <v>340</v>
      </c>
      <c r="AC54" s="22" t="s">
        <v>211</v>
      </c>
      <c r="AD54" s="74">
        <v>4.92</v>
      </c>
      <c r="AE54" s="74">
        <v>9.84</v>
      </c>
      <c r="AF54" s="22">
        <v>1228</v>
      </c>
      <c r="AG54" s="22">
        <v>728</v>
      </c>
      <c r="AH54" s="22">
        <v>978</v>
      </c>
      <c r="AI54" s="6">
        <v>10</v>
      </c>
      <c r="AJ54" s="6">
        <v>300</v>
      </c>
      <c r="AK54" s="6">
        <v>14</v>
      </c>
      <c r="AL54" s="6">
        <v>300</v>
      </c>
      <c r="AM54" s="6">
        <v>14</v>
      </c>
      <c r="AN54" s="5" t="str" cm="1">
        <f t="array" ref="AN54">_xll.Dce_Name_SectI(AF54, AG54, AJ54, AI54, AK54, "x", "-", $Q$14)</f>
        <v>(1228-728)x300x10x14</v>
      </c>
      <c r="AO54" s="5">
        <f t="shared" si="8"/>
        <v>950</v>
      </c>
      <c r="AP54" s="27">
        <f t="shared" si="9"/>
        <v>179</v>
      </c>
      <c r="AQ54" s="27">
        <f t="shared" si="10"/>
        <v>266613.79666666663</v>
      </c>
      <c r="AR54" s="5">
        <f t="shared" si="11"/>
        <v>6307.916666666667</v>
      </c>
      <c r="AS54" s="5">
        <f t="shared" si="12"/>
        <v>5452.224880708929</v>
      </c>
      <c r="AT54" s="27">
        <f t="shared" si="13"/>
        <v>420.52777777777777</v>
      </c>
      <c r="AU54" s="27">
        <f t="shared" si="14"/>
        <v>3152.5250000000001</v>
      </c>
      <c r="AV54" s="82">
        <f t="shared" si="15"/>
        <v>8.7013333333333334E-7</v>
      </c>
      <c r="AW54" s="82">
        <f t="shared" si="16"/>
        <v>14636412</v>
      </c>
      <c r="AX54" s="82">
        <f t="shared" si="17"/>
        <v>1.4636412E-5</v>
      </c>
      <c r="AY54" s="70">
        <f t="shared" si="18"/>
        <v>0.1509925520416649</v>
      </c>
      <c r="AZ54" s="16">
        <f t="shared" si="19"/>
        <v>723</v>
      </c>
      <c r="BA54" s="22" t="s">
        <v>308</v>
      </c>
      <c r="BB54" s="23">
        <v>-36.08719349582114</v>
      </c>
      <c r="BC54" s="23">
        <v>86.155711405298064</v>
      </c>
      <c r="BD54" s="23">
        <v>2.8352674287729973E-2</v>
      </c>
      <c r="BE54" s="23">
        <v>1.4589678016274981E-3</v>
      </c>
      <c r="BF54" s="23">
        <v>0.17819925834303338</v>
      </c>
      <c r="BG54" s="23">
        <v>439.83678217210041</v>
      </c>
      <c r="BH54" s="42" cm="1">
        <f t="array" ref="BH54">_xll.Bimoment(BE54,AY54,AD54,AE54,$O$75)</f>
        <v>-5.5279555525682839E-3</v>
      </c>
      <c r="BI54" s="42">
        <f t="shared" si="20"/>
        <v>2.9844920302873655E-3</v>
      </c>
      <c r="BJ54" s="42">
        <f t="shared" si="21"/>
        <v>10.256632310154533</v>
      </c>
      <c r="BK54" s="24">
        <f t="shared" si="22"/>
        <v>0.44210526315789472</v>
      </c>
      <c r="BL54" s="26" cm="1">
        <f t="array" ref="BL54">_xll.TCVN5575AnnexEHeSoCx(1,BK54)</f>
        <v>1.1362105263157896</v>
      </c>
      <c r="BM54" s="26">
        <f t="shared" si="23"/>
        <v>1.47</v>
      </c>
      <c r="BN54" s="24">
        <f t="shared" si="24"/>
        <v>1</v>
      </c>
      <c r="BO54" s="26" cm="1">
        <f t="array" ref="BO54">noisuy1chieu(BQ54*BN54,$C$92:$M$92,$C$93:$M$93)</f>
        <v>2.1103758811950684</v>
      </c>
      <c r="BP54" s="24">
        <f t="shared" si="25"/>
        <v>9.2844146747555149E-3</v>
      </c>
      <c r="BQ54" s="26">
        <f t="shared" si="26"/>
        <v>0.32697415684837389</v>
      </c>
      <c r="BR54" s="24">
        <f t="shared" si="27"/>
        <v>1.327542157036773E-3</v>
      </c>
      <c r="BS54" s="24">
        <f t="shared" si="28"/>
        <v>5.9588554585831508E-5</v>
      </c>
      <c r="BT54" s="42">
        <f t="shared" si="29"/>
        <v>0.33758611368016617</v>
      </c>
      <c r="BU54" s="42">
        <f t="shared" si="30"/>
        <v>0.3363181600777152</v>
      </c>
      <c r="BV54" s="28">
        <f t="shared" si="31"/>
        <v>0.33758611368016617</v>
      </c>
      <c r="BW54" s="5" t="str">
        <f t="shared" si="32"/>
        <v>OK</v>
      </c>
      <c r="BX54" s="51">
        <v>1.2</v>
      </c>
      <c r="BY54" s="96" cm="1">
        <f t="array" ref="BY54">_xll.DCETCVNPhuLucFHeSoOnDinh(AE54*1000, BX54*1000, AH54, AI54, AJ54, AK54, AL54, AM54, $D$29)</f>
        <v>1</v>
      </c>
      <c r="BZ54" s="52">
        <f t="shared" si="33"/>
        <v>0.37151147884435232</v>
      </c>
      <c r="CA54" s="54">
        <f t="shared" si="34"/>
        <v>0.37289860955597492</v>
      </c>
      <c r="CB54" s="5" t="str">
        <f t="shared" si="35"/>
        <v>OK</v>
      </c>
      <c r="CC54" s="56">
        <f t="shared" si="36"/>
        <v>0.34499859601035404</v>
      </c>
      <c r="CD54" s="55">
        <f t="shared" si="37"/>
        <v>0.34499859601035404</v>
      </c>
      <c r="CE54" s="54">
        <f t="shared" si="38"/>
        <v>0.34499859601035404</v>
      </c>
      <c r="CF54" s="52">
        <f t="shared" si="39"/>
        <v>0.38</v>
      </c>
      <c r="CG54" s="5" t="str">
        <f t="shared" si="40"/>
        <v>OK</v>
      </c>
      <c r="CH54" s="57">
        <f t="shared" si="41"/>
        <v>3.1644698806466955</v>
      </c>
      <c r="CI54" s="6">
        <f t="shared" si="42"/>
        <v>3.2</v>
      </c>
      <c r="CJ54" s="5" t="str">
        <f t="shared" si="43"/>
        <v>OK</v>
      </c>
      <c r="DN54" s="181"/>
      <c r="DP54" s="27"/>
      <c r="DQ54" s="27"/>
      <c r="DR54" s="5"/>
      <c r="DS54" s="5"/>
      <c r="DT54" s="27"/>
      <c r="DU54" s="27"/>
      <c r="DV54" s="82"/>
      <c r="DW54" s="82"/>
      <c r="DX54" s="82"/>
      <c r="DY54" s="70"/>
      <c r="DZ54" s="16"/>
      <c r="EH54" s="42"/>
      <c r="EI54" s="42"/>
      <c r="EJ54" s="42"/>
      <c r="EK54" s="24"/>
      <c r="EL54" s="26"/>
      <c r="EM54" s="26"/>
      <c r="EN54" s="24"/>
      <c r="EO54" s="26"/>
      <c r="EP54" s="24"/>
      <c r="EQ54" s="26"/>
      <c r="ER54" s="24"/>
      <c r="ES54" s="24"/>
      <c r="ET54" s="42"/>
      <c r="EU54" s="42"/>
      <c r="EV54" s="28"/>
      <c r="EX54" s="51"/>
      <c r="EY54" s="96"/>
      <c r="EZ54" s="52"/>
      <c r="FA54" s="54"/>
      <c r="FB54" s="5"/>
      <c r="FC54" s="56"/>
      <c r="FD54" s="55"/>
      <c r="FE54" s="54"/>
      <c r="FF54" s="52"/>
      <c r="FG54" s="5"/>
      <c r="FH54" s="57"/>
      <c r="FI54" s="6"/>
      <c r="FJ54" s="5"/>
    </row>
    <row r="55" spans="2:166">
      <c r="B55" s="8" t="s">
        <v>78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10"/>
      <c r="AA55" s="18" t="s">
        <v>131</v>
      </c>
      <c r="AB55" s="22" t="s">
        <v>340</v>
      </c>
      <c r="AC55" s="22" t="s">
        <v>211</v>
      </c>
      <c r="AD55" s="74">
        <v>8.26</v>
      </c>
      <c r="AE55" s="74">
        <v>9.84</v>
      </c>
      <c r="AF55" s="22">
        <v>1228</v>
      </c>
      <c r="AG55" s="22">
        <v>728</v>
      </c>
      <c r="AH55" s="22">
        <v>808.49119861273255</v>
      </c>
      <c r="AI55" s="6">
        <v>10</v>
      </c>
      <c r="AJ55" s="6">
        <v>300</v>
      </c>
      <c r="AK55" s="6">
        <v>14</v>
      </c>
      <c r="AL55" s="6">
        <v>300</v>
      </c>
      <c r="AM55" s="6">
        <v>14</v>
      </c>
      <c r="AN55" s="5" t="str" cm="1">
        <f t="array" ref="AN55">_xll.Dce_Name_SectI(AF55, AG55, AJ55, AI55, AK55, "x", "-", $Q$14)</f>
        <v>(1228-728)x300x10x14</v>
      </c>
      <c r="AO55" s="5">
        <f t="shared" si="8"/>
        <v>780.49119861273255</v>
      </c>
      <c r="AP55" s="27">
        <f t="shared" si="9"/>
        <v>162.04911986127325</v>
      </c>
      <c r="AQ55" s="27">
        <f t="shared" si="10"/>
        <v>172189.89394905814</v>
      </c>
      <c r="AR55" s="5">
        <f t="shared" si="11"/>
        <v>6306.5040933217724</v>
      </c>
      <c r="AS55" s="5">
        <f t="shared" si="12"/>
        <v>4259.5366342766374</v>
      </c>
      <c r="AT55" s="27">
        <f t="shared" si="13"/>
        <v>420.4336062214515</v>
      </c>
      <c r="AU55" s="27">
        <f t="shared" si="14"/>
        <v>2429.8896559766636</v>
      </c>
      <c r="AV55" s="82">
        <f t="shared" si="15"/>
        <v>8.1363039953757759E-7</v>
      </c>
      <c r="AW55" s="82">
        <f t="shared" si="16"/>
        <v>9941656.1686012689</v>
      </c>
      <c r="AX55" s="82">
        <f t="shared" si="17"/>
        <v>9.9416561686012692E-6</v>
      </c>
      <c r="AY55" s="70">
        <f t="shared" si="18"/>
        <v>0.17715937900807516</v>
      </c>
      <c r="AZ55" s="16">
        <f t="shared" si="19"/>
        <v>595.86839895954938</v>
      </c>
      <c r="BA55" s="22" t="s">
        <v>308</v>
      </c>
      <c r="BB55" s="23">
        <v>-32.9159811448054</v>
      </c>
      <c r="BC55" s="23">
        <v>69.824930590698102</v>
      </c>
      <c r="BD55" s="23">
        <v>2.8352674287729973E-2</v>
      </c>
      <c r="BE55" s="23">
        <v>1.4589678016274981E-3</v>
      </c>
      <c r="BF55" s="23">
        <v>0.27280182752808374</v>
      </c>
      <c r="BG55" s="23">
        <v>179.75572382089354</v>
      </c>
      <c r="BH55" s="42" cm="1">
        <f t="array" ref="BH55">_xll.Bimoment(BE55,AY55,AD55,AE55,$O$75)</f>
        <v>2.001131318283412E-3</v>
      </c>
      <c r="BI55" s="42">
        <f t="shared" si="20"/>
        <v>3.6326705974551446E-3</v>
      </c>
      <c r="BJ55" s="42">
        <f t="shared" si="21"/>
        <v>8.3124917369878695</v>
      </c>
      <c r="BK55" s="24">
        <f t="shared" si="22"/>
        <v>0.53812266012290721</v>
      </c>
      <c r="BL55" s="26" cm="1">
        <f t="array" ref="BL55">_xll.TCVN5575AnnexEHeSoCx(1,BK55)</f>
        <v>1.1161877339877093</v>
      </c>
      <c r="BM55" s="26">
        <f t="shared" si="23"/>
        <v>1.47</v>
      </c>
      <c r="BN55" s="24">
        <f t="shared" si="24"/>
        <v>1</v>
      </c>
      <c r="BO55" s="26" cm="1">
        <f t="array" ref="BO55">noisuy1chieu(BQ55*BN55,$C$92:$M$92,$C$93:$M$93)</f>
        <v>1.7909015417098999</v>
      </c>
      <c r="BP55" s="24">
        <f t="shared" si="25"/>
        <v>9.3543707859629413E-3</v>
      </c>
      <c r="BQ55" s="26">
        <f t="shared" si="26"/>
        <v>0.17411555713057131</v>
      </c>
      <c r="BR55" s="24">
        <f t="shared" si="27"/>
        <v>2.0327640420997805E-3</v>
      </c>
      <c r="BS55" s="24">
        <f t="shared" si="28"/>
        <v>3.0842526419347553E-5</v>
      </c>
      <c r="BT55" s="42">
        <f t="shared" si="29"/>
        <v>0.18550269195863403</v>
      </c>
      <c r="BU55" s="42">
        <f t="shared" si="30"/>
        <v>0.1835007704429536</v>
      </c>
      <c r="BV55" s="28">
        <f t="shared" si="31"/>
        <v>0.18550269195863403</v>
      </c>
      <c r="BW55" s="5" t="str">
        <f t="shared" si="32"/>
        <v>OK</v>
      </c>
      <c r="BX55" s="51">
        <v>1.2</v>
      </c>
      <c r="BY55" s="96" cm="1">
        <f t="array" ref="BY55">_xll.DCETCVNPhuLucFHeSoOnDinh(AE55*1000, BX55*1000, AH55, AI55, AJ55, AK55, AL55, AM55, $D$29)</f>
        <v>1</v>
      </c>
      <c r="BZ55" s="52">
        <f t="shared" si="33"/>
        <v>0.19434564916557992</v>
      </c>
      <c r="CA55" s="54">
        <f t="shared" si="34"/>
        <v>0.19640925573409906</v>
      </c>
      <c r="CB55" s="5" t="str">
        <f t="shared" si="35"/>
        <v>OK</v>
      </c>
      <c r="CC55" s="56">
        <f t="shared" si="36"/>
        <v>0.34499859601035404</v>
      </c>
      <c r="CD55" s="55">
        <f t="shared" si="37"/>
        <v>0.34499859601035404</v>
      </c>
      <c r="CE55" s="54">
        <f t="shared" si="38"/>
        <v>0.34499859601035404</v>
      </c>
      <c r="CF55" s="52">
        <f t="shared" si="39"/>
        <v>0.38</v>
      </c>
      <c r="CG55" s="5" t="str">
        <f t="shared" si="40"/>
        <v>OK</v>
      </c>
      <c r="CH55" s="57">
        <f t="shared" si="41"/>
        <v>2.5998325159156108</v>
      </c>
      <c r="CI55" s="6">
        <f t="shared" si="42"/>
        <v>3.2</v>
      </c>
      <c r="CJ55" s="5" t="str">
        <f t="shared" si="43"/>
        <v>OK</v>
      </c>
      <c r="DN55" s="181"/>
      <c r="DP55" s="27"/>
      <c r="DQ55" s="27"/>
      <c r="DR55" s="5"/>
      <c r="DS55" s="5"/>
      <c r="DT55" s="27"/>
      <c r="DU55" s="27"/>
      <c r="DV55" s="82"/>
      <c r="DW55" s="82"/>
      <c r="DX55" s="82"/>
      <c r="DY55" s="70"/>
      <c r="DZ55" s="16"/>
      <c r="EH55" s="42"/>
      <c r="EI55" s="42"/>
      <c r="EJ55" s="42"/>
      <c r="EK55" s="24"/>
      <c r="EL55" s="26"/>
      <c r="EM55" s="26"/>
      <c r="EN55" s="24"/>
      <c r="EO55" s="26"/>
      <c r="EP55" s="24"/>
      <c r="EQ55" s="26"/>
      <c r="ER55" s="24"/>
      <c r="ES55" s="24"/>
      <c r="ET55" s="42"/>
      <c r="EU55" s="42"/>
      <c r="EV55" s="28"/>
      <c r="EX55" s="51"/>
      <c r="EY55" s="96"/>
      <c r="EZ55" s="52"/>
      <c r="FA55" s="54"/>
      <c r="FB55" s="5"/>
      <c r="FC55" s="56"/>
      <c r="FD55" s="55"/>
      <c r="FE55" s="54"/>
      <c r="FF55" s="52"/>
      <c r="FG55" s="5"/>
      <c r="FH55" s="57"/>
      <c r="FI55" s="6"/>
      <c r="FJ55" s="5"/>
    </row>
    <row r="56" spans="2:166">
      <c r="B56" s="47" t="s">
        <v>280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10"/>
      <c r="AA56" s="18" t="s">
        <v>131</v>
      </c>
      <c r="AB56" s="22" t="s">
        <v>340</v>
      </c>
      <c r="AC56" s="22" t="s">
        <v>211</v>
      </c>
      <c r="AD56" s="74">
        <v>8.26</v>
      </c>
      <c r="AE56" s="74">
        <v>9.84</v>
      </c>
      <c r="AF56" s="22">
        <v>1228</v>
      </c>
      <c r="AG56" s="22">
        <v>728</v>
      </c>
      <c r="AH56" s="22">
        <v>808.49119861273255</v>
      </c>
      <c r="AI56" s="6">
        <v>10</v>
      </c>
      <c r="AJ56" s="6">
        <v>300</v>
      </c>
      <c r="AK56" s="6">
        <v>14</v>
      </c>
      <c r="AL56" s="6">
        <v>300</v>
      </c>
      <c r="AM56" s="6">
        <v>14</v>
      </c>
      <c r="AN56" s="5" t="str" cm="1">
        <f t="array" ref="AN56">_xll.Dce_Name_SectI(AF56, AG56, AJ56, AI56, AK56, "x", "-", $Q$14)</f>
        <v>(1228-728)x300x10x14</v>
      </c>
      <c r="AO56" s="5">
        <f t="shared" si="8"/>
        <v>780.49119861273255</v>
      </c>
      <c r="AP56" s="27">
        <f t="shared" si="9"/>
        <v>162.04911986127325</v>
      </c>
      <c r="AQ56" s="27">
        <f t="shared" si="10"/>
        <v>172189.89394905814</v>
      </c>
      <c r="AR56" s="5">
        <f t="shared" si="11"/>
        <v>6306.5040933217724</v>
      </c>
      <c r="AS56" s="5">
        <f t="shared" si="12"/>
        <v>4259.5366342766374</v>
      </c>
      <c r="AT56" s="27">
        <f t="shared" si="13"/>
        <v>420.4336062214515</v>
      </c>
      <c r="AU56" s="27">
        <f t="shared" si="14"/>
        <v>2429.8896559766636</v>
      </c>
      <c r="AV56" s="82">
        <f t="shared" si="15"/>
        <v>8.1363039953757759E-7</v>
      </c>
      <c r="AW56" s="82">
        <f t="shared" si="16"/>
        <v>9941656.1686012689</v>
      </c>
      <c r="AX56" s="82">
        <f t="shared" si="17"/>
        <v>9.9416561686012692E-6</v>
      </c>
      <c r="AY56" s="70">
        <f t="shared" si="18"/>
        <v>0.17715937900807516</v>
      </c>
      <c r="AZ56" s="16">
        <f t="shared" si="19"/>
        <v>595.86839895954938</v>
      </c>
      <c r="BA56" s="22" t="s">
        <v>308</v>
      </c>
      <c r="BB56" s="23">
        <v>-32.841805756150279</v>
      </c>
      <c r="BC56" s="23">
        <v>69.200621068876899</v>
      </c>
      <c r="BD56" s="23">
        <v>1.9774634785900247E-2</v>
      </c>
      <c r="BE56" s="23">
        <v>1.4589678016289718E-3</v>
      </c>
      <c r="BF56" s="23">
        <v>0.27280182752807747</v>
      </c>
      <c r="BG56" s="23">
        <v>179.75573165172227</v>
      </c>
      <c r="BH56" s="42" cm="1">
        <f t="array" ref="BH56">_xll.Bimoment(BE56,AY56,AD56,AE56,$O$75)</f>
        <v>2.0011313182854333E-3</v>
      </c>
      <c r="BI56" s="42">
        <f t="shared" si="20"/>
        <v>2.5336140652256231E-3</v>
      </c>
      <c r="BJ56" s="42">
        <f t="shared" si="21"/>
        <v>8.2381691748662966</v>
      </c>
      <c r="BK56" s="24">
        <f t="shared" si="22"/>
        <v>0.53812266012290721</v>
      </c>
      <c r="BL56" s="26" cm="1">
        <f t="array" ref="BL56">_xll.TCVN5575AnnexEHeSoCx(1,BK56)</f>
        <v>1.1161877339877093</v>
      </c>
      <c r="BM56" s="26">
        <f t="shared" si="23"/>
        <v>1.47</v>
      </c>
      <c r="BN56" s="24">
        <f t="shared" si="24"/>
        <v>1</v>
      </c>
      <c r="BO56" s="26" cm="1">
        <f t="array" ref="BO56">noisuy1chieu(BQ56*BN56,$C$92:$M$92,$C$93:$M$93)</f>
        <v>1.7909015417098999</v>
      </c>
      <c r="BP56" s="24">
        <f t="shared" si="25"/>
        <v>9.3332909316022148E-3</v>
      </c>
      <c r="BQ56" s="26">
        <f t="shared" si="26"/>
        <v>0.17411556471569337</v>
      </c>
      <c r="BR56" s="24">
        <f t="shared" si="27"/>
        <v>2.0327640420997341E-3</v>
      </c>
      <c r="BS56" s="24">
        <f t="shared" si="28"/>
        <v>3.0842526419378703E-5</v>
      </c>
      <c r="BT56" s="42">
        <f t="shared" si="29"/>
        <v>0.18548161968939531</v>
      </c>
      <c r="BU56" s="42">
        <f t="shared" si="30"/>
        <v>0.18347969817371496</v>
      </c>
      <c r="BV56" s="28">
        <f t="shared" si="31"/>
        <v>0.18548161968939531</v>
      </c>
      <c r="BW56" s="5" t="str">
        <f t="shared" si="32"/>
        <v>OK</v>
      </c>
      <c r="BX56" s="51">
        <v>1.2</v>
      </c>
      <c r="BY56" s="96" cm="1">
        <f t="array" ref="BY56">_xll.DCETCVNPhuLucFHeSoOnDinh(AE56*1000, BX56*1000, AH56, AI56, AJ56, AK56, AL56, AM56, $D$29)</f>
        <v>1</v>
      </c>
      <c r="BZ56" s="52">
        <f t="shared" si="33"/>
        <v>0.19434565763200012</v>
      </c>
      <c r="CA56" s="54">
        <f t="shared" si="34"/>
        <v>0.19640926420051924</v>
      </c>
      <c r="CB56" s="5" t="str">
        <f t="shared" si="35"/>
        <v>OK</v>
      </c>
      <c r="CC56" s="56">
        <f t="shared" si="36"/>
        <v>0.34499859601035404</v>
      </c>
      <c r="CD56" s="55">
        <f t="shared" si="37"/>
        <v>0.34499859601035404</v>
      </c>
      <c r="CE56" s="54">
        <f t="shared" si="38"/>
        <v>0.34499859601035404</v>
      </c>
      <c r="CF56" s="52">
        <f t="shared" si="39"/>
        <v>0.38</v>
      </c>
      <c r="CG56" s="5" t="str">
        <f t="shared" si="40"/>
        <v>OK</v>
      </c>
      <c r="CH56" s="57">
        <f t="shared" si="41"/>
        <v>2.5998325159156108</v>
      </c>
      <c r="CI56" s="6">
        <f t="shared" si="42"/>
        <v>3.2</v>
      </c>
      <c r="CJ56" s="5" t="str">
        <f t="shared" si="43"/>
        <v>OK</v>
      </c>
      <c r="DN56" s="181"/>
      <c r="DP56" s="27"/>
      <c r="DQ56" s="27"/>
      <c r="DR56" s="5"/>
      <c r="DS56" s="5"/>
      <c r="DT56" s="27"/>
      <c r="DU56" s="27"/>
      <c r="DV56" s="82"/>
      <c r="DW56" s="82"/>
      <c r="DX56" s="82"/>
      <c r="DY56" s="70"/>
      <c r="DZ56" s="16"/>
      <c r="EH56" s="42"/>
      <c r="EI56" s="42"/>
      <c r="EJ56" s="42"/>
      <c r="EK56" s="24"/>
      <c r="EL56" s="26"/>
      <c r="EM56" s="26"/>
      <c r="EN56" s="24"/>
      <c r="EO56" s="26"/>
      <c r="EP56" s="24"/>
      <c r="EQ56" s="26"/>
      <c r="ER56" s="24"/>
      <c r="ES56" s="24"/>
      <c r="ET56" s="42"/>
      <c r="EU56" s="42"/>
      <c r="EV56" s="28"/>
      <c r="EX56" s="51"/>
      <c r="EY56" s="96"/>
      <c r="EZ56" s="52"/>
      <c r="FA56" s="54"/>
      <c r="FB56" s="5"/>
      <c r="FC56" s="56"/>
      <c r="FD56" s="55"/>
      <c r="FE56" s="54"/>
      <c r="FF56" s="52"/>
      <c r="FG56" s="5"/>
      <c r="FH56" s="57"/>
      <c r="FI56" s="6"/>
      <c r="FJ56" s="5"/>
    </row>
    <row r="57" spans="2:166" ht="15.75">
      <c r="B57" s="123" t="s">
        <v>276</v>
      </c>
      <c r="C57" s="2"/>
      <c r="D57" s="2"/>
      <c r="E57" s="2"/>
      <c r="F57" s="2"/>
      <c r="G57" s="2"/>
      <c r="H57" s="2"/>
      <c r="I57" s="2"/>
      <c r="J57" s="2"/>
      <c r="K57" s="166" t="s">
        <v>285</v>
      </c>
      <c r="L57" s="45">
        <f>(((F17-F16)/2)/F20)*SQRT(D29/206000)</f>
        <v>0.34499859601035404</v>
      </c>
      <c r="M57" s="136"/>
      <c r="N57" s="10"/>
      <c r="AA57" s="18" t="s">
        <v>131</v>
      </c>
      <c r="AB57" s="22" t="s">
        <v>340</v>
      </c>
      <c r="AC57" s="22" t="s">
        <v>211</v>
      </c>
      <c r="AD57" s="74">
        <v>9.84</v>
      </c>
      <c r="AE57" s="74">
        <v>9.84</v>
      </c>
      <c r="AF57" s="22">
        <v>1228</v>
      </c>
      <c r="AG57" s="22">
        <v>728</v>
      </c>
      <c r="AH57" s="22">
        <v>728</v>
      </c>
      <c r="AI57" s="6">
        <v>10</v>
      </c>
      <c r="AJ57" s="6">
        <v>300</v>
      </c>
      <c r="AK57" s="6">
        <v>14</v>
      </c>
      <c r="AL57" s="6">
        <v>300</v>
      </c>
      <c r="AM57" s="6">
        <v>14</v>
      </c>
      <c r="AN57" s="5" t="str" cm="1">
        <f t="array" ref="AN57">_xll.Dce_Name_SectI(AF57, AG57, AJ57, AI57, AK57, "x", "-", $Q$14)</f>
        <v>(1228-728)x300x10x14</v>
      </c>
      <c r="AO57" s="5">
        <f t="shared" si="8"/>
        <v>700</v>
      </c>
      <c r="AP57" s="27">
        <f t="shared" si="9"/>
        <v>154</v>
      </c>
      <c r="AQ57" s="27">
        <f t="shared" si="10"/>
        <v>135654.21333333332</v>
      </c>
      <c r="AR57" s="5">
        <f t="shared" si="11"/>
        <v>6305.833333333333</v>
      </c>
      <c r="AS57" s="5">
        <f t="shared" si="12"/>
        <v>3726.7641025641024</v>
      </c>
      <c r="AT57" s="27">
        <f t="shared" si="13"/>
        <v>420.38888888888886</v>
      </c>
      <c r="AU57" s="27">
        <f t="shared" si="14"/>
        <v>2111.9</v>
      </c>
      <c r="AV57" s="82">
        <f t="shared" si="15"/>
        <v>7.8680000000000003E-7</v>
      </c>
      <c r="AW57" s="82">
        <f t="shared" si="16"/>
        <v>8029287</v>
      </c>
      <c r="AX57" s="82">
        <f t="shared" si="17"/>
        <v>8.0292870000000006E-6</v>
      </c>
      <c r="AY57" s="70">
        <f t="shared" si="18"/>
        <v>0.19385348826075771</v>
      </c>
      <c r="AZ57" s="16">
        <f t="shared" si="19"/>
        <v>535.5</v>
      </c>
      <c r="BA57" s="22" t="s">
        <v>308</v>
      </c>
      <c r="BB57" s="23">
        <v>-31.357547130045713</v>
      </c>
      <c r="BC57" s="23">
        <v>61.627675346154355</v>
      </c>
      <c r="BD57" s="23">
        <v>1.9774634785900247E-2</v>
      </c>
      <c r="BE57" s="23">
        <v>1.4589678016289718E-3</v>
      </c>
      <c r="BF57" s="23">
        <v>0.24147088101385919</v>
      </c>
      <c r="BG57" s="23">
        <v>76.128954972518073</v>
      </c>
      <c r="BH57" s="42" cm="1">
        <f t="array" ref="BH57">_xll.Bimoment(BE57,AY57,AD57,AE57,$O$75)</f>
        <v>1.111490944927597E-2</v>
      </c>
      <c r="BI57" s="42">
        <f t="shared" si="20"/>
        <v>2.8249478265571781E-3</v>
      </c>
      <c r="BJ57" s="42">
        <f t="shared" si="21"/>
        <v>7.3366280173993283</v>
      </c>
      <c r="BK57" s="24">
        <f t="shared" si="22"/>
        <v>0.6</v>
      </c>
      <c r="BL57" s="26" cm="1">
        <f t="array" ref="BL57">_xll.TCVN5575AnnexEHeSoCx(1,BK57)</f>
        <v>1.1099999999999999</v>
      </c>
      <c r="BM57" s="26">
        <f t="shared" si="23"/>
        <v>1.47</v>
      </c>
      <c r="BN57" s="24">
        <f t="shared" si="24"/>
        <v>1</v>
      </c>
      <c r="BO57" s="26" cm="1">
        <f t="array" ref="BO57">noisuy1chieu(BQ57*BN57,$C$92:$M$92,$C$93:$M$93)</f>
        <v>1.6106882095336914</v>
      </c>
      <c r="BP57" s="24">
        <f t="shared" si="25"/>
        <v>9.3772569168797011E-3</v>
      </c>
      <c r="BQ57" s="26">
        <f t="shared" si="26"/>
        <v>8.4751898984702631E-2</v>
      </c>
      <c r="BR57" s="24">
        <f t="shared" si="27"/>
        <v>1.7994950448712746E-3</v>
      </c>
      <c r="BS57" s="24">
        <f t="shared" si="28"/>
        <v>2.1194901125036632E-4</v>
      </c>
      <c r="BT57" s="42">
        <f t="shared" si="29"/>
        <v>9.59286509464536E-2</v>
      </c>
      <c r="BU57" s="42">
        <f t="shared" si="30"/>
        <v>9.4341104912832693E-2</v>
      </c>
      <c r="BV57" s="28">
        <f t="shared" si="31"/>
        <v>9.59286509464536E-2</v>
      </c>
      <c r="BW57" s="5" t="str">
        <f t="shared" si="32"/>
        <v>OK</v>
      </c>
      <c r="BX57" s="51">
        <v>1.2</v>
      </c>
      <c r="BY57" s="96" cm="1">
        <f t="array" ref="BY57">_xll.DCETCVNPhuLucFHeSoOnDinh(AE57*1000, BX57*1000, AH57, AI57, AJ57, AK57, AL57, AM57, $D$29)</f>
        <v>1</v>
      </c>
      <c r="BZ57" s="52">
        <f t="shared" si="33"/>
        <v>9.4074607873019911E-2</v>
      </c>
      <c r="CA57" s="54">
        <f t="shared" si="34"/>
        <v>9.6086051929141547E-2</v>
      </c>
      <c r="CB57" s="5" t="str">
        <f t="shared" si="35"/>
        <v>OK</v>
      </c>
      <c r="CC57" s="56">
        <f t="shared" si="36"/>
        <v>0.34499859601035404</v>
      </c>
      <c r="CD57" s="55">
        <f t="shared" si="37"/>
        <v>0.34499859601035404</v>
      </c>
      <c r="CE57" s="54">
        <f t="shared" si="38"/>
        <v>0.34499859601035404</v>
      </c>
      <c r="CF57" s="52">
        <f t="shared" si="39"/>
        <v>0.38</v>
      </c>
      <c r="CG57" s="5" t="str">
        <f t="shared" si="40"/>
        <v>OK</v>
      </c>
      <c r="CH57" s="57">
        <f t="shared" si="41"/>
        <v>2.3317146488975653</v>
      </c>
      <c r="CI57" s="6">
        <f t="shared" si="42"/>
        <v>3.2</v>
      </c>
      <c r="CJ57" s="5" t="str">
        <f t="shared" si="43"/>
        <v>OK</v>
      </c>
      <c r="DN57" s="181"/>
      <c r="DP57" s="27"/>
      <c r="DQ57" s="27"/>
      <c r="DR57" s="5"/>
      <c r="DS57" s="5"/>
      <c r="DT57" s="27"/>
      <c r="DU57" s="27"/>
      <c r="DV57" s="82"/>
      <c r="DW57" s="82"/>
      <c r="DX57" s="82"/>
      <c r="DY57" s="70"/>
      <c r="DZ57" s="16"/>
      <c r="EH57" s="42"/>
      <c r="EI57" s="42"/>
      <c r="EJ57" s="42"/>
      <c r="EK57" s="24"/>
      <c r="EL57" s="26"/>
      <c r="EM57" s="26"/>
      <c r="EN57" s="24"/>
      <c r="EO57" s="26"/>
      <c r="EP57" s="24"/>
      <c r="EQ57" s="26"/>
      <c r="ER57" s="24"/>
      <c r="ES57" s="24"/>
      <c r="ET57" s="42"/>
      <c r="EU57" s="42"/>
      <c r="EV57" s="28"/>
      <c r="EX57" s="51"/>
      <c r="EY57" s="96"/>
      <c r="EZ57" s="52"/>
      <c r="FA57" s="54"/>
      <c r="FB57" s="5"/>
      <c r="FC57" s="56"/>
      <c r="FD57" s="55"/>
      <c r="FE57" s="54"/>
      <c r="FF57" s="52"/>
      <c r="FG57" s="5"/>
      <c r="FH57" s="57"/>
      <c r="FI57" s="6"/>
      <c r="FJ57" s="5"/>
    </row>
    <row r="58" spans="2:166" ht="14.25">
      <c r="B58" s="123" t="s">
        <v>277</v>
      </c>
      <c r="C58" s="2"/>
      <c r="D58" s="2"/>
      <c r="E58" s="2"/>
      <c r="F58" s="166" t="s">
        <v>286</v>
      </c>
      <c r="G58" s="30">
        <v>3.5</v>
      </c>
      <c r="H58" s="2"/>
      <c r="I58" s="2"/>
      <c r="J58" s="2"/>
      <c r="K58" s="166" t="s">
        <v>283</v>
      </c>
      <c r="L58" s="45">
        <f>0.17+0.06*G58</f>
        <v>0.38</v>
      </c>
      <c r="M58" s="136"/>
      <c r="N58" s="10"/>
      <c r="AA58" s="18" t="s">
        <v>131</v>
      </c>
      <c r="AB58" s="22" t="s">
        <v>340</v>
      </c>
      <c r="AC58" s="22" t="s">
        <v>211</v>
      </c>
      <c r="AD58" s="74">
        <v>0</v>
      </c>
      <c r="AE58" s="74">
        <v>9.84</v>
      </c>
      <c r="AF58" s="22">
        <v>1228</v>
      </c>
      <c r="AG58" s="22">
        <v>728</v>
      </c>
      <c r="AH58" s="22">
        <v>1228</v>
      </c>
      <c r="AI58" s="6">
        <v>10</v>
      </c>
      <c r="AJ58" s="6">
        <v>300</v>
      </c>
      <c r="AK58" s="6">
        <v>14</v>
      </c>
      <c r="AL58" s="6">
        <v>300</v>
      </c>
      <c r="AM58" s="6">
        <v>14</v>
      </c>
      <c r="AN58" s="5" t="str" cm="1">
        <f t="array" ref="AN58">_xll.Dce_Name_SectI(AF58, AG58, AJ58, AI58, AK58, "x", "-", $Q$14)</f>
        <v>(1228-728)x300x10x14</v>
      </c>
      <c r="AO58" s="5">
        <f t="shared" si="8"/>
        <v>1200</v>
      </c>
      <c r="AP58" s="27">
        <f t="shared" si="9"/>
        <v>204</v>
      </c>
      <c r="AQ58" s="27">
        <f t="shared" si="10"/>
        <v>453510.88</v>
      </c>
      <c r="AR58" s="5">
        <f t="shared" si="11"/>
        <v>6310</v>
      </c>
      <c r="AS58" s="5">
        <f t="shared" si="12"/>
        <v>7386.170684039088</v>
      </c>
      <c r="AT58" s="27">
        <f t="shared" si="13"/>
        <v>420.66666666666669</v>
      </c>
      <c r="AU58" s="27">
        <f t="shared" si="14"/>
        <v>4349.3999999999996</v>
      </c>
      <c r="AV58" s="82">
        <f t="shared" si="15"/>
        <v>9.5346666666666665E-7</v>
      </c>
      <c r="AW58" s="82">
        <f t="shared" si="16"/>
        <v>23212287</v>
      </c>
      <c r="AX58" s="82">
        <f t="shared" si="17"/>
        <v>2.3212286999999999E-5</v>
      </c>
      <c r="AY58" s="70">
        <f t="shared" si="18"/>
        <v>0.12550866986930984</v>
      </c>
      <c r="AZ58" s="16">
        <f t="shared" si="19"/>
        <v>910.5</v>
      </c>
      <c r="BA58" s="22" t="s">
        <v>309</v>
      </c>
      <c r="BB58" s="23">
        <v>-79.777175997965969</v>
      </c>
      <c r="BC58" s="23">
        <v>151.42963958309588</v>
      </c>
      <c r="BD58" s="23">
        <v>3.6861907999283114E-2</v>
      </c>
      <c r="BE58" s="23">
        <v>1.8802319585513854E-3</v>
      </c>
      <c r="BF58" s="23">
        <v>4.0036442492678348E-2</v>
      </c>
      <c r="BG58" s="23">
        <v>1214.0084988503254</v>
      </c>
      <c r="BH58" s="42" cm="1">
        <f t="array" ref="BH58">_xll.Bimoment(BE58,AY58,AD58,AE58,$O$75)</f>
        <v>1.4799044840932505E-2</v>
      </c>
      <c r="BI58" s="42">
        <f t="shared" si="20"/>
        <v>3.0718256666069262E-3</v>
      </c>
      <c r="BJ58" s="42">
        <f t="shared" si="21"/>
        <v>18.027338045606651</v>
      </c>
      <c r="BK58" s="24">
        <f t="shared" si="22"/>
        <v>0.35</v>
      </c>
      <c r="BL58" s="26" cm="1">
        <f t="array" ref="BL58">_xll.TCVN5575AnnexEHeSoCx(1,BK58)</f>
        <v>1.1619999999999999</v>
      </c>
      <c r="BM58" s="26">
        <f t="shared" si="23"/>
        <v>1.47</v>
      </c>
      <c r="BN58" s="24">
        <f t="shared" si="24"/>
        <v>1</v>
      </c>
      <c r="BO58" s="26" cm="1">
        <f t="array" ref="BO58">noisuy1chieu(BQ58*BN58,$C$92:$M$92,$C$93:$M$93)</f>
        <v>2.7884352207183838</v>
      </c>
      <c r="BP58" s="24">
        <f t="shared" si="25"/>
        <v>1.8009553405113579E-2</v>
      </c>
      <c r="BQ58" s="26">
        <f t="shared" si="26"/>
        <v>0.65140443600130693</v>
      </c>
      <c r="BR58" s="24">
        <f t="shared" si="27"/>
        <v>2.9816351367234213E-4</v>
      </c>
      <c r="BS58" s="24">
        <f t="shared" si="28"/>
        <v>9.5871516477974813E-5</v>
      </c>
      <c r="BT58" s="42">
        <f t="shared" si="29"/>
        <v>0.66971215292009278</v>
      </c>
      <c r="BU58" s="42">
        <f t="shared" si="30"/>
        <v>0.66950986092289844</v>
      </c>
      <c r="BV58" s="28">
        <f t="shared" si="31"/>
        <v>0.66971215292009278</v>
      </c>
      <c r="BW58" s="5" t="str">
        <f t="shared" si="32"/>
        <v>OK</v>
      </c>
      <c r="BX58" s="51">
        <v>1.2</v>
      </c>
      <c r="BY58" s="96" cm="1">
        <f t="array" ref="BY58">_xll.DCETCVNPhuLucFHeSoOnDinh(AE58*1000, BX58*1000, AH58, AI58, AJ58, AK58, AL58, AM58, $D$29)</f>
        <v>1</v>
      </c>
      <c r="BZ58" s="52">
        <f t="shared" si="33"/>
        <v>0.75693195463351859</v>
      </c>
      <c r="CA58" s="54">
        <f t="shared" si="34"/>
        <v>0.75732598966366882</v>
      </c>
      <c r="CB58" s="5" t="str">
        <f t="shared" si="35"/>
        <v>OK</v>
      </c>
      <c r="CC58" s="56">
        <f t="shared" si="36"/>
        <v>0.34499859601035404</v>
      </c>
      <c r="CD58" s="55">
        <f t="shared" si="37"/>
        <v>0.34499859601035404</v>
      </c>
      <c r="CE58" s="54">
        <f t="shared" si="38"/>
        <v>0.34499859601035404</v>
      </c>
      <c r="CF58" s="52">
        <f t="shared" si="39"/>
        <v>0.38</v>
      </c>
      <c r="CG58" s="5" t="str">
        <f t="shared" si="40"/>
        <v>OK</v>
      </c>
      <c r="CH58" s="57">
        <f t="shared" si="41"/>
        <v>3.9972251123958262</v>
      </c>
      <c r="CI58" s="6">
        <f t="shared" si="42"/>
        <v>3.2</v>
      </c>
      <c r="CJ58" s="5" t="str">
        <f t="shared" si="43"/>
        <v>Gia cường</v>
      </c>
      <c r="DN58" s="181"/>
      <c r="DP58" s="27"/>
      <c r="DQ58" s="27"/>
      <c r="DR58" s="5"/>
      <c r="DS58" s="5"/>
      <c r="DT58" s="27"/>
      <c r="DU58" s="27"/>
      <c r="DV58" s="82"/>
      <c r="DW58" s="82"/>
      <c r="DX58" s="82"/>
      <c r="DY58" s="70"/>
      <c r="DZ58" s="16"/>
      <c r="EH58" s="42"/>
      <c r="EI58" s="42"/>
      <c r="EJ58" s="42"/>
      <c r="EK58" s="24"/>
      <c r="EL58" s="26"/>
      <c r="EM58" s="26"/>
      <c r="EN58" s="24"/>
      <c r="EO58" s="26"/>
      <c r="EP58" s="24"/>
      <c r="EQ58" s="26"/>
      <c r="ER58" s="24"/>
      <c r="ES58" s="24"/>
      <c r="ET58" s="42"/>
      <c r="EU58" s="42"/>
      <c r="EV58" s="28"/>
      <c r="EX58" s="51"/>
      <c r="EY58" s="96"/>
      <c r="EZ58" s="52"/>
      <c r="FA58" s="54"/>
      <c r="FB58" s="5"/>
      <c r="FC58" s="56"/>
      <c r="FD58" s="55"/>
      <c r="FE58" s="54"/>
      <c r="FF58" s="52"/>
      <c r="FG58" s="5"/>
      <c r="FH58" s="57"/>
      <c r="FI58" s="6"/>
      <c r="FJ58" s="5"/>
    </row>
    <row r="59" spans="2:166" ht="15">
      <c r="B59" s="162" t="s">
        <v>275</v>
      </c>
      <c r="C59" s="12"/>
      <c r="D59" s="12"/>
      <c r="E59" s="12"/>
      <c r="F59" s="12"/>
      <c r="G59" s="12"/>
      <c r="H59" s="166"/>
      <c r="I59" s="12"/>
      <c r="J59" s="12"/>
      <c r="K59" s="166" t="s">
        <v>284</v>
      </c>
      <c r="L59" s="163">
        <f>L57/L58</f>
        <v>0.9078910421325106</v>
      </c>
      <c r="M59" s="164" t="s">
        <v>34</v>
      </c>
      <c r="N59" s="165" t="str">
        <f>IF(L59&lt;=1,"OK","Check")</f>
        <v>OK</v>
      </c>
      <c r="AA59" s="18" t="s">
        <v>131</v>
      </c>
      <c r="AB59" s="22" t="s">
        <v>340</v>
      </c>
      <c r="AC59" s="22" t="s">
        <v>211</v>
      </c>
      <c r="AD59" s="74">
        <v>4.92</v>
      </c>
      <c r="AE59" s="74">
        <v>9.84</v>
      </c>
      <c r="AF59" s="22">
        <v>1228</v>
      </c>
      <c r="AG59" s="22">
        <v>728</v>
      </c>
      <c r="AH59" s="22">
        <v>978</v>
      </c>
      <c r="AI59" s="6">
        <v>10</v>
      </c>
      <c r="AJ59" s="6">
        <v>300</v>
      </c>
      <c r="AK59" s="6">
        <v>14</v>
      </c>
      <c r="AL59" s="6">
        <v>300</v>
      </c>
      <c r="AM59" s="6">
        <v>14</v>
      </c>
      <c r="AN59" s="5" t="str" cm="1">
        <f t="array" ref="AN59">_xll.Dce_Name_SectI(AF59, AG59, AJ59, AI59, AK59, "x", "-", $Q$14)</f>
        <v>(1228-728)x300x10x14</v>
      </c>
      <c r="AO59" s="5">
        <f t="shared" si="8"/>
        <v>950</v>
      </c>
      <c r="AP59" s="27">
        <f t="shared" si="9"/>
        <v>179</v>
      </c>
      <c r="AQ59" s="27">
        <f t="shared" si="10"/>
        <v>266613.79666666663</v>
      </c>
      <c r="AR59" s="5">
        <f t="shared" si="11"/>
        <v>6307.916666666667</v>
      </c>
      <c r="AS59" s="5">
        <f t="shared" si="12"/>
        <v>5452.224880708929</v>
      </c>
      <c r="AT59" s="27">
        <f t="shared" si="13"/>
        <v>420.52777777777777</v>
      </c>
      <c r="AU59" s="27">
        <f t="shared" si="14"/>
        <v>3152.5250000000001</v>
      </c>
      <c r="AV59" s="82">
        <f t="shared" si="15"/>
        <v>8.7013333333333334E-7</v>
      </c>
      <c r="AW59" s="82">
        <f t="shared" si="16"/>
        <v>14636412</v>
      </c>
      <c r="AX59" s="82">
        <f t="shared" si="17"/>
        <v>1.4636412E-5</v>
      </c>
      <c r="AY59" s="70">
        <f t="shared" si="18"/>
        <v>0.1509925520416649</v>
      </c>
      <c r="AZ59" s="16">
        <f t="shared" si="19"/>
        <v>723</v>
      </c>
      <c r="BA59" s="22" t="s">
        <v>309</v>
      </c>
      <c r="BB59" s="23">
        <v>-74.987587771933065</v>
      </c>
      <c r="BC59" s="23">
        <v>116.65343898987065</v>
      </c>
      <c r="BD59" s="23">
        <v>3.6861907999283114E-2</v>
      </c>
      <c r="BE59" s="23">
        <v>1.8802319585513854E-3</v>
      </c>
      <c r="BF59" s="23">
        <v>0.2214352671448637</v>
      </c>
      <c r="BG59" s="23">
        <v>554.84799652877734</v>
      </c>
      <c r="BH59" s="42" cm="1">
        <f t="array" ref="BH59">_xll.Bimoment(BE59,AY59,AD59,AE59,$O$75)</f>
        <v>-7.1241042357453026E-3</v>
      </c>
      <c r="BI59" s="42">
        <f t="shared" si="20"/>
        <v>3.8802008420298012E-3</v>
      </c>
      <c r="BJ59" s="42">
        <f t="shared" si="21"/>
        <v>13.887314165460792</v>
      </c>
      <c r="BK59" s="24">
        <f t="shared" si="22"/>
        <v>0.44210526315789472</v>
      </c>
      <c r="BL59" s="26" cm="1">
        <f t="array" ref="BL59">_xll.TCVN5575AnnexEHeSoCx(1,BK59)</f>
        <v>1.1362105263157896</v>
      </c>
      <c r="BM59" s="26">
        <f t="shared" si="23"/>
        <v>1.47</v>
      </c>
      <c r="BN59" s="24">
        <f t="shared" si="24"/>
        <v>1</v>
      </c>
      <c r="BO59" s="26" cm="1">
        <f t="array" ref="BO59">noisuy1chieu(BQ59*BN59,$C$92:$M$92,$C$93:$M$93)</f>
        <v>2.2890691757202148</v>
      </c>
      <c r="BP59" s="24">
        <f t="shared" si="25"/>
        <v>1.9292601970138618E-2</v>
      </c>
      <c r="BQ59" s="26">
        <f t="shared" si="26"/>
        <v>0.41247336102286147</v>
      </c>
      <c r="BR59" s="24">
        <f t="shared" si="27"/>
        <v>1.6496401551998876E-3</v>
      </c>
      <c r="BS59" s="24">
        <f t="shared" si="28"/>
        <v>7.0799382742601119E-5</v>
      </c>
      <c r="BT59" s="42">
        <f t="shared" si="29"/>
        <v>0.43341560314819993</v>
      </c>
      <c r="BU59" s="42">
        <f t="shared" si="30"/>
        <v>0.4318367623757427</v>
      </c>
      <c r="BV59" s="28">
        <f t="shared" si="31"/>
        <v>0.43341560314819993</v>
      </c>
      <c r="BW59" s="5" t="str">
        <f t="shared" si="32"/>
        <v>OK</v>
      </c>
      <c r="BX59" s="51">
        <v>1.2</v>
      </c>
      <c r="BY59" s="96" cm="1">
        <f t="array" ref="BY59">_xll.DCETCVNPhuLucFHeSoOnDinh(AE59*1000, BX59*1000, AH59, AI59, AJ59, AK59, AL59, AM59, $D$29)</f>
        <v>1</v>
      </c>
      <c r="BZ59" s="52">
        <f t="shared" si="33"/>
        <v>0.4686565746190281</v>
      </c>
      <c r="CA59" s="54">
        <f t="shared" si="34"/>
        <v>0.47037701415697059</v>
      </c>
      <c r="CB59" s="5" t="str">
        <f t="shared" si="35"/>
        <v>OK</v>
      </c>
      <c r="CC59" s="56">
        <f t="shared" si="36"/>
        <v>0.34499859601035404</v>
      </c>
      <c r="CD59" s="55">
        <f t="shared" si="37"/>
        <v>0.34499859601035404</v>
      </c>
      <c r="CE59" s="54">
        <f t="shared" si="38"/>
        <v>0.34499859601035404</v>
      </c>
      <c r="CF59" s="52">
        <f t="shared" si="39"/>
        <v>0.38</v>
      </c>
      <c r="CG59" s="5" t="str">
        <f t="shared" si="40"/>
        <v>OK</v>
      </c>
      <c r="CH59" s="57">
        <f t="shared" si="41"/>
        <v>3.1644698806466955</v>
      </c>
      <c r="CI59" s="6">
        <f t="shared" si="42"/>
        <v>3.2</v>
      </c>
      <c r="CJ59" s="5" t="str">
        <f t="shared" si="43"/>
        <v>OK</v>
      </c>
      <c r="DN59" s="181"/>
      <c r="DP59" s="27"/>
      <c r="DQ59" s="27"/>
      <c r="DR59" s="5"/>
      <c r="DS59" s="5"/>
      <c r="DT59" s="27"/>
      <c r="DU59" s="27"/>
      <c r="DV59" s="82"/>
      <c r="DW59" s="82"/>
      <c r="DX59" s="82"/>
      <c r="DY59" s="70"/>
      <c r="DZ59" s="16"/>
      <c r="EH59" s="42"/>
      <c r="EI59" s="42"/>
      <c r="EJ59" s="42"/>
      <c r="EK59" s="24"/>
      <c r="EL59" s="26"/>
      <c r="EM59" s="26"/>
      <c r="EN59" s="24"/>
      <c r="EO59" s="26"/>
      <c r="EP59" s="24"/>
      <c r="EQ59" s="26"/>
      <c r="ER59" s="24"/>
      <c r="ES59" s="24"/>
      <c r="ET59" s="42"/>
      <c r="EU59" s="42"/>
      <c r="EV59" s="28"/>
      <c r="EX59" s="51"/>
      <c r="EY59" s="96"/>
      <c r="EZ59" s="52"/>
      <c r="FA59" s="54"/>
      <c r="FB59" s="5"/>
      <c r="FC59" s="56"/>
      <c r="FD59" s="55"/>
      <c r="FE59" s="54"/>
      <c r="FF59" s="52"/>
      <c r="FG59" s="5"/>
      <c r="FH59" s="57"/>
      <c r="FI59" s="6"/>
      <c r="FJ59" s="5"/>
    </row>
    <row r="60" spans="2:166">
      <c r="B60" s="127" t="s">
        <v>126</v>
      </c>
      <c r="C60" s="128"/>
      <c r="D60" s="128"/>
      <c r="E60" s="128"/>
      <c r="F60" s="128"/>
      <c r="G60" s="128"/>
      <c r="H60" s="128"/>
      <c r="I60" s="128"/>
      <c r="J60" s="128"/>
      <c r="K60" s="128"/>
      <c r="L60" s="128"/>
      <c r="M60" s="128"/>
      <c r="N60" s="129"/>
      <c r="AA60" s="18" t="s">
        <v>131</v>
      </c>
      <c r="AB60" s="22" t="s">
        <v>340</v>
      </c>
      <c r="AC60" s="22" t="s">
        <v>211</v>
      </c>
      <c r="AD60" s="74">
        <v>8.26</v>
      </c>
      <c r="AE60" s="74">
        <v>9.84</v>
      </c>
      <c r="AF60" s="22">
        <v>1228</v>
      </c>
      <c r="AG60" s="22">
        <v>728</v>
      </c>
      <c r="AH60" s="22">
        <v>808.49119861273255</v>
      </c>
      <c r="AI60" s="6">
        <v>10</v>
      </c>
      <c r="AJ60" s="6">
        <v>300</v>
      </c>
      <c r="AK60" s="6">
        <v>14</v>
      </c>
      <c r="AL60" s="6">
        <v>300</v>
      </c>
      <c r="AM60" s="6">
        <v>14</v>
      </c>
      <c r="AN60" s="5" t="str" cm="1">
        <f t="array" ref="AN60">_xll.Dce_Name_SectI(AF60, AG60, AJ60, AI60, AK60, "x", "-", $Q$14)</f>
        <v>(1228-728)x300x10x14</v>
      </c>
      <c r="AO60" s="5">
        <f t="shared" si="8"/>
        <v>780.49119861273255</v>
      </c>
      <c r="AP60" s="27">
        <f t="shared" si="9"/>
        <v>162.04911986127325</v>
      </c>
      <c r="AQ60" s="27">
        <f t="shared" si="10"/>
        <v>172189.89394905814</v>
      </c>
      <c r="AR60" s="5">
        <f t="shared" si="11"/>
        <v>6306.5040933217724</v>
      </c>
      <c r="AS60" s="5">
        <f t="shared" si="12"/>
        <v>4259.5366342766374</v>
      </c>
      <c r="AT60" s="27">
        <f t="shared" si="13"/>
        <v>420.4336062214515</v>
      </c>
      <c r="AU60" s="27">
        <f t="shared" si="14"/>
        <v>2429.8896559766636</v>
      </c>
      <c r="AV60" s="82">
        <f t="shared" si="15"/>
        <v>8.1363039953757759E-7</v>
      </c>
      <c r="AW60" s="82">
        <f t="shared" si="16"/>
        <v>9941656.1686012689</v>
      </c>
      <c r="AX60" s="82">
        <f t="shared" si="17"/>
        <v>9.9416561686012692E-6</v>
      </c>
      <c r="AY60" s="70">
        <f t="shared" si="18"/>
        <v>0.17715937900807516</v>
      </c>
      <c r="AZ60" s="16">
        <f t="shared" si="19"/>
        <v>595.86839895954938</v>
      </c>
      <c r="BA60" s="22" t="s">
        <v>309</v>
      </c>
      <c r="BB60" s="23">
        <v>-71.816375420917311</v>
      </c>
      <c r="BC60" s="23">
        <v>93.71611781560307</v>
      </c>
      <c r="BD60" s="23">
        <v>3.6861907999283114E-2</v>
      </c>
      <c r="BE60" s="23">
        <v>1.8802319585513854E-3</v>
      </c>
      <c r="BF60" s="23">
        <v>0.34443005650426789</v>
      </c>
      <c r="BG60" s="23">
        <v>204.02891777167662</v>
      </c>
      <c r="BH60" s="42" cm="1">
        <f t="array" ref="BH60">_xll.Bimoment(BE60,AY60,AD60,AE60,$O$75)</f>
        <v>2.578940435626691E-3</v>
      </c>
      <c r="BI60" s="42">
        <f t="shared" si="20"/>
        <v>4.7229114261381194E-3</v>
      </c>
      <c r="BJ60" s="42">
        <f t="shared" si="21"/>
        <v>11.156680692333699</v>
      </c>
      <c r="BK60" s="24">
        <f t="shared" si="22"/>
        <v>0.53812266012290721</v>
      </c>
      <c r="BL60" s="26" cm="1">
        <f t="array" ref="BL60">_xll.TCVN5575AnnexEHeSoCx(1,BK60)</f>
        <v>1.1161877339877093</v>
      </c>
      <c r="BM60" s="26">
        <f t="shared" si="23"/>
        <v>1.47</v>
      </c>
      <c r="BN60" s="24">
        <f t="shared" si="24"/>
        <v>1</v>
      </c>
      <c r="BO60" s="26" cm="1">
        <f t="array" ref="BO60">noisuy1chieu(BQ60*BN60,$C$92:$M$92,$C$93:$M$93)</f>
        <v>1.8400408029556274</v>
      </c>
      <c r="BP60" s="24">
        <f t="shared" si="25"/>
        <v>2.0409447958904148E-2</v>
      </c>
      <c r="BQ60" s="26">
        <f t="shared" si="26"/>
        <v>0.19762713494430525</v>
      </c>
      <c r="BR60" s="24">
        <f t="shared" si="27"/>
        <v>2.5664968604662097E-3</v>
      </c>
      <c r="BS60" s="24">
        <f t="shared" si="28"/>
        <v>3.8686543146085442E-5</v>
      </c>
      <c r="BT60" s="42">
        <f t="shared" si="29"/>
        <v>0.2206030797636756</v>
      </c>
      <c r="BU60" s="42">
        <f t="shared" si="30"/>
        <v>0.2180752694463555</v>
      </c>
      <c r="BV60" s="28">
        <f t="shared" si="31"/>
        <v>0.2206030797636756</v>
      </c>
      <c r="BW60" s="5" t="str">
        <f t="shared" si="32"/>
        <v>OK</v>
      </c>
      <c r="BX60" s="51">
        <v>1.2</v>
      </c>
      <c r="BY60" s="96" cm="1">
        <f t="array" ref="BY60">_xll.DCETCVNPhuLucFHeSoOnDinh(AE60*1000, BX60*1000, AH60, AI60, AJ60, AK60, AL60, AM60, $D$29)</f>
        <v>1</v>
      </c>
      <c r="BZ60" s="52">
        <f t="shared" si="33"/>
        <v>0.2205889839279673</v>
      </c>
      <c r="CA60" s="54">
        <f t="shared" si="34"/>
        <v>0.2231941673315796</v>
      </c>
      <c r="CB60" s="5" t="str">
        <f t="shared" si="35"/>
        <v>OK</v>
      </c>
      <c r="CC60" s="56">
        <f t="shared" si="36"/>
        <v>0.34499859601035404</v>
      </c>
      <c r="CD60" s="55">
        <f t="shared" si="37"/>
        <v>0.34499859601035404</v>
      </c>
      <c r="CE60" s="54">
        <f t="shared" si="38"/>
        <v>0.34499859601035404</v>
      </c>
      <c r="CF60" s="52">
        <f t="shared" si="39"/>
        <v>0.38</v>
      </c>
      <c r="CG60" s="5" t="str">
        <f t="shared" si="40"/>
        <v>OK</v>
      </c>
      <c r="CH60" s="57">
        <f t="shared" si="41"/>
        <v>2.5998325159156108</v>
      </c>
      <c r="CI60" s="6">
        <f t="shared" si="42"/>
        <v>3.2</v>
      </c>
      <c r="CJ60" s="5" t="str">
        <f t="shared" si="43"/>
        <v>OK</v>
      </c>
      <c r="DN60" s="181"/>
      <c r="DP60" s="27"/>
      <c r="DQ60" s="27"/>
      <c r="DR60" s="5"/>
      <c r="DS60" s="5"/>
      <c r="DT60" s="27"/>
      <c r="DU60" s="27"/>
      <c r="DV60" s="82"/>
      <c r="DW60" s="82"/>
      <c r="DX60" s="82"/>
      <c r="DY60" s="70"/>
      <c r="DZ60" s="16"/>
      <c r="EH60" s="42"/>
      <c r="EI60" s="42"/>
      <c r="EJ60" s="42"/>
      <c r="EK60" s="24"/>
      <c r="EL60" s="26"/>
      <c r="EM60" s="26"/>
      <c r="EN60" s="24"/>
      <c r="EO60" s="26"/>
      <c r="EP60" s="24"/>
      <c r="EQ60" s="26"/>
      <c r="ER60" s="24"/>
      <c r="ES60" s="24"/>
      <c r="ET60" s="42"/>
      <c r="EU60" s="42"/>
      <c r="EV60" s="28"/>
      <c r="EX60" s="51"/>
      <c r="EY60" s="96"/>
      <c r="EZ60" s="52"/>
      <c r="FA60" s="54"/>
      <c r="FB60" s="5"/>
      <c r="FC60" s="56"/>
      <c r="FD60" s="55"/>
      <c r="FE60" s="54"/>
      <c r="FF60" s="52"/>
      <c r="FG60" s="5"/>
      <c r="FH60" s="57"/>
      <c r="FI60" s="6"/>
      <c r="FJ60" s="5"/>
    </row>
    <row r="61" spans="2:166" ht="15.75">
      <c r="B61" s="123" t="s">
        <v>278</v>
      </c>
      <c r="C61" s="2"/>
      <c r="D61" s="2"/>
      <c r="E61" s="2"/>
      <c r="F61" s="2"/>
      <c r="G61" s="166"/>
      <c r="H61" s="2"/>
      <c r="I61" s="2"/>
      <c r="J61" s="2"/>
      <c r="K61" s="166" t="s">
        <v>281</v>
      </c>
      <c r="L61" s="131">
        <f>(F21/F16)*SQRT(D29/206000)</f>
        <v>3.9972251123958262</v>
      </c>
      <c r="M61" s="2"/>
      <c r="N61" s="10"/>
      <c r="AA61" s="18" t="s">
        <v>131</v>
      </c>
      <c r="AB61" s="22" t="s">
        <v>340</v>
      </c>
      <c r="AC61" s="22" t="s">
        <v>211</v>
      </c>
      <c r="AD61" s="74">
        <v>8.26</v>
      </c>
      <c r="AE61" s="74">
        <v>9.84</v>
      </c>
      <c r="AF61" s="22">
        <v>1228</v>
      </c>
      <c r="AG61" s="22">
        <v>728</v>
      </c>
      <c r="AH61" s="22">
        <v>808.49119861273255</v>
      </c>
      <c r="AI61" s="6">
        <v>10</v>
      </c>
      <c r="AJ61" s="6">
        <v>300</v>
      </c>
      <c r="AK61" s="6">
        <v>14</v>
      </c>
      <c r="AL61" s="6">
        <v>300</v>
      </c>
      <c r="AM61" s="6">
        <v>14</v>
      </c>
      <c r="AN61" s="5" t="str" cm="1">
        <f t="array" ref="AN61">_xll.Dce_Name_SectI(AF61, AG61, AJ61, AI61, AK61, "x", "-", $Q$14)</f>
        <v>(1228-728)x300x10x14</v>
      </c>
      <c r="AO61" s="5">
        <f t="shared" si="8"/>
        <v>780.49119861273255</v>
      </c>
      <c r="AP61" s="27">
        <f t="shared" si="9"/>
        <v>162.04911986127325</v>
      </c>
      <c r="AQ61" s="27">
        <f t="shared" si="10"/>
        <v>172189.89394905814</v>
      </c>
      <c r="AR61" s="5">
        <f t="shared" si="11"/>
        <v>6306.5040933217724</v>
      </c>
      <c r="AS61" s="5">
        <f t="shared" si="12"/>
        <v>4259.5366342766374</v>
      </c>
      <c r="AT61" s="27">
        <f t="shared" si="13"/>
        <v>420.4336062214515</v>
      </c>
      <c r="AU61" s="27">
        <f t="shared" si="14"/>
        <v>2429.8896559766636</v>
      </c>
      <c r="AV61" s="82">
        <f t="shared" si="15"/>
        <v>8.1363039953757759E-7</v>
      </c>
      <c r="AW61" s="82">
        <f t="shared" si="16"/>
        <v>9941656.1686012689</v>
      </c>
      <c r="AX61" s="82">
        <f t="shared" si="17"/>
        <v>9.9416561686012692E-6</v>
      </c>
      <c r="AY61" s="70">
        <f t="shared" si="18"/>
        <v>0.17715937900807516</v>
      </c>
      <c r="AZ61" s="16">
        <f t="shared" si="19"/>
        <v>595.86839895954938</v>
      </c>
      <c r="BA61" s="22" t="s">
        <v>309</v>
      </c>
      <c r="BB61" s="23">
        <v>-71.74220003222581</v>
      </c>
      <c r="BC61" s="23">
        <v>93.091808293782378</v>
      </c>
      <c r="BD61" s="23">
        <v>2.3652572470240329E-2</v>
      </c>
      <c r="BE61" s="23">
        <v>1.8802319585535278E-3</v>
      </c>
      <c r="BF61" s="23">
        <v>0.34443005650427949</v>
      </c>
      <c r="BG61" s="23">
        <v>204.02893248681903</v>
      </c>
      <c r="BH61" s="42" cm="1">
        <f t="array" ref="BH61">_xll.Bimoment(BE61,AY61,AD61,AE61,$O$75)</f>
        <v>2.5789404356296292E-3</v>
      </c>
      <c r="BI61" s="42">
        <f t="shared" si="20"/>
        <v>3.0304726705798978E-3</v>
      </c>
      <c r="BJ61" s="42">
        <f t="shared" si="21"/>
        <v>11.082358130212189</v>
      </c>
      <c r="BK61" s="24">
        <f t="shared" si="22"/>
        <v>0.53812266012290721</v>
      </c>
      <c r="BL61" s="26" cm="1">
        <f t="array" ref="BL61">_xll.TCVN5575AnnexEHeSoCx(1,BK61)</f>
        <v>1.1161877339877093</v>
      </c>
      <c r="BM61" s="26">
        <f t="shared" si="23"/>
        <v>1.47</v>
      </c>
      <c r="BN61" s="24">
        <f t="shared" si="24"/>
        <v>1</v>
      </c>
      <c r="BO61" s="26" cm="1">
        <f t="array" ref="BO61">noisuy1chieu(BQ61*BN61,$C$92:$M$92,$C$93:$M$93)</f>
        <v>1.8400408029556274</v>
      </c>
      <c r="BP61" s="24">
        <f t="shared" si="25"/>
        <v>2.0388368104533081E-2</v>
      </c>
      <c r="BQ61" s="26">
        <f t="shared" si="26"/>
        <v>0.197627149197733</v>
      </c>
      <c r="BR61" s="24">
        <f t="shared" si="27"/>
        <v>2.5664968604662964E-3</v>
      </c>
      <c r="BS61" s="24">
        <f t="shared" si="28"/>
        <v>3.8686543146129515E-5</v>
      </c>
      <c r="BT61" s="42">
        <f t="shared" si="29"/>
        <v>0.22058201416273238</v>
      </c>
      <c r="BU61" s="42">
        <f t="shared" si="30"/>
        <v>0.21805420384541221</v>
      </c>
      <c r="BV61" s="28">
        <f t="shared" si="31"/>
        <v>0.22058201416273238</v>
      </c>
      <c r="BW61" s="5" t="str">
        <f t="shared" si="32"/>
        <v>OK</v>
      </c>
      <c r="BX61" s="51">
        <v>1.2</v>
      </c>
      <c r="BY61" s="96" cm="1">
        <f t="array" ref="BY61">_xll.DCETCVNPhuLucFHeSoOnDinh(AE61*1000, BX61*1000, AH61, AI61, AJ61, AK61, AL61, AM61, $D$29)</f>
        <v>1</v>
      </c>
      <c r="BZ61" s="52">
        <f t="shared" si="33"/>
        <v>0.22058899983746852</v>
      </c>
      <c r="CA61" s="54">
        <f t="shared" si="34"/>
        <v>0.22319418324108092</v>
      </c>
      <c r="CB61" s="5" t="str">
        <f t="shared" si="35"/>
        <v>OK</v>
      </c>
      <c r="CC61" s="56">
        <f t="shared" si="36"/>
        <v>0.34499859601035404</v>
      </c>
      <c r="CD61" s="55">
        <f t="shared" si="37"/>
        <v>0.34499859601035404</v>
      </c>
      <c r="CE61" s="54">
        <f t="shared" si="38"/>
        <v>0.34499859601035404</v>
      </c>
      <c r="CF61" s="52">
        <f t="shared" si="39"/>
        <v>0.38</v>
      </c>
      <c r="CG61" s="5" t="str">
        <f t="shared" si="40"/>
        <v>OK</v>
      </c>
      <c r="CH61" s="57">
        <f t="shared" si="41"/>
        <v>2.5998325159156108</v>
      </c>
      <c r="CI61" s="6">
        <f t="shared" si="42"/>
        <v>3.2</v>
      </c>
      <c r="CJ61" s="5" t="str">
        <f t="shared" si="43"/>
        <v>OK</v>
      </c>
      <c r="DN61" s="181"/>
      <c r="DP61" s="27"/>
      <c r="DQ61" s="27"/>
      <c r="DR61" s="5"/>
      <c r="DS61" s="5"/>
      <c r="DT61" s="27"/>
      <c r="DU61" s="27"/>
      <c r="DV61" s="82"/>
      <c r="DW61" s="82"/>
      <c r="DX61" s="82"/>
      <c r="DY61" s="70"/>
      <c r="DZ61" s="16"/>
      <c r="EH61" s="42"/>
      <c r="EI61" s="42"/>
      <c r="EJ61" s="42"/>
      <c r="EK61" s="24"/>
      <c r="EL61" s="26"/>
      <c r="EM61" s="26"/>
      <c r="EN61" s="24"/>
      <c r="EO61" s="26"/>
      <c r="EP61" s="24"/>
      <c r="EQ61" s="26"/>
      <c r="ER61" s="24"/>
      <c r="ES61" s="24"/>
      <c r="ET61" s="42"/>
      <c r="EU61" s="42"/>
      <c r="EV61" s="28"/>
      <c r="EX61" s="51"/>
      <c r="EY61" s="96"/>
      <c r="EZ61" s="52"/>
      <c r="FA61" s="54"/>
      <c r="FB61" s="5"/>
      <c r="FC61" s="56"/>
      <c r="FD61" s="55"/>
      <c r="FE61" s="54"/>
      <c r="FF61" s="52"/>
      <c r="FG61" s="5"/>
      <c r="FH61" s="57"/>
      <c r="FI61" s="6"/>
      <c r="FJ61" s="5"/>
    </row>
    <row r="62" spans="2:166" ht="14.25">
      <c r="B62" s="46" t="str">
        <f>"+ Sườn tăng cứng ngang"</f>
        <v>+ Sườn tăng cứng ngang</v>
      </c>
      <c r="C62" s="2"/>
      <c r="D62" s="132"/>
      <c r="E62" s="132"/>
      <c r="F62" s="2"/>
      <c r="G62" s="2"/>
      <c r="H62" s="2"/>
      <c r="I62" s="2"/>
      <c r="J62" s="133"/>
      <c r="K62" s="166" t="s">
        <v>287</v>
      </c>
      <c r="L62" s="33">
        <f>IF(M62="Tải trọng tĩnh",3.2,2.2)</f>
        <v>3.2</v>
      </c>
      <c r="M62" s="219" t="s">
        <v>81</v>
      </c>
      <c r="N62" s="220"/>
      <c r="AA62" s="18" t="s">
        <v>131</v>
      </c>
      <c r="AB62" s="22" t="s">
        <v>340</v>
      </c>
      <c r="AC62" s="22" t="s">
        <v>211</v>
      </c>
      <c r="AD62" s="74">
        <v>9.84</v>
      </c>
      <c r="AE62" s="74">
        <v>9.84</v>
      </c>
      <c r="AF62" s="22">
        <v>1228</v>
      </c>
      <c r="AG62" s="22">
        <v>728</v>
      </c>
      <c r="AH62" s="22">
        <v>728</v>
      </c>
      <c r="AI62" s="6">
        <v>10</v>
      </c>
      <c r="AJ62" s="6">
        <v>300</v>
      </c>
      <c r="AK62" s="6">
        <v>14</v>
      </c>
      <c r="AL62" s="6">
        <v>300</v>
      </c>
      <c r="AM62" s="6">
        <v>14</v>
      </c>
      <c r="AN62" s="5" t="str" cm="1">
        <f t="array" ref="AN62">_xll.Dce_Name_SectI(AF62, AG62, AJ62, AI62, AK62, "x", "-", $Q$14)</f>
        <v>(1228-728)x300x10x14</v>
      </c>
      <c r="AO62" s="5">
        <f t="shared" si="8"/>
        <v>700</v>
      </c>
      <c r="AP62" s="27">
        <f t="shared" si="9"/>
        <v>154</v>
      </c>
      <c r="AQ62" s="27">
        <f t="shared" si="10"/>
        <v>135654.21333333332</v>
      </c>
      <c r="AR62" s="5">
        <f t="shared" si="11"/>
        <v>6305.833333333333</v>
      </c>
      <c r="AS62" s="5">
        <f t="shared" si="12"/>
        <v>3726.7641025641024</v>
      </c>
      <c r="AT62" s="27">
        <f t="shared" si="13"/>
        <v>420.38888888888886</v>
      </c>
      <c r="AU62" s="27">
        <f t="shared" si="14"/>
        <v>2111.9</v>
      </c>
      <c r="AV62" s="82">
        <f t="shared" si="15"/>
        <v>7.8680000000000003E-7</v>
      </c>
      <c r="AW62" s="82">
        <f t="shared" si="16"/>
        <v>8029287</v>
      </c>
      <c r="AX62" s="82">
        <f t="shared" si="17"/>
        <v>8.0292870000000006E-6</v>
      </c>
      <c r="AY62" s="70">
        <f t="shared" si="18"/>
        <v>0.19385348826075771</v>
      </c>
      <c r="AZ62" s="16">
        <f t="shared" si="19"/>
        <v>535.5</v>
      </c>
      <c r="BA62" s="22" t="s">
        <v>309</v>
      </c>
      <c r="BB62" s="23">
        <v>-70.257941406121233</v>
      </c>
      <c r="BC62" s="23">
        <v>82.381749053171518</v>
      </c>
      <c r="BD62" s="23">
        <v>2.3652572470240329E-2</v>
      </c>
      <c r="BE62" s="23">
        <v>1.8802319585535278E-3</v>
      </c>
      <c r="BF62" s="23">
        <v>0.30695490255012597</v>
      </c>
      <c r="BG62" s="23">
        <v>65.03416298458815</v>
      </c>
      <c r="BH62" s="42" cm="1">
        <f t="array" ref="BH62">_xll.Bimoment(BE62,AY62,AD62,AE62,$O$75)</f>
        <v>1.432424207006041E-2</v>
      </c>
      <c r="BI62" s="42">
        <f t="shared" si="20"/>
        <v>3.3789389243200469E-3</v>
      </c>
      <c r="BJ62" s="42">
        <f t="shared" si="21"/>
        <v>9.8073510777585131</v>
      </c>
      <c r="BK62" s="24">
        <f t="shared" si="22"/>
        <v>0.6</v>
      </c>
      <c r="BL62" s="26" cm="1">
        <f t="array" ref="BL62">_xll.TCVN5575AnnexEHeSoCx(1,BK62)</f>
        <v>1.1099999999999999</v>
      </c>
      <c r="BM62" s="26">
        <f t="shared" si="23"/>
        <v>1.47</v>
      </c>
      <c r="BN62" s="24">
        <f t="shared" si="24"/>
        <v>1</v>
      </c>
      <c r="BO62" s="26" cm="1">
        <f t="array" ref="BO62">noisuy1chieu(BQ62*BN62,$C$92:$M$92,$C$93:$M$93)</f>
        <v>1.5901846885681152</v>
      </c>
      <c r="BP62" s="24">
        <f t="shared" si="25"/>
        <v>2.1010149942021907E-2</v>
      </c>
      <c r="BQ62" s="26">
        <f t="shared" si="26"/>
        <v>7.2400426536975371E-2</v>
      </c>
      <c r="BR62" s="24">
        <f t="shared" si="27"/>
        <v>2.2874966282422841E-3</v>
      </c>
      <c r="BS62" s="24">
        <f t="shared" si="28"/>
        <v>2.7666933727920251E-4</v>
      </c>
      <c r="BT62" s="42">
        <f t="shared" si="29"/>
        <v>9.5698073107239559E-2</v>
      </c>
      <c r="BU62" s="42">
        <f t="shared" si="30"/>
        <v>9.3687245816276479E-2</v>
      </c>
      <c r="BV62" s="28">
        <f t="shared" si="31"/>
        <v>9.5698073107239559E-2</v>
      </c>
      <c r="BW62" s="5" t="str">
        <f t="shared" si="32"/>
        <v>OK</v>
      </c>
      <c r="BX62" s="51">
        <v>1.2</v>
      </c>
      <c r="BY62" s="96" cm="1">
        <f t="array" ref="BY62">_xll.DCETCVNPhuLucFHeSoOnDinh(AE62*1000, BX62*1000, AH62, AI62, AJ62, AK62, AL62, AM62, $D$29)</f>
        <v>1</v>
      </c>
      <c r="BZ62" s="52">
        <f t="shared" si="33"/>
        <v>8.0364473456042682E-2</v>
      </c>
      <c r="CA62" s="54">
        <f t="shared" si="34"/>
        <v>8.2928639421564157E-2</v>
      </c>
      <c r="CB62" s="5" t="str">
        <f t="shared" si="35"/>
        <v>OK</v>
      </c>
      <c r="CC62" s="56">
        <f t="shared" si="36"/>
        <v>0.34499859601035404</v>
      </c>
      <c r="CD62" s="55">
        <f t="shared" si="37"/>
        <v>0.34499859601035404</v>
      </c>
      <c r="CE62" s="54">
        <f t="shared" si="38"/>
        <v>0.34499859601035404</v>
      </c>
      <c r="CF62" s="52">
        <f t="shared" si="39"/>
        <v>0.38</v>
      </c>
      <c r="CG62" s="5" t="str">
        <f t="shared" si="40"/>
        <v>OK</v>
      </c>
      <c r="CH62" s="57">
        <f t="shared" si="41"/>
        <v>2.3317146488975653</v>
      </c>
      <c r="CI62" s="6">
        <f t="shared" si="42"/>
        <v>3.2</v>
      </c>
      <c r="CJ62" s="5" t="str">
        <f t="shared" si="43"/>
        <v>OK</v>
      </c>
      <c r="DN62" s="181"/>
      <c r="DP62" s="27"/>
      <c r="DQ62" s="27"/>
      <c r="DR62" s="5"/>
      <c r="DS62" s="5"/>
      <c r="DT62" s="27"/>
      <c r="DU62" s="27"/>
      <c r="DV62" s="82"/>
      <c r="DW62" s="82"/>
      <c r="DX62" s="82"/>
      <c r="DY62" s="70"/>
      <c r="DZ62" s="16"/>
      <c r="EH62" s="42"/>
      <c r="EI62" s="42"/>
      <c r="EJ62" s="42"/>
      <c r="EK62" s="24"/>
      <c r="EL62" s="26"/>
      <c r="EM62" s="26"/>
      <c r="EN62" s="24"/>
      <c r="EO62" s="26"/>
      <c r="EP62" s="24"/>
      <c r="EQ62" s="26"/>
      <c r="ER62" s="24"/>
      <c r="ES62" s="24"/>
      <c r="ET62" s="42"/>
      <c r="EU62" s="42"/>
      <c r="EV62" s="28"/>
      <c r="EX62" s="51"/>
      <c r="EY62" s="96"/>
      <c r="EZ62" s="52"/>
      <c r="FA62" s="54"/>
      <c r="FB62" s="5"/>
      <c r="FC62" s="56"/>
      <c r="FD62" s="55"/>
      <c r="FE62" s="54"/>
      <c r="FF62" s="52"/>
      <c r="FG62" s="5"/>
      <c r="FH62" s="57"/>
      <c r="FI62" s="6"/>
      <c r="FJ62" s="5"/>
    </row>
    <row r="63" spans="2:166" ht="14.25">
      <c r="B63" s="49" t="s">
        <v>71</v>
      </c>
      <c r="C63" s="2"/>
      <c r="D63" s="2"/>
      <c r="E63" s="166" t="s">
        <v>282</v>
      </c>
      <c r="F63" s="34" t="str">
        <f>IF(L61&lt;L62,"&lt;","&gt;")</f>
        <v>&gt;</v>
      </c>
      <c r="G63" s="34" t="s">
        <v>288</v>
      </c>
      <c r="H63" s="136" t="str">
        <f>IF(L61&gt;L62,"Dầm phải được tăng cường bằng các sườn cứng ngang theo 8.5.9","Không gia cường")</f>
        <v>Dầm phải được tăng cường bằng các sườn cứng ngang theo 8.5.9</v>
      </c>
      <c r="I63" s="34"/>
      <c r="J63" s="130"/>
      <c r="K63" s="2"/>
      <c r="L63" s="2"/>
      <c r="M63" s="2"/>
      <c r="N63" s="10"/>
      <c r="AA63" s="18" t="s">
        <v>131</v>
      </c>
      <c r="AB63" s="22" t="s">
        <v>340</v>
      </c>
      <c r="AC63" s="22" t="s">
        <v>211</v>
      </c>
      <c r="AD63" s="74">
        <v>0</v>
      </c>
      <c r="AE63" s="74">
        <v>9.84</v>
      </c>
      <c r="AF63" s="22">
        <v>1228</v>
      </c>
      <c r="AG63" s="22">
        <v>728</v>
      </c>
      <c r="AH63" s="22">
        <v>1228</v>
      </c>
      <c r="AI63" s="6">
        <v>10</v>
      </c>
      <c r="AJ63" s="6">
        <v>300</v>
      </c>
      <c r="AK63" s="6">
        <v>14</v>
      </c>
      <c r="AL63" s="6">
        <v>300</v>
      </c>
      <c r="AM63" s="6">
        <v>14</v>
      </c>
      <c r="AN63" s="5" t="str" cm="1">
        <f t="array" ref="AN63">_xll.Dce_Name_SectI(AF63, AG63, AJ63, AI63, AK63, "x", "-", $Q$14)</f>
        <v>(1228-728)x300x10x14</v>
      </c>
      <c r="AO63" s="5">
        <f t="shared" si="8"/>
        <v>1200</v>
      </c>
      <c r="AP63" s="27">
        <f t="shared" si="9"/>
        <v>204</v>
      </c>
      <c r="AQ63" s="27">
        <f t="shared" si="10"/>
        <v>453510.88</v>
      </c>
      <c r="AR63" s="5">
        <f t="shared" si="11"/>
        <v>6310</v>
      </c>
      <c r="AS63" s="5">
        <f t="shared" si="12"/>
        <v>7386.170684039088</v>
      </c>
      <c r="AT63" s="27">
        <f t="shared" si="13"/>
        <v>420.66666666666669</v>
      </c>
      <c r="AU63" s="27">
        <f t="shared" si="14"/>
        <v>4349.3999999999996</v>
      </c>
      <c r="AV63" s="82">
        <f t="shared" si="15"/>
        <v>9.5346666666666665E-7</v>
      </c>
      <c r="AW63" s="82">
        <f t="shared" si="16"/>
        <v>23212287</v>
      </c>
      <c r="AX63" s="82">
        <f t="shared" si="17"/>
        <v>2.3212286999999999E-5</v>
      </c>
      <c r="AY63" s="70">
        <f t="shared" si="18"/>
        <v>0.12550866986930984</v>
      </c>
      <c r="AZ63" s="16">
        <f t="shared" si="19"/>
        <v>910.5</v>
      </c>
      <c r="BA63" s="22" t="s">
        <v>310</v>
      </c>
      <c r="BB63" s="23">
        <v>-35.632907330764283</v>
      </c>
      <c r="BC63" s="23">
        <v>62.952520792916971</v>
      </c>
      <c r="BD63" s="23">
        <v>2.3958389098207328E-2</v>
      </c>
      <c r="BE63" s="23">
        <v>1.5225035356857645E-3</v>
      </c>
      <c r="BF63" s="23">
        <v>3.2801733159174229E-2</v>
      </c>
      <c r="BG63" s="23">
        <v>295.18903006390792</v>
      </c>
      <c r="BH63" s="42" cm="1">
        <f t="array" ref="BH63">_xll.Bimoment(BE63,AY63,AD63,AE63,$O$75)</f>
        <v>1.1983414063683535E-2</v>
      </c>
      <c r="BI63" s="42">
        <f t="shared" si="20"/>
        <v>1.9965324248506105E-3</v>
      </c>
      <c r="BJ63" s="42">
        <f t="shared" si="21"/>
        <v>7.4943477134424965</v>
      </c>
      <c r="BK63" s="24">
        <f t="shared" si="22"/>
        <v>0.35</v>
      </c>
      <c r="BL63" s="26" cm="1">
        <f t="array" ref="BL63">_xll.TCVN5575AnnexEHeSoCx(1,BK63)</f>
        <v>1.1619999999999999</v>
      </c>
      <c r="BM63" s="26">
        <f t="shared" si="23"/>
        <v>1.47</v>
      </c>
      <c r="BN63" s="24">
        <f t="shared" si="24"/>
        <v>1</v>
      </c>
      <c r="BO63" s="26" cm="1">
        <f t="array" ref="BO63">noisuy1chieu(BQ63*BN63,$C$92:$M$92,$C$93:$M$93)</f>
        <v>1.7580362558364868</v>
      </c>
      <c r="BP63" s="24">
        <f t="shared" si="25"/>
        <v>8.0440644774042187E-3</v>
      </c>
      <c r="BQ63" s="26">
        <f t="shared" si="26"/>
        <v>0.15839052512783092</v>
      </c>
      <c r="BR63" s="24">
        <f t="shared" si="27"/>
        <v>2.4428444198233972E-4</v>
      </c>
      <c r="BS63" s="24">
        <f t="shared" si="28"/>
        <v>1.2313151105926442E-4</v>
      </c>
      <c r="BT63" s="42">
        <f t="shared" si="29"/>
        <v>0.16667887404721748</v>
      </c>
      <c r="BU63" s="42">
        <f t="shared" si="30"/>
        <v>0.16655772111629441</v>
      </c>
      <c r="BV63" s="28">
        <f t="shared" si="31"/>
        <v>0.16667887404721748</v>
      </c>
      <c r="BW63" s="5" t="str">
        <f t="shared" si="32"/>
        <v>OK</v>
      </c>
      <c r="BX63" s="51">
        <v>1.2</v>
      </c>
      <c r="BY63" s="96" cm="1">
        <f t="array" ref="BY63">_xll.DCETCVNPhuLucFHeSoOnDinh(AE63*1000, BX63*1000, AH63, AI63, AJ63, AK63, AL63, AM63, $D$29)</f>
        <v>1</v>
      </c>
      <c r="BZ63" s="52">
        <f t="shared" si="33"/>
        <v>0.18404979019853951</v>
      </c>
      <c r="CA63" s="54">
        <f t="shared" si="34"/>
        <v>0.18441720615158114</v>
      </c>
      <c r="CB63" s="5" t="str">
        <f t="shared" si="35"/>
        <v>OK</v>
      </c>
      <c r="CC63" s="56">
        <f t="shared" si="36"/>
        <v>0.34499859601035404</v>
      </c>
      <c r="CD63" s="55">
        <f t="shared" si="37"/>
        <v>0.34499859601035404</v>
      </c>
      <c r="CE63" s="54">
        <f t="shared" si="38"/>
        <v>0.34499859601035404</v>
      </c>
      <c r="CF63" s="52">
        <f t="shared" si="39"/>
        <v>0.38</v>
      </c>
      <c r="CG63" s="5" t="str">
        <f t="shared" si="40"/>
        <v>OK</v>
      </c>
      <c r="CH63" s="57">
        <f t="shared" si="41"/>
        <v>3.9972251123958262</v>
      </c>
      <c r="CI63" s="6">
        <f t="shared" si="42"/>
        <v>3.2</v>
      </c>
      <c r="CJ63" s="5" t="str">
        <f t="shared" si="43"/>
        <v>Gia cường</v>
      </c>
      <c r="DN63" s="181"/>
      <c r="DP63" s="27"/>
      <c r="DQ63" s="27"/>
      <c r="DR63" s="5"/>
      <c r="DS63" s="5"/>
      <c r="DT63" s="27"/>
      <c r="DU63" s="27"/>
      <c r="DV63" s="82"/>
      <c r="DW63" s="82"/>
      <c r="DX63" s="82"/>
      <c r="DY63" s="70"/>
      <c r="DZ63" s="16"/>
      <c r="EH63" s="42"/>
      <c r="EI63" s="42"/>
      <c r="EJ63" s="42"/>
      <c r="EK63" s="24"/>
      <c r="EL63" s="26"/>
      <c r="EM63" s="26"/>
      <c r="EN63" s="24"/>
      <c r="EO63" s="26"/>
      <c r="EP63" s="24"/>
      <c r="EQ63" s="26"/>
      <c r="ER63" s="24"/>
      <c r="ES63" s="24"/>
      <c r="ET63" s="42"/>
      <c r="EU63" s="42"/>
      <c r="EV63" s="28"/>
      <c r="EX63" s="51"/>
      <c r="EY63" s="96"/>
      <c r="EZ63" s="52"/>
      <c r="FA63" s="54"/>
      <c r="FB63" s="5"/>
      <c r="FC63" s="56"/>
      <c r="FD63" s="55"/>
      <c r="FE63" s="54"/>
      <c r="FF63" s="52"/>
      <c r="FG63" s="5"/>
      <c r="FH63" s="57"/>
      <c r="FI63" s="6"/>
      <c r="FJ63" s="5"/>
    </row>
    <row r="64" spans="2:166">
      <c r="B64" s="46" t="s">
        <v>182</v>
      </c>
      <c r="C64" s="2"/>
      <c r="D64" s="2"/>
      <c r="E64" s="130"/>
      <c r="F64" s="34"/>
      <c r="G64" s="135"/>
      <c r="H64" s="136"/>
      <c r="I64" s="2"/>
      <c r="J64" s="34"/>
      <c r="K64" s="130"/>
      <c r="L64" s="2"/>
      <c r="M64" s="2"/>
      <c r="N64" s="7"/>
      <c r="AA64" s="18" t="s">
        <v>131</v>
      </c>
      <c r="AB64" s="22" t="s">
        <v>340</v>
      </c>
      <c r="AC64" s="22" t="s">
        <v>211</v>
      </c>
      <c r="AD64" s="74">
        <v>4.92</v>
      </c>
      <c r="AE64" s="74">
        <v>9.84</v>
      </c>
      <c r="AF64" s="22">
        <v>1228</v>
      </c>
      <c r="AG64" s="22">
        <v>728</v>
      </c>
      <c r="AH64" s="22">
        <v>978</v>
      </c>
      <c r="AI64" s="6">
        <v>10</v>
      </c>
      <c r="AJ64" s="6">
        <v>300</v>
      </c>
      <c r="AK64" s="6">
        <v>14</v>
      </c>
      <c r="AL64" s="6">
        <v>300</v>
      </c>
      <c r="AM64" s="6">
        <v>14</v>
      </c>
      <c r="AN64" s="5" t="str" cm="1">
        <f t="array" ref="AN64">_xll.Dce_Name_SectI(AF64, AG64, AJ64, AI64, AK64, "x", "-", $Q$14)</f>
        <v>(1228-728)x300x10x14</v>
      </c>
      <c r="AO64" s="5">
        <f t="shared" si="8"/>
        <v>950</v>
      </c>
      <c r="AP64" s="27">
        <f t="shared" si="9"/>
        <v>179</v>
      </c>
      <c r="AQ64" s="27">
        <f t="shared" si="10"/>
        <v>266613.79666666663</v>
      </c>
      <c r="AR64" s="5">
        <f t="shared" si="11"/>
        <v>6307.916666666667</v>
      </c>
      <c r="AS64" s="5">
        <f t="shared" si="12"/>
        <v>5452.224880708929</v>
      </c>
      <c r="AT64" s="27">
        <f t="shared" si="13"/>
        <v>420.52777777777777</v>
      </c>
      <c r="AU64" s="27">
        <f t="shared" si="14"/>
        <v>3152.5250000000001</v>
      </c>
      <c r="AV64" s="82">
        <f t="shared" si="15"/>
        <v>8.7013333333333334E-7</v>
      </c>
      <c r="AW64" s="82">
        <f t="shared" si="16"/>
        <v>14636412</v>
      </c>
      <c r="AX64" s="82">
        <f t="shared" si="17"/>
        <v>1.4636412E-5</v>
      </c>
      <c r="AY64" s="70">
        <f t="shared" si="18"/>
        <v>0.1509925520416649</v>
      </c>
      <c r="AZ64" s="16">
        <f t="shared" si="19"/>
        <v>723</v>
      </c>
      <c r="BA64" s="22" t="s">
        <v>310</v>
      </c>
      <c r="BB64" s="23">
        <v>-30.843319104731368</v>
      </c>
      <c r="BC64" s="23">
        <v>46.113501201556197</v>
      </c>
      <c r="BD64" s="23">
        <v>2.3958389098207328E-2</v>
      </c>
      <c r="BE64" s="23">
        <v>1.5225035356857645E-3</v>
      </c>
      <c r="BF64" s="23">
        <v>8.5098393526049476E-2</v>
      </c>
      <c r="BG64" s="23">
        <v>27.292962067758125</v>
      </c>
      <c r="BH64" s="42" cm="1">
        <f t="array" ref="BH64">_xll.Bimoment(BE64,AY64,AD64,AE64,$O$75)</f>
        <v>-5.7686892503799169E-3</v>
      </c>
      <c r="BI64" s="42">
        <f t="shared" si="20"/>
        <v>2.5219356945481398E-3</v>
      </c>
      <c r="BJ64" s="42">
        <f t="shared" si="21"/>
        <v>5.4897025239947848</v>
      </c>
      <c r="BK64" s="24">
        <f t="shared" si="22"/>
        <v>0.44210526315789472</v>
      </c>
      <c r="BL64" s="26" cm="1">
        <f t="array" ref="BL64">_xll.TCVN5575AnnexEHeSoCx(1,BK64)</f>
        <v>1.1362105263157896</v>
      </c>
      <c r="BM64" s="26">
        <f t="shared" si="23"/>
        <v>1.47</v>
      </c>
      <c r="BN64" s="24">
        <f t="shared" si="24"/>
        <v>1</v>
      </c>
      <c r="BO64" s="26" cm="1">
        <f t="array" ref="BO64">noisuy1chieu(BQ64*BN64,$C$92:$M$92,$C$93:$M$93)</f>
        <v>1.5036807060241699</v>
      </c>
      <c r="BP64" s="24">
        <f t="shared" si="25"/>
        <v>7.9352849799000143E-3</v>
      </c>
      <c r="BQ64" s="26">
        <f t="shared" si="26"/>
        <v>2.0289556539425622E-2</v>
      </c>
      <c r="BR64" s="24">
        <f t="shared" si="27"/>
        <v>6.3396282314747614E-4</v>
      </c>
      <c r="BS64" s="24">
        <f t="shared" si="28"/>
        <v>8.727294694794218E-5</v>
      </c>
      <c r="BT64" s="42">
        <f t="shared" si="29"/>
        <v>2.8858804342473114E-2</v>
      </c>
      <c r="BU64" s="42">
        <f t="shared" si="30"/>
        <v>2.8312114466273582E-2</v>
      </c>
      <c r="BV64" s="28">
        <f t="shared" si="31"/>
        <v>2.8858804342473114E-2</v>
      </c>
      <c r="BW64" s="5" t="str">
        <f t="shared" si="32"/>
        <v>OK</v>
      </c>
      <c r="BX64" s="51">
        <v>1.2</v>
      </c>
      <c r="BY64" s="96" cm="1">
        <f t="array" ref="BY64">_xll.DCETCVNPhuLucFHeSoOnDinh(AE64*1000, BX64*1000, AH64, AI64, AJ64, AK64, AL64, AM64, $D$29)</f>
        <v>1</v>
      </c>
      <c r="BZ64" s="52">
        <f t="shared" si="33"/>
        <v>2.305320771437476E-2</v>
      </c>
      <c r="CA64" s="54">
        <f t="shared" si="34"/>
        <v>2.3774443484470179E-2</v>
      </c>
      <c r="CB64" s="5" t="str">
        <f t="shared" si="35"/>
        <v>OK</v>
      </c>
      <c r="CC64" s="56">
        <f t="shared" si="36"/>
        <v>0.34499859601035404</v>
      </c>
      <c r="CD64" s="55">
        <f t="shared" si="37"/>
        <v>0.34499859601035404</v>
      </c>
      <c r="CE64" s="54">
        <f t="shared" si="38"/>
        <v>0.34499859601035404</v>
      </c>
      <c r="CF64" s="52">
        <f t="shared" si="39"/>
        <v>0.38</v>
      </c>
      <c r="CG64" s="5" t="str">
        <f t="shared" si="40"/>
        <v>OK</v>
      </c>
      <c r="CH64" s="57">
        <f t="shared" si="41"/>
        <v>3.1644698806466955</v>
      </c>
      <c r="CI64" s="6">
        <f t="shared" si="42"/>
        <v>3.2</v>
      </c>
      <c r="CJ64" s="5" t="str">
        <f t="shared" si="43"/>
        <v>OK</v>
      </c>
      <c r="DN64" s="181"/>
      <c r="DP64" s="27"/>
      <c r="DQ64" s="27"/>
      <c r="DR64" s="5"/>
      <c r="DS64" s="5"/>
      <c r="DT64" s="27"/>
      <c r="DU64" s="27"/>
      <c r="DV64" s="82"/>
      <c r="DW64" s="82"/>
      <c r="DX64" s="82"/>
      <c r="DY64" s="70"/>
      <c r="DZ64" s="16"/>
      <c r="EH64" s="42"/>
      <c r="EI64" s="42"/>
      <c r="EJ64" s="42"/>
      <c r="EK64" s="24"/>
      <c r="EL64" s="26"/>
      <c r="EM64" s="26"/>
      <c r="EN64" s="24"/>
      <c r="EO64" s="26"/>
      <c r="EP64" s="24"/>
      <c r="EQ64" s="26"/>
      <c r="ER64" s="24"/>
      <c r="ES64" s="24"/>
      <c r="ET64" s="42"/>
      <c r="EU64" s="42"/>
      <c r="EV64" s="28"/>
      <c r="EX64" s="51"/>
      <c r="EY64" s="96"/>
      <c r="EZ64" s="52"/>
      <c r="FA64" s="54"/>
      <c r="FB64" s="5"/>
      <c r="FC64" s="56"/>
      <c r="FD64" s="55"/>
      <c r="FE64" s="54"/>
      <c r="FF64" s="52"/>
      <c r="FG64" s="5"/>
      <c r="FH64" s="57"/>
      <c r="FI64" s="6"/>
      <c r="FJ64" s="5"/>
    </row>
    <row r="65" spans="2:166" ht="14.25">
      <c r="B65" s="124" t="str">
        <f>"• Bề rộng sườn tối thiểu:"</f>
        <v>• Bề rộng sườn tối thiểu:</v>
      </c>
      <c r="C65" s="2"/>
      <c r="D65" s="2"/>
      <c r="E65" s="130"/>
      <c r="F65" s="34"/>
      <c r="G65" s="135"/>
      <c r="H65" s="136"/>
      <c r="I65" s="2"/>
      <c r="J65" s="34"/>
      <c r="K65" s="130" t="s">
        <v>183</v>
      </c>
      <c r="L65" s="137">
        <f>F21/30+25</f>
        <v>65</v>
      </c>
      <c r="M65" s="2" t="s">
        <v>1</v>
      </c>
      <c r="N65" s="7"/>
      <c r="AA65" s="18" t="s">
        <v>131</v>
      </c>
      <c r="AB65" s="22" t="s">
        <v>340</v>
      </c>
      <c r="AC65" s="22" t="s">
        <v>211</v>
      </c>
      <c r="AD65" s="74">
        <v>8.26</v>
      </c>
      <c r="AE65" s="74">
        <v>9.84</v>
      </c>
      <c r="AF65" s="22">
        <v>1228</v>
      </c>
      <c r="AG65" s="22">
        <v>728</v>
      </c>
      <c r="AH65" s="22">
        <v>808.49119861273255</v>
      </c>
      <c r="AI65" s="6">
        <v>10</v>
      </c>
      <c r="AJ65" s="6">
        <v>300</v>
      </c>
      <c r="AK65" s="6">
        <v>14</v>
      </c>
      <c r="AL65" s="6">
        <v>300</v>
      </c>
      <c r="AM65" s="6">
        <v>14</v>
      </c>
      <c r="AN65" s="5" t="str" cm="1">
        <f t="array" ref="AN65">_xll.Dce_Name_SectI(AF65, AG65, AJ65, AI65, AK65, "x", "-", $Q$14)</f>
        <v>(1228-728)x300x10x14</v>
      </c>
      <c r="AO65" s="5">
        <f t="shared" si="8"/>
        <v>780.49119861273255</v>
      </c>
      <c r="AP65" s="27">
        <f t="shared" si="9"/>
        <v>162.04911986127325</v>
      </c>
      <c r="AQ65" s="27">
        <f t="shared" si="10"/>
        <v>172189.89394905814</v>
      </c>
      <c r="AR65" s="5">
        <f t="shared" si="11"/>
        <v>6306.5040933217724</v>
      </c>
      <c r="AS65" s="5">
        <f t="shared" si="12"/>
        <v>4259.5366342766374</v>
      </c>
      <c r="AT65" s="27">
        <f t="shared" si="13"/>
        <v>420.4336062214515</v>
      </c>
      <c r="AU65" s="27">
        <f t="shared" si="14"/>
        <v>2429.8896559766636</v>
      </c>
      <c r="AV65" s="82">
        <f t="shared" si="15"/>
        <v>8.1363039953757759E-7</v>
      </c>
      <c r="AW65" s="82">
        <f t="shared" si="16"/>
        <v>9941656.1686012689</v>
      </c>
      <c r="AX65" s="82">
        <f t="shared" si="17"/>
        <v>9.9416561686012692E-6</v>
      </c>
      <c r="AY65" s="70">
        <f t="shared" si="18"/>
        <v>0.17715937900807516</v>
      </c>
      <c r="AZ65" s="16">
        <f t="shared" si="19"/>
        <v>595.86839895954938</v>
      </c>
      <c r="BA65" s="22" t="s">
        <v>310</v>
      </c>
      <c r="BB65" s="23">
        <v>-27.672106753715621</v>
      </c>
      <c r="BC65" s="23">
        <v>35.338220234858603</v>
      </c>
      <c r="BD65" s="23">
        <v>2.3958389098207328E-2</v>
      </c>
      <c r="BE65" s="23">
        <v>1.5225035356857645E-3</v>
      </c>
      <c r="BF65" s="23">
        <v>0.16503883015732651</v>
      </c>
      <c r="BG65" s="23">
        <v>108.45013627351454</v>
      </c>
      <c r="BH65" s="42" cm="1">
        <f t="array" ref="BH65">_xll.Bimoment(BE65,AY65,AD65,AE65,$O$75)</f>
        <v>2.0882774137025795E-3</v>
      </c>
      <c r="BI65" s="42">
        <f t="shared" si="20"/>
        <v>3.0696552556635686E-3</v>
      </c>
      <c r="BJ65" s="42">
        <f t="shared" si="21"/>
        <v>4.2069309803403101</v>
      </c>
      <c r="BK65" s="24">
        <f t="shared" si="22"/>
        <v>0.53812266012290721</v>
      </c>
      <c r="BL65" s="26" cm="1">
        <f t="array" ref="BL65">_xll.TCVN5575AnnexEHeSoCx(1,BK65)</f>
        <v>1.1161877339877093</v>
      </c>
      <c r="BM65" s="26">
        <f t="shared" si="23"/>
        <v>1.47</v>
      </c>
      <c r="BN65" s="24">
        <f t="shared" si="24"/>
        <v>1</v>
      </c>
      <c r="BO65" s="26" cm="1">
        <f t="array" ref="BO65">noisuy1chieu(BQ65*BN65,$C$92:$M$92,$C$93:$M$93)</f>
        <v>1.646548867225647</v>
      </c>
      <c r="BP65" s="24">
        <f t="shared" si="25"/>
        <v>7.8641176109634572E-3</v>
      </c>
      <c r="BQ65" s="26">
        <f t="shared" si="26"/>
        <v>0.10504731363638811</v>
      </c>
      <c r="BR65" s="24">
        <f t="shared" si="27"/>
        <v>1.2297754840351629E-3</v>
      </c>
      <c r="BS65" s="24">
        <f t="shared" si="28"/>
        <v>3.5007382007017184E-5</v>
      </c>
      <c r="BT65" s="42">
        <f t="shared" si="29"/>
        <v>0.11414120673138672</v>
      </c>
      <c r="BU65" s="42">
        <f t="shared" si="30"/>
        <v>0.11294643862935858</v>
      </c>
      <c r="BV65" s="28">
        <f t="shared" si="31"/>
        <v>0.11414120673138672</v>
      </c>
      <c r="BW65" s="5" t="str">
        <f t="shared" si="32"/>
        <v>OK</v>
      </c>
      <c r="BX65" s="51">
        <v>1.2</v>
      </c>
      <c r="BY65" s="96" cm="1">
        <f t="array" ref="BY65">_xll.DCETCVNPhuLucFHeSoOnDinh(AE65*1000, BX65*1000, AH65, AI65, AJ65, AK65, AL65, AM65, $D$29)</f>
        <v>1</v>
      </c>
      <c r="BZ65" s="52">
        <f t="shared" si="33"/>
        <v>0.11725252296929624</v>
      </c>
      <c r="CA65" s="54">
        <f t="shared" si="34"/>
        <v>0.11851730583533841</v>
      </c>
      <c r="CB65" s="5" t="str">
        <f t="shared" si="35"/>
        <v>OK</v>
      </c>
      <c r="CC65" s="56">
        <f t="shared" si="36"/>
        <v>0.34499859601035404</v>
      </c>
      <c r="CD65" s="55">
        <f t="shared" si="37"/>
        <v>0.34499859601035404</v>
      </c>
      <c r="CE65" s="54">
        <f t="shared" si="38"/>
        <v>0.34499859601035404</v>
      </c>
      <c r="CF65" s="52">
        <f t="shared" si="39"/>
        <v>0.38</v>
      </c>
      <c r="CG65" s="5" t="str">
        <f t="shared" si="40"/>
        <v>OK</v>
      </c>
      <c r="CH65" s="57">
        <f t="shared" si="41"/>
        <v>2.5998325159156108</v>
      </c>
      <c r="CI65" s="6">
        <f t="shared" si="42"/>
        <v>3.2</v>
      </c>
      <c r="CJ65" s="5" t="str">
        <f t="shared" si="43"/>
        <v>OK</v>
      </c>
      <c r="DN65" s="181"/>
      <c r="DP65" s="27"/>
      <c r="DQ65" s="27"/>
      <c r="DR65" s="5"/>
      <c r="DS65" s="5"/>
      <c r="DT65" s="27"/>
      <c r="DU65" s="27"/>
      <c r="DV65" s="82"/>
      <c r="DW65" s="82"/>
      <c r="DX65" s="82"/>
      <c r="DY65" s="70"/>
      <c r="DZ65" s="16"/>
      <c r="EH65" s="42"/>
      <c r="EI65" s="42"/>
      <c r="EJ65" s="42"/>
      <c r="EK65" s="24"/>
      <c r="EL65" s="26"/>
      <c r="EM65" s="26"/>
      <c r="EN65" s="24"/>
      <c r="EO65" s="26"/>
      <c r="EP65" s="24"/>
      <c r="EQ65" s="26"/>
      <c r="ER65" s="24"/>
      <c r="ES65" s="24"/>
      <c r="ET65" s="42"/>
      <c r="EU65" s="42"/>
      <c r="EV65" s="28"/>
      <c r="EX65" s="51"/>
      <c r="EY65" s="96"/>
      <c r="EZ65" s="52"/>
      <c r="FA65" s="54"/>
      <c r="FB65" s="5"/>
      <c r="FC65" s="56"/>
      <c r="FD65" s="55"/>
      <c r="FE65" s="54"/>
      <c r="FF65" s="52"/>
      <c r="FG65" s="5"/>
      <c r="FH65" s="57"/>
      <c r="FI65" s="6"/>
      <c r="FJ65" s="5"/>
    </row>
    <row r="66" spans="2:166" ht="15">
      <c r="B66" s="124" t="str">
        <f>"• Chiều dày sườn tối thiểu:"</f>
        <v>• Chiều dày sườn tối thiểu:</v>
      </c>
      <c r="C66" s="2"/>
      <c r="D66" s="2"/>
      <c r="E66" s="130"/>
      <c r="F66" s="34"/>
      <c r="G66" s="135"/>
      <c r="H66" s="136"/>
      <c r="I66" s="2"/>
      <c r="J66" s="34"/>
      <c r="K66" s="130" t="s">
        <v>184</v>
      </c>
      <c r="L66" s="138">
        <f>2*L65*SQRT(D29/B29)</f>
        <v>4.330327205095478</v>
      </c>
      <c r="M66" s="2" t="s">
        <v>1</v>
      </c>
      <c r="N66" s="7"/>
      <c r="AA66" s="18" t="s">
        <v>131</v>
      </c>
      <c r="AB66" s="22" t="s">
        <v>340</v>
      </c>
      <c r="AC66" s="22" t="s">
        <v>211</v>
      </c>
      <c r="AD66" s="74">
        <v>8.26</v>
      </c>
      <c r="AE66" s="74">
        <v>9.84</v>
      </c>
      <c r="AF66" s="22">
        <v>1228</v>
      </c>
      <c r="AG66" s="22">
        <v>728</v>
      </c>
      <c r="AH66" s="22">
        <v>808.49119861273255</v>
      </c>
      <c r="AI66" s="6">
        <v>10</v>
      </c>
      <c r="AJ66" s="6">
        <v>300</v>
      </c>
      <c r="AK66" s="6">
        <v>14</v>
      </c>
      <c r="AL66" s="6">
        <v>300</v>
      </c>
      <c r="AM66" s="6">
        <v>14</v>
      </c>
      <c r="AN66" s="5" t="str" cm="1">
        <f t="array" ref="AN66">_xll.Dce_Name_SectI(AF66, AG66, AJ66, AI66, AK66, "x", "-", $Q$14)</f>
        <v>(1228-728)x300x10x14</v>
      </c>
      <c r="AO66" s="5">
        <f t="shared" si="8"/>
        <v>780.49119861273255</v>
      </c>
      <c r="AP66" s="27">
        <f t="shared" si="9"/>
        <v>162.04911986127325</v>
      </c>
      <c r="AQ66" s="27">
        <f t="shared" si="10"/>
        <v>172189.89394905814</v>
      </c>
      <c r="AR66" s="5">
        <f t="shared" si="11"/>
        <v>6306.5040933217724</v>
      </c>
      <c r="AS66" s="5">
        <f t="shared" si="12"/>
        <v>4259.5366342766374</v>
      </c>
      <c r="AT66" s="27">
        <f t="shared" si="13"/>
        <v>420.4336062214515</v>
      </c>
      <c r="AU66" s="27">
        <f t="shared" si="14"/>
        <v>2429.8896559766636</v>
      </c>
      <c r="AV66" s="82">
        <f t="shared" si="15"/>
        <v>8.1363039953757759E-7</v>
      </c>
      <c r="AW66" s="82">
        <f t="shared" si="16"/>
        <v>9941656.1686012689</v>
      </c>
      <c r="AX66" s="82">
        <f t="shared" si="17"/>
        <v>9.9416561686012692E-6</v>
      </c>
      <c r="AY66" s="70">
        <f t="shared" si="18"/>
        <v>0.17715937900807516</v>
      </c>
      <c r="AZ66" s="16">
        <f t="shared" si="19"/>
        <v>595.86839895954938</v>
      </c>
      <c r="BA66" s="22" t="s">
        <v>310</v>
      </c>
      <c r="BB66" s="23">
        <v>-27.597931364987744</v>
      </c>
      <c r="BC66" s="23">
        <v>34.713910713035148</v>
      </c>
      <c r="BD66" s="23">
        <v>5.3919002812463646E-4</v>
      </c>
      <c r="BE66" s="23">
        <v>1.5225035356862936E-3</v>
      </c>
      <c r="BF66" s="23">
        <v>0.16503883015732868</v>
      </c>
      <c r="BG66" s="23">
        <v>108.45011638288997</v>
      </c>
      <c r="BH66" s="42" cm="1">
        <f t="array" ref="BH66">_xll.Bimoment(BE66,AY66,AD66,AE66,$O$75)</f>
        <v>2.088277413703305E-3</v>
      </c>
      <c r="BI66" s="42">
        <f t="shared" si="20"/>
        <v>6.9083421963374902E-5</v>
      </c>
      <c r="BJ66" s="42">
        <f t="shared" si="21"/>
        <v>4.1326084182184699</v>
      </c>
      <c r="BK66" s="24">
        <f t="shared" si="22"/>
        <v>0.53812266012290721</v>
      </c>
      <c r="BL66" s="26" cm="1">
        <f t="array" ref="BL66">_xll.TCVN5575AnnexEHeSoCx(1,BK66)</f>
        <v>1.1161877339877093</v>
      </c>
      <c r="BM66" s="26">
        <f t="shared" si="23"/>
        <v>1.47</v>
      </c>
      <c r="BN66" s="24">
        <f t="shared" si="24"/>
        <v>1</v>
      </c>
      <c r="BO66" s="26" cm="1">
        <f t="array" ref="BO66">noisuy1chieu(BQ66*BN66,$C$92:$M$92,$C$93:$M$93)</f>
        <v>1.646548867225647</v>
      </c>
      <c r="BP66" s="24">
        <f t="shared" si="25"/>
        <v>7.8430377565820528E-3</v>
      </c>
      <c r="BQ66" s="26">
        <f t="shared" si="26"/>
        <v>0.1050472943698685</v>
      </c>
      <c r="BR66" s="24">
        <f t="shared" si="27"/>
        <v>1.2297754840351791E-3</v>
      </c>
      <c r="BS66" s="24">
        <f t="shared" si="28"/>
        <v>3.5007382007029354E-5</v>
      </c>
      <c r="BT66" s="42">
        <f t="shared" si="29"/>
        <v>0.11412010761048573</v>
      </c>
      <c r="BU66" s="42">
        <f t="shared" si="30"/>
        <v>0.11292533950845758</v>
      </c>
      <c r="BV66" s="28">
        <f t="shared" si="31"/>
        <v>0.11412010761048573</v>
      </c>
      <c r="BW66" s="5" t="str">
        <f t="shared" si="32"/>
        <v>OK</v>
      </c>
      <c r="BX66" s="51">
        <v>1.2</v>
      </c>
      <c r="BY66" s="96" cm="1">
        <f t="array" ref="BY66">_xll.DCETCVNPhuLucFHeSoOnDinh(AE66*1000, BX66*1000, AH66, AI66, AJ66, AK66, AL66, AM66, $D$29)</f>
        <v>1</v>
      </c>
      <c r="BZ66" s="52">
        <f t="shared" si="33"/>
        <v>0.11725250146424336</v>
      </c>
      <c r="CA66" s="54">
        <f t="shared" si="34"/>
        <v>0.11851728433028556</v>
      </c>
      <c r="CB66" s="5" t="str">
        <f t="shared" si="35"/>
        <v>OK</v>
      </c>
      <c r="CC66" s="56">
        <f t="shared" si="36"/>
        <v>0.34499859601035404</v>
      </c>
      <c r="CD66" s="55">
        <f t="shared" si="37"/>
        <v>0.34499859601035404</v>
      </c>
      <c r="CE66" s="54">
        <f t="shared" si="38"/>
        <v>0.34499859601035404</v>
      </c>
      <c r="CF66" s="52">
        <f t="shared" si="39"/>
        <v>0.38</v>
      </c>
      <c r="CG66" s="5" t="str">
        <f t="shared" si="40"/>
        <v>OK</v>
      </c>
      <c r="CH66" s="57">
        <f t="shared" si="41"/>
        <v>2.5998325159156108</v>
      </c>
      <c r="CI66" s="6">
        <f t="shared" si="42"/>
        <v>3.2</v>
      </c>
      <c r="CJ66" s="5" t="str">
        <f t="shared" si="43"/>
        <v>OK</v>
      </c>
      <c r="DN66" s="181"/>
      <c r="DP66" s="27"/>
      <c r="DQ66" s="27"/>
      <c r="DR66" s="5"/>
      <c r="DS66" s="5"/>
      <c r="DT66" s="27"/>
      <c r="DU66" s="27"/>
      <c r="DV66" s="82"/>
      <c r="DW66" s="82"/>
      <c r="DX66" s="82"/>
      <c r="DY66" s="70"/>
      <c r="DZ66" s="16"/>
      <c r="EH66" s="42"/>
      <c r="EI66" s="42"/>
      <c r="EJ66" s="42"/>
      <c r="EK66" s="24"/>
      <c r="EL66" s="26"/>
      <c r="EM66" s="26"/>
      <c r="EN66" s="24"/>
      <c r="EO66" s="26"/>
      <c r="EP66" s="24"/>
      <c r="EQ66" s="26"/>
      <c r="ER66" s="24"/>
      <c r="ES66" s="24"/>
      <c r="ET66" s="42"/>
      <c r="EU66" s="42"/>
      <c r="EV66" s="28"/>
      <c r="EX66" s="51"/>
      <c r="EY66" s="96"/>
      <c r="EZ66" s="52"/>
      <c r="FA66" s="54"/>
      <c r="FB66" s="5"/>
      <c r="FC66" s="56"/>
      <c r="FD66" s="55"/>
      <c r="FE66" s="54"/>
      <c r="FF66" s="52"/>
      <c r="FG66" s="5"/>
      <c r="FH66" s="57"/>
      <c r="FI66" s="6"/>
      <c r="FJ66" s="5"/>
    </row>
    <row r="67" spans="2:166" ht="14.25">
      <c r="B67" s="124" t="str">
        <f>"• Khoảng cách sườn lớn nhất:"</f>
        <v>• Khoảng cách sườn lớn nhất:</v>
      </c>
      <c r="C67" s="2"/>
      <c r="D67" s="2"/>
      <c r="E67" s="130"/>
      <c r="F67" s="34"/>
      <c r="G67" s="135"/>
      <c r="H67" s="136"/>
      <c r="I67" s="2"/>
      <c r="J67" s="34"/>
      <c r="K67" s="130" t="s">
        <v>196</v>
      </c>
      <c r="L67" s="201" t="str">
        <f>"("&amp;ROUND(2.5*hw,0)&amp; " - "&amp;ROUND(3*hw,0)&amp;") mm"</f>
        <v>(3000 - 3600) mm</v>
      </c>
      <c r="M67" s="201"/>
      <c r="N67" s="7"/>
      <c r="AA67" s="18" t="s">
        <v>131</v>
      </c>
      <c r="AB67" s="22" t="s">
        <v>340</v>
      </c>
      <c r="AC67" s="22" t="s">
        <v>211</v>
      </c>
      <c r="AD67" s="74">
        <v>9.84</v>
      </c>
      <c r="AE67" s="74">
        <v>9.84</v>
      </c>
      <c r="AF67" s="22">
        <v>1228</v>
      </c>
      <c r="AG67" s="22">
        <v>728</v>
      </c>
      <c r="AH67" s="22">
        <v>728</v>
      </c>
      <c r="AI67" s="6">
        <v>10</v>
      </c>
      <c r="AJ67" s="6">
        <v>300</v>
      </c>
      <c r="AK67" s="6">
        <v>14</v>
      </c>
      <c r="AL67" s="6">
        <v>300</v>
      </c>
      <c r="AM67" s="6">
        <v>14</v>
      </c>
      <c r="AN67" s="5" t="str" cm="1">
        <f t="array" ref="AN67">_xll.Dce_Name_SectI(AF67, AG67, AJ67, AI67, AK67, "x", "-", $Q$14)</f>
        <v>(1228-728)x300x10x14</v>
      </c>
      <c r="AO67" s="5">
        <f t="shared" si="8"/>
        <v>700</v>
      </c>
      <c r="AP67" s="27">
        <f t="shared" si="9"/>
        <v>154</v>
      </c>
      <c r="AQ67" s="27">
        <f t="shared" si="10"/>
        <v>135654.21333333332</v>
      </c>
      <c r="AR67" s="5">
        <f t="shared" si="11"/>
        <v>6305.833333333333</v>
      </c>
      <c r="AS67" s="5">
        <f t="shared" si="12"/>
        <v>3726.7641025641024</v>
      </c>
      <c r="AT67" s="27">
        <f t="shared" si="13"/>
        <v>420.38888888888886</v>
      </c>
      <c r="AU67" s="27">
        <f t="shared" si="14"/>
        <v>2111.9</v>
      </c>
      <c r="AV67" s="82">
        <f t="shared" si="15"/>
        <v>7.8680000000000003E-7</v>
      </c>
      <c r="AW67" s="82">
        <f t="shared" si="16"/>
        <v>8029287</v>
      </c>
      <c r="AX67" s="82">
        <f t="shared" si="17"/>
        <v>8.0292870000000006E-6</v>
      </c>
      <c r="AY67" s="70">
        <f t="shared" si="18"/>
        <v>0.19385348826075771</v>
      </c>
      <c r="AZ67" s="16">
        <f t="shared" si="19"/>
        <v>535.5</v>
      </c>
      <c r="BA67" s="22" t="s">
        <v>310</v>
      </c>
      <c r="BB67" s="23">
        <v>-26.113672738883171</v>
      </c>
      <c r="BC67" s="23">
        <v>29.778992266718689</v>
      </c>
      <c r="BD67" s="23">
        <v>5.3919002812463646E-4</v>
      </c>
      <c r="BE67" s="23">
        <v>1.5225035356862936E-3</v>
      </c>
      <c r="BF67" s="23">
        <v>0.16589312325123795</v>
      </c>
      <c r="BG67" s="23">
        <v>159.52596895597074</v>
      </c>
      <c r="BH67" s="42" cm="1">
        <f t="array" ref="BH67">_xll.Bimoment(BE67,AY67,AD67,AE67,$O$75)</f>
        <v>1.1598946129216355E-2</v>
      </c>
      <c r="BI67" s="42">
        <f t="shared" si="20"/>
        <v>7.7027146874948055E-5</v>
      </c>
      <c r="BJ67" s="42">
        <f t="shared" si="21"/>
        <v>3.54511812699032</v>
      </c>
      <c r="BK67" s="24">
        <f t="shared" si="22"/>
        <v>0.6</v>
      </c>
      <c r="BL67" s="26" cm="1">
        <f t="array" ref="BL67">_xll.TCVN5575AnnexEHeSoCx(1,BK67)</f>
        <v>1.1099999999999999</v>
      </c>
      <c r="BM67" s="26">
        <f t="shared" si="23"/>
        <v>1.47</v>
      </c>
      <c r="BN67" s="24">
        <f t="shared" si="24"/>
        <v>1</v>
      </c>
      <c r="BO67" s="26" cm="1">
        <f t="array" ref="BO67">noisuy1chieu(BQ67*BN67,$C$92:$M$92,$C$93:$M$93)</f>
        <v>1.7981737852096558</v>
      </c>
      <c r="BP67" s="24">
        <f t="shared" si="25"/>
        <v>7.8091126611492751E-3</v>
      </c>
      <c r="BQ67" s="26">
        <f t="shared" si="26"/>
        <v>0.17759509258039721</v>
      </c>
      <c r="BR67" s="24">
        <f t="shared" si="27"/>
        <v>1.2362726802313219E-3</v>
      </c>
      <c r="BS67" s="24">
        <f t="shared" si="28"/>
        <v>1.9811794517505984E-4</v>
      </c>
      <c r="BT67" s="42">
        <f t="shared" si="29"/>
        <v>0.18664047792177782</v>
      </c>
      <c r="BU67" s="42">
        <f t="shared" si="30"/>
        <v>0.18560232318672154</v>
      </c>
      <c r="BV67" s="28">
        <f t="shared" si="31"/>
        <v>0.18664047792177782</v>
      </c>
      <c r="BW67" s="5" t="str">
        <f t="shared" si="32"/>
        <v>OK</v>
      </c>
      <c r="BX67" s="51">
        <v>1.2</v>
      </c>
      <c r="BY67" s="96" cm="1">
        <f t="array" ref="BY67">_xll.DCETCVNPhuLucFHeSoOnDinh(AE67*1000, BX67*1000, AH67, AI67, AJ67, AK67, AL67, AM67, $D$29)</f>
        <v>1</v>
      </c>
      <c r="BZ67" s="52">
        <f t="shared" si="33"/>
        <v>0.19713055276424091</v>
      </c>
      <c r="CA67" s="54">
        <f t="shared" si="34"/>
        <v>0.19856494338964728</v>
      </c>
      <c r="CB67" s="5" t="str">
        <f t="shared" si="35"/>
        <v>OK</v>
      </c>
      <c r="CC67" s="56">
        <f t="shared" si="36"/>
        <v>0.34499859601035404</v>
      </c>
      <c r="CD67" s="55">
        <f t="shared" si="37"/>
        <v>0.34499859601035404</v>
      </c>
      <c r="CE67" s="54">
        <f t="shared" si="38"/>
        <v>0.34499859601035404</v>
      </c>
      <c r="CF67" s="52">
        <f t="shared" si="39"/>
        <v>0.38</v>
      </c>
      <c r="CG67" s="5" t="str">
        <f t="shared" si="40"/>
        <v>OK</v>
      </c>
      <c r="CH67" s="57">
        <f t="shared" si="41"/>
        <v>2.3317146488975653</v>
      </c>
      <c r="CI67" s="6">
        <f t="shared" si="42"/>
        <v>3.2</v>
      </c>
      <c r="CJ67" s="5" t="str">
        <f t="shared" si="43"/>
        <v>OK</v>
      </c>
      <c r="DN67" s="181"/>
      <c r="DP67" s="27"/>
      <c r="DQ67" s="27"/>
      <c r="DR67" s="5"/>
      <c r="DS67" s="5"/>
      <c r="DT67" s="27"/>
      <c r="DU67" s="27"/>
      <c r="DV67" s="82"/>
      <c r="DW67" s="82"/>
      <c r="DX67" s="82"/>
      <c r="DY67" s="70"/>
      <c r="DZ67" s="16"/>
      <c r="EH67" s="42"/>
      <c r="EI67" s="42"/>
      <c r="EJ67" s="42"/>
      <c r="EK67" s="24"/>
      <c r="EL67" s="26"/>
      <c r="EM67" s="26"/>
      <c r="EN67" s="24"/>
      <c r="EO67" s="26"/>
      <c r="EP67" s="24"/>
      <c r="EQ67" s="26"/>
      <c r="ER67" s="24"/>
      <c r="ES67" s="24"/>
      <c r="ET67" s="42"/>
      <c r="EU67" s="42"/>
      <c r="EV67" s="28"/>
      <c r="EX67" s="51"/>
      <c r="EY67" s="96"/>
      <c r="EZ67" s="52"/>
      <c r="FA67" s="54"/>
      <c r="FB67" s="5"/>
      <c r="FC67" s="56"/>
      <c r="FD67" s="55"/>
      <c r="FE67" s="54"/>
      <c r="FF67" s="52"/>
      <c r="FG67" s="5"/>
      <c r="FH67" s="57"/>
      <c r="FI67" s="6"/>
      <c r="FJ67" s="5"/>
    </row>
    <row r="68" spans="2:166">
      <c r="B68" s="90" t="s">
        <v>293</v>
      </c>
      <c r="C68" s="2" t="str">
        <f>IF(MAX(L45,L46,L54)&lt;=1,"Cấu kiện đảm bảo khả năng chịu lực","Cấu kiện không đảm bảo khả năng chịu lực")</f>
        <v>Cấu kiện đảm bảo khả năng chịu lực</v>
      </c>
      <c r="D68" s="2"/>
      <c r="E68" s="130"/>
      <c r="F68" s="34"/>
      <c r="G68" s="135"/>
      <c r="H68" s="136"/>
      <c r="I68" s="2"/>
      <c r="J68" s="2"/>
      <c r="K68" s="2"/>
      <c r="L68" s="139"/>
      <c r="M68" s="2"/>
      <c r="N68" s="10"/>
      <c r="AA68" s="18" t="s">
        <v>131</v>
      </c>
      <c r="AB68" s="22" t="s">
        <v>340</v>
      </c>
      <c r="AC68" s="22" t="s">
        <v>211</v>
      </c>
      <c r="AD68" s="74">
        <v>0</v>
      </c>
      <c r="AE68" s="74">
        <v>9.84</v>
      </c>
      <c r="AF68" s="22">
        <v>1228</v>
      </c>
      <c r="AG68" s="22">
        <v>728</v>
      </c>
      <c r="AH68" s="22">
        <v>1228</v>
      </c>
      <c r="AI68" s="6">
        <v>10</v>
      </c>
      <c r="AJ68" s="6">
        <v>300</v>
      </c>
      <c r="AK68" s="6">
        <v>14</v>
      </c>
      <c r="AL68" s="6">
        <v>300</v>
      </c>
      <c r="AM68" s="6">
        <v>14</v>
      </c>
      <c r="AN68" s="5" t="str" cm="1">
        <f t="array" ref="AN68">_xll.Dce_Name_SectI(AF68, AG68, AJ68, AI68, AK68, "x", "-", $Q$14)</f>
        <v>(1228-728)x300x10x14</v>
      </c>
      <c r="AO68" s="5">
        <f t="shared" si="8"/>
        <v>1200</v>
      </c>
      <c r="AP68" s="27">
        <f t="shared" si="9"/>
        <v>204</v>
      </c>
      <c r="AQ68" s="27">
        <f t="shared" si="10"/>
        <v>453510.88</v>
      </c>
      <c r="AR68" s="5">
        <f t="shared" si="11"/>
        <v>6310</v>
      </c>
      <c r="AS68" s="5">
        <f t="shared" si="12"/>
        <v>7386.170684039088</v>
      </c>
      <c r="AT68" s="27">
        <f t="shared" si="13"/>
        <v>420.66666666666669</v>
      </c>
      <c r="AU68" s="27">
        <f t="shared" si="14"/>
        <v>4349.3999999999996</v>
      </c>
      <c r="AV68" s="82">
        <f t="shared" si="15"/>
        <v>9.5346666666666665E-7</v>
      </c>
      <c r="AW68" s="82">
        <f t="shared" si="16"/>
        <v>23212287</v>
      </c>
      <c r="AX68" s="82">
        <f t="shared" si="17"/>
        <v>2.3212286999999999E-5</v>
      </c>
      <c r="AY68" s="70">
        <f t="shared" si="18"/>
        <v>0.12550866986930984</v>
      </c>
      <c r="AZ68" s="16">
        <f t="shared" si="19"/>
        <v>910.5</v>
      </c>
      <c r="BA68" s="22" t="s">
        <v>311</v>
      </c>
      <c r="BB68" s="23">
        <v>-74.533294979482889</v>
      </c>
      <c r="BC68" s="23">
        <v>103.19384282319561</v>
      </c>
      <c r="BD68" s="23">
        <v>3.2492766846235088E-2</v>
      </c>
      <c r="BE68" s="23">
        <v>1.9440176881195478E-3</v>
      </c>
      <c r="BF68" s="23">
        <v>3.1439961453890719E-2</v>
      </c>
      <c r="BG68" s="23">
        <v>584.25377534663949</v>
      </c>
      <c r="BH68" s="42" cm="1">
        <f t="array" ref="BH68">_xll.Bimoment(BE68,AY68,AD68,AE68,$O$75)</f>
        <v>1.5301093467325444E-2</v>
      </c>
      <c r="BI68" s="42">
        <f t="shared" si="20"/>
        <v>2.707730570519591E-3</v>
      </c>
      <c r="BJ68" s="42">
        <f t="shared" si="21"/>
        <v>12.284981288475667</v>
      </c>
      <c r="BK68" s="24">
        <f t="shared" si="22"/>
        <v>0.35</v>
      </c>
      <c r="BL68" s="26" cm="1">
        <f t="array" ref="BL68">_xll.TCVN5575AnnexEHeSoCx(1,BK68)</f>
        <v>1.1619999999999999</v>
      </c>
      <c r="BM68" s="26">
        <f t="shared" si="23"/>
        <v>1.47</v>
      </c>
      <c r="BN68" s="24">
        <f t="shared" si="24"/>
        <v>1</v>
      </c>
      <c r="BO68" s="26" cm="1">
        <f t="array" ref="BO68">noisuy1chieu(BQ68*BN68,$C$92:$M$92,$C$93:$M$93)</f>
        <v>2.0822043418884277</v>
      </c>
      <c r="BP68" s="24">
        <f t="shared" si="25"/>
        <v>1.6825756735564381E-2</v>
      </c>
      <c r="BQ68" s="26">
        <f t="shared" si="26"/>
        <v>0.31349492311769572</v>
      </c>
      <c r="BR68" s="24">
        <f t="shared" si="27"/>
        <v>2.3414291563316018E-4</v>
      </c>
      <c r="BS68" s="24">
        <f t="shared" si="28"/>
        <v>1.327442111247385E-4</v>
      </c>
      <c r="BT68" s="42">
        <f t="shared" si="29"/>
        <v>0.33055482276889325</v>
      </c>
      <c r="BU68" s="42">
        <f t="shared" si="30"/>
        <v>0.33045342406438483</v>
      </c>
      <c r="BV68" s="28">
        <f t="shared" si="31"/>
        <v>0.33055482276889325</v>
      </c>
      <c r="BW68" s="5" t="str">
        <f t="shared" si="32"/>
        <v>OK</v>
      </c>
      <c r="BX68" s="51">
        <v>1.2</v>
      </c>
      <c r="BY68" s="96" cm="1">
        <f t="array" ref="BY68">_xll.DCETCVNPhuLucFHeSoOnDinh(AE68*1000, BX68*1000, AH68, AI68, AJ68, AK68, AL68, AM68, $D$29)</f>
        <v>1</v>
      </c>
      <c r="BZ68" s="52">
        <f t="shared" si="33"/>
        <v>0.36428110066276237</v>
      </c>
      <c r="CA68" s="54">
        <f t="shared" si="34"/>
        <v>0.36464798778952029</v>
      </c>
      <c r="CB68" s="5" t="str">
        <f t="shared" si="35"/>
        <v>OK</v>
      </c>
      <c r="CC68" s="56">
        <f t="shared" si="36"/>
        <v>0.34499859601035404</v>
      </c>
      <c r="CD68" s="55">
        <f t="shared" si="37"/>
        <v>0.34499859601035404</v>
      </c>
      <c r="CE68" s="54">
        <f t="shared" si="38"/>
        <v>0.34499859601035404</v>
      </c>
      <c r="CF68" s="52">
        <f t="shared" si="39"/>
        <v>0.38</v>
      </c>
      <c r="CG68" s="5" t="str">
        <f t="shared" si="40"/>
        <v>OK</v>
      </c>
      <c r="CH68" s="57">
        <f t="shared" si="41"/>
        <v>3.9972251123958262</v>
      </c>
      <c r="CI68" s="6">
        <f t="shared" si="42"/>
        <v>3.2</v>
      </c>
      <c r="CJ68" s="5" t="str">
        <f t="shared" si="43"/>
        <v>Gia cường</v>
      </c>
      <c r="DN68" s="181"/>
      <c r="DP68" s="27"/>
      <c r="DQ68" s="27"/>
      <c r="DR68" s="5"/>
      <c r="DS68" s="5"/>
      <c r="DT68" s="27"/>
      <c r="DU68" s="27"/>
      <c r="DV68" s="82"/>
      <c r="DW68" s="82"/>
      <c r="DX68" s="82"/>
      <c r="DY68" s="70"/>
      <c r="DZ68" s="16"/>
      <c r="EH68" s="42"/>
      <c r="EI68" s="42"/>
      <c r="EJ68" s="42"/>
      <c r="EK68" s="24"/>
      <c r="EL68" s="26"/>
      <c r="EM68" s="26"/>
      <c r="EN68" s="24"/>
      <c r="EO68" s="26"/>
      <c r="EP68" s="24"/>
      <c r="EQ68" s="26"/>
      <c r="ER68" s="24"/>
      <c r="ES68" s="24"/>
      <c r="ET68" s="42"/>
      <c r="EU68" s="42"/>
      <c r="EV68" s="28"/>
      <c r="EX68" s="51"/>
      <c r="EY68" s="96"/>
      <c r="EZ68" s="52"/>
      <c r="FA68" s="54"/>
      <c r="FB68" s="5"/>
      <c r="FC68" s="56"/>
      <c r="FD68" s="55"/>
      <c r="FE68" s="54"/>
      <c r="FF68" s="52"/>
      <c r="FG68" s="5"/>
      <c r="FH68" s="57"/>
      <c r="FI68" s="6"/>
      <c r="FJ68" s="5"/>
    </row>
    <row r="69" spans="2:166">
      <c r="B69" s="13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48"/>
      <c r="AA69" s="18" t="s">
        <v>131</v>
      </c>
      <c r="AB69" s="22" t="s">
        <v>340</v>
      </c>
      <c r="AC69" s="22" t="s">
        <v>211</v>
      </c>
      <c r="AD69" s="74">
        <v>4.92</v>
      </c>
      <c r="AE69" s="74">
        <v>9.84</v>
      </c>
      <c r="AF69" s="22">
        <v>1228</v>
      </c>
      <c r="AG69" s="22">
        <v>728</v>
      </c>
      <c r="AH69" s="22">
        <v>978</v>
      </c>
      <c r="AI69" s="6">
        <v>10</v>
      </c>
      <c r="AJ69" s="6">
        <v>300</v>
      </c>
      <c r="AK69" s="6">
        <v>14</v>
      </c>
      <c r="AL69" s="6">
        <v>300</v>
      </c>
      <c r="AM69" s="6">
        <v>14</v>
      </c>
      <c r="AN69" s="5" t="str" cm="1">
        <f t="array" ref="AN69">_xll.Dce_Name_SectI(AF69, AG69, AJ69, AI69, AK69, "x", "-", $Q$14)</f>
        <v>(1228-728)x300x10x14</v>
      </c>
      <c r="AO69" s="5">
        <f t="shared" si="8"/>
        <v>950</v>
      </c>
      <c r="AP69" s="27">
        <f t="shared" si="9"/>
        <v>179</v>
      </c>
      <c r="AQ69" s="27">
        <f t="shared" si="10"/>
        <v>266613.79666666663</v>
      </c>
      <c r="AR69" s="5">
        <f t="shared" si="11"/>
        <v>6307.916666666667</v>
      </c>
      <c r="AS69" s="5">
        <f t="shared" si="12"/>
        <v>5452.224880708929</v>
      </c>
      <c r="AT69" s="27">
        <f t="shared" si="13"/>
        <v>420.52777777777777</v>
      </c>
      <c r="AU69" s="27">
        <f t="shared" si="14"/>
        <v>3152.5250000000001</v>
      </c>
      <c r="AV69" s="82">
        <f t="shared" si="15"/>
        <v>8.7013333333333334E-7</v>
      </c>
      <c r="AW69" s="82">
        <f t="shared" si="16"/>
        <v>14636412</v>
      </c>
      <c r="AX69" s="82">
        <f t="shared" si="17"/>
        <v>1.4636412E-5</v>
      </c>
      <c r="AY69" s="70">
        <f t="shared" si="18"/>
        <v>0.1509925520416649</v>
      </c>
      <c r="AZ69" s="16">
        <f t="shared" si="19"/>
        <v>723</v>
      </c>
      <c r="BA69" s="22" t="s">
        <v>311</v>
      </c>
      <c r="BB69" s="23">
        <v>-69.743706753449985</v>
      </c>
      <c r="BC69" s="23">
        <v>76.611169354278857</v>
      </c>
      <c r="BD69" s="23">
        <v>3.2492766846235088E-2</v>
      </c>
      <c r="BE69" s="23">
        <v>1.9440176881195478E-3</v>
      </c>
      <c r="BF69" s="23">
        <v>0.12845815656320078</v>
      </c>
      <c r="BG69" s="23">
        <v>142.30310230225851</v>
      </c>
      <c r="BH69" s="42" cm="1">
        <f t="array" ref="BH69">_xll.Bimoment(BE69,AY69,AD69,AE69,$O$75)</f>
        <v>-7.3657851539585817E-3</v>
      </c>
      <c r="BI69" s="42">
        <f t="shared" si="20"/>
        <v>3.4202912469721144E-3</v>
      </c>
      <c r="BJ69" s="42">
        <f t="shared" si="21"/>
        <v>9.1203773040808169</v>
      </c>
      <c r="BK69" s="24">
        <f t="shared" si="22"/>
        <v>0.44210526315789472</v>
      </c>
      <c r="BL69" s="26" cm="1">
        <f t="array" ref="BL69">_xll.TCVN5575AnnexEHeSoCx(1,BK69)</f>
        <v>1.1362105263157896</v>
      </c>
      <c r="BM69" s="26">
        <f t="shared" si="23"/>
        <v>1.47</v>
      </c>
      <c r="BN69" s="24">
        <f t="shared" si="24"/>
        <v>1</v>
      </c>
      <c r="BO69" s="26" cm="1">
        <f t="array" ref="BO69">noisuy1chieu(BQ69*BN69,$C$92:$M$92,$C$93:$M$93)</f>
        <v>1.6480969190597534</v>
      </c>
      <c r="BP69" s="24">
        <f t="shared" si="25"/>
        <v>1.7943470570205455E-2</v>
      </c>
      <c r="BQ69" s="26">
        <f t="shared" si="26"/>
        <v>0.10578796221272535</v>
      </c>
      <c r="BR69" s="24">
        <f t="shared" si="27"/>
        <v>9.5698276097536865E-4</v>
      </c>
      <c r="BS69" s="24">
        <f t="shared" si="28"/>
        <v>1.0167037445293992E-4</v>
      </c>
      <c r="BT69" s="42">
        <f t="shared" si="29"/>
        <v>0.12468841554390618</v>
      </c>
      <c r="BU69" s="42">
        <f t="shared" si="30"/>
        <v>0.12383310315738374</v>
      </c>
      <c r="BV69" s="28">
        <f t="shared" si="31"/>
        <v>0.12468841554390618</v>
      </c>
      <c r="BW69" s="5" t="str">
        <f t="shared" si="32"/>
        <v>OK</v>
      </c>
      <c r="BX69" s="51">
        <v>1.2</v>
      </c>
      <c r="BY69" s="96" cm="1">
        <f t="array" ref="BY69">_xll.DCETCVNPhuLucFHeSoOnDinh(AE69*1000, BX69*1000, AH69, AI69, AJ69, AK69, AL69, AM69, $D$29)</f>
        <v>1</v>
      </c>
      <c r="BZ69" s="52">
        <f t="shared" si="33"/>
        <v>0.12019739622359553</v>
      </c>
      <c r="CA69" s="54">
        <f t="shared" si="34"/>
        <v>0.12125604935902384</v>
      </c>
      <c r="CB69" s="5" t="str">
        <f t="shared" si="35"/>
        <v>OK</v>
      </c>
      <c r="CC69" s="56">
        <f t="shared" si="36"/>
        <v>0.34499859601035404</v>
      </c>
      <c r="CD69" s="55">
        <f t="shared" si="37"/>
        <v>0.34499859601035404</v>
      </c>
      <c r="CE69" s="54">
        <f t="shared" si="38"/>
        <v>0.34499859601035404</v>
      </c>
      <c r="CF69" s="52">
        <f t="shared" si="39"/>
        <v>0.38</v>
      </c>
      <c r="CG69" s="5" t="str">
        <f t="shared" si="40"/>
        <v>OK</v>
      </c>
      <c r="CH69" s="57">
        <f t="shared" si="41"/>
        <v>3.1644698806466955</v>
      </c>
      <c r="CI69" s="6">
        <f t="shared" si="42"/>
        <v>3.2</v>
      </c>
      <c r="CJ69" s="5" t="str">
        <f t="shared" si="43"/>
        <v>OK</v>
      </c>
      <c r="DN69" s="181"/>
      <c r="DP69" s="27"/>
      <c r="DQ69" s="27"/>
      <c r="DR69" s="5"/>
      <c r="DS69" s="5"/>
      <c r="DT69" s="27"/>
      <c r="DU69" s="27"/>
      <c r="DV69" s="82"/>
      <c r="DW69" s="82"/>
      <c r="DX69" s="82"/>
      <c r="DY69" s="70"/>
      <c r="DZ69" s="16"/>
      <c r="EH69" s="42"/>
      <c r="EI69" s="42"/>
      <c r="EJ69" s="42"/>
      <c r="EK69" s="24"/>
      <c r="EL69" s="26"/>
      <c r="EM69" s="26"/>
      <c r="EN69" s="24"/>
      <c r="EO69" s="26"/>
      <c r="EP69" s="24"/>
      <c r="EQ69" s="26"/>
      <c r="ER69" s="24"/>
      <c r="ES69" s="24"/>
      <c r="ET69" s="42"/>
      <c r="EU69" s="42"/>
      <c r="EV69" s="28"/>
      <c r="EX69" s="51"/>
      <c r="EY69" s="96"/>
      <c r="EZ69" s="52"/>
      <c r="FA69" s="54"/>
      <c r="FB69" s="5"/>
      <c r="FC69" s="56"/>
      <c r="FD69" s="55"/>
      <c r="FE69" s="54"/>
      <c r="FF69" s="52"/>
      <c r="FG69" s="5"/>
      <c r="FH69" s="57"/>
      <c r="FI69" s="6"/>
      <c r="FJ69" s="5"/>
    </row>
    <row r="70" spans="2:166" ht="18.75">
      <c r="B70" s="202" t="s">
        <v>279</v>
      </c>
      <c r="C70" s="203"/>
      <c r="D70" s="203"/>
      <c r="E70" s="203"/>
      <c r="F70" s="203"/>
      <c r="G70" s="203"/>
      <c r="H70" s="203"/>
      <c r="I70" s="203"/>
      <c r="J70" s="203"/>
      <c r="K70" s="203"/>
      <c r="L70" s="203"/>
      <c r="M70" s="203"/>
      <c r="N70" s="204"/>
      <c r="AA70" s="18" t="s">
        <v>131</v>
      </c>
      <c r="AB70" s="22" t="s">
        <v>340</v>
      </c>
      <c r="AC70" s="22" t="s">
        <v>211</v>
      </c>
      <c r="AD70" s="74">
        <v>8.26</v>
      </c>
      <c r="AE70" s="74">
        <v>9.84</v>
      </c>
      <c r="AF70" s="22">
        <v>1228</v>
      </c>
      <c r="AG70" s="22">
        <v>728</v>
      </c>
      <c r="AH70" s="22">
        <v>808.49119861273255</v>
      </c>
      <c r="AI70" s="6">
        <v>10</v>
      </c>
      <c r="AJ70" s="6">
        <v>300</v>
      </c>
      <c r="AK70" s="6">
        <v>14</v>
      </c>
      <c r="AL70" s="6">
        <v>300</v>
      </c>
      <c r="AM70" s="6">
        <v>14</v>
      </c>
      <c r="AN70" s="5" t="str" cm="1">
        <f t="array" ref="AN70">_xll.Dce_Name_SectI(AF70, AG70, AJ70, AI70, AK70, "x", "-", $Q$14)</f>
        <v>(1228-728)x300x10x14</v>
      </c>
      <c r="AO70" s="5">
        <f t="shared" si="8"/>
        <v>780.49119861273255</v>
      </c>
      <c r="AP70" s="27">
        <f t="shared" si="9"/>
        <v>162.04911986127325</v>
      </c>
      <c r="AQ70" s="27">
        <f t="shared" si="10"/>
        <v>172189.89394905814</v>
      </c>
      <c r="AR70" s="5">
        <f t="shared" si="11"/>
        <v>6306.5040933217724</v>
      </c>
      <c r="AS70" s="5">
        <f t="shared" si="12"/>
        <v>4259.5366342766374</v>
      </c>
      <c r="AT70" s="27">
        <f t="shared" si="13"/>
        <v>420.4336062214515</v>
      </c>
      <c r="AU70" s="27">
        <f t="shared" si="14"/>
        <v>2429.8896559766636</v>
      </c>
      <c r="AV70" s="82">
        <f t="shared" si="15"/>
        <v>8.1363039953757759E-7</v>
      </c>
      <c r="AW70" s="82">
        <f t="shared" si="16"/>
        <v>9941656.1686012689</v>
      </c>
      <c r="AX70" s="82">
        <f t="shared" si="17"/>
        <v>9.9416561686012692E-6</v>
      </c>
      <c r="AY70" s="70">
        <f t="shared" si="18"/>
        <v>0.17715937900807516</v>
      </c>
      <c r="AZ70" s="16">
        <f t="shared" si="19"/>
        <v>595.86839895954938</v>
      </c>
      <c r="BA70" s="22" t="s">
        <v>311</v>
      </c>
      <c r="BB70" s="23">
        <v>-66.572494402434231</v>
      </c>
      <c r="BC70" s="23">
        <v>59.229348027913595</v>
      </c>
      <c r="BD70" s="23">
        <v>3.2492766846235088E-2</v>
      </c>
      <c r="BE70" s="23">
        <v>1.9440176881195478E-3</v>
      </c>
      <c r="BF70" s="23">
        <v>0.23687470987982884</v>
      </c>
      <c r="BG70" s="23">
        <v>84.177818142425537</v>
      </c>
      <c r="BH70" s="42" cm="1">
        <f t="array" ref="BH70">_xll.Bimoment(BE70,AY70,AD70,AE70,$O$75)</f>
        <v>2.6664294267860693E-3</v>
      </c>
      <c r="BI70" s="42">
        <f t="shared" si="20"/>
        <v>4.1631176500117701E-3</v>
      </c>
      <c r="BJ70" s="42">
        <f t="shared" si="21"/>
        <v>7.0511128604659046</v>
      </c>
      <c r="BK70" s="24">
        <f t="shared" si="22"/>
        <v>0.53812266012290721</v>
      </c>
      <c r="BL70" s="26" cm="1">
        <f t="array" ref="BL70">_xll.TCVN5575AnnexEHeSoCx(1,BK70)</f>
        <v>1.1161877339877093</v>
      </c>
      <c r="BM70" s="26">
        <f t="shared" si="23"/>
        <v>1.47</v>
      </c>
      <c r="BN70" s="24">
        <f t="shared" si="24"/>
        <v>1</v>
      </c>
      <c r="BO70" s="26" cm="1">
        <f t="array" ref="BO70">noisuy1chieu(BQ70*BN70,$C$92:$M$92,$C$93:$M$93)</f>
        <v>1.6053507328033447</v>
      </c>
      <c r="BP70" s="24">
        <f t="shared" si="25"/>
        <v>1.8919192900470169E-2</v>
      </c>
      <c r="BQ70" s="26">
        <f t="shared" si="26"/>
        <v>8.1536584161893313E-2</v>
      </c>
      <c r="BR70" s="24">
        <f t="shared" si="27"/>
        <v>1.7650555976461129E-3</v>
      </c>
      <c r="BS70" s="24">
        <f t="shared" si="28"/>
        <v>4.5846504575076384E-5</v>
      </c>
      <c r="BT70" s="42">
        <f t="shared" si="29"/>
        <v>0.1022208326600096</v>
      </c>
      <c r="BU70" s="42">
        <f t="shared" si="30"/>
        <v>0.10050162356693856</v>
      </c>
      <c r="BV70" s="28">
        <f t="shared" si="31"/>
        <v>0.1022208326600096</v>
      </c>
      <c r="BW70" s="5" t="str">
        <f t="shared" si="32"/>
        <v>OK</v>
      </c>
      <c r="BX70" s="51">
        <v>1.2</v>
      </c>
      <c r="BY70" s="96" cm="1">
        <f t="array" ref="BY70">_xll.DCETCVNPhuLucFHeSoOnDinh(AE70*1000, BX70*1000, AH70, AI70, AJ70, AK70, AL70, AM70, $D$29)</f>
        <v>1</v>
      </c>
      <c r="BZ70" s="52">
        <f t="shared" si="33"/>
        <v>9.1010135112761834E-2</v>
      </c>
      <c r="CA70" s="54">
        <f t="shared" si="34"/>
        <v>9.2821037214983027E-2</v>
      </c>
      <c r="CB70" s="5" t="str">
        <f t="shared" si="35"/>
        <v>OK</v>
      </c>
      <c r="CC70" s="56">
        <f t="shared" si="36"/>
        <v>0.34499859601035404</v>
      </c>
      <c r="CD70" s="55">
        <f t="shared" si="37"/>
        <v>0.34499859601035404</v>
      </c>
      <c r="CE70" s="54">
        <f t="shared" si="38"/>
        <v>0.34499859601035404</v>
      </c>
      <c r="CF70" s="52">
        <f t="shared" si="39"/>
        <v>0.38</v>
      </c>
      <c r="CG70" s="5" t="str">
        <f t="shared" si="40"/>
        <v>OK</v>
      </c>
      <c r="CH70" s="57">
        <f t="shared" si="41"/>
        <v>2.5998325159156108</v>
      </c>
      <c r="CI70" s="6">
        <f t="shared" si="42"/>
        <v>3.2</v>
      </c>
      <c r="CJ70" s="5" t="str">
        <f t="shared" si="43"/>
        <v>OK</v>
      </c>
      <c r="DN70" s="181"/>
      <c r="DP70" s="27"/>
      <c r="DQ70" s="27"/>
      <c r="DR70" s="5"/>
      <c r="DS70" s="5"/>
      <c r="DT70" s="27"/>
      <c r="DU70" s="27"/>
      <c r="DV70" s="82"/>
      <c r="DW70" s="82"/>
      <c r="DX70" s="82"/>
      <c r="DY70" s="70"/>
      <c r="DZ70" s="16"/>
      <c r="EH70" s="42"/>
      <c r="EI70" s="42"/>
      <c r="EJ70" s="42"/>
      <c r="EK70" s="24"/>
      <c r="EL70" s="26"/>
      <c r="EM70" s="26"/>
      <c r="EN70" s="24"/>
      <c r="EO70" s="26"/>
      <c r="EP70" s="24"/>
      <c r="EQ70" s="26"/>
      <c r="ER70" s="24"/>
      <c r="ES70" s="24"/>
      <c r="ET70" s="42"/>
      <c r="EU70" s="42"/>
      <c r="EV70" s="28"/>
      <c r="EX70" s="51"/>
      <c r="EY70" s="96"/>
      <c r="EZ70" s="52"/>
      <c r="FA70" s="54"/>
      <c r="FB70" s="5"/>
      <c r="FC70" s="56"/>
      <c r="FD70" s="55"/>
      <c r="FE70" s="54"/>
      <c r="FF70" s="52"/>
      <c r="FG70" s="5"/>
      <c r="FH70" s="57"/>
      <c r="FI70" s="6"/>
      <c r="FJ70" s="5"/>
    </row>
    <row r="71" spans="2:166" ht="14.25">
      <c r="B71" s="205" t="s">
        <v>185</v>
      </c>
      <c r="C71" s="205"/>
      <c r="D71" s="205"/>
      <c r="E71" s="205"/>
      <c r="F71" s="206" t="s">
        <v>144</v>
      </c>
      <c r="G71" s="5" t="s">
        <v>186</v>
      </c>
      <c r="H71" s="5" t="s">
        <v>187</v>
      </c>
      <c r="I71" s="208" t="s">
        <v>188</v>
      </c>
      <c r="J71" s="206" t="s">
        <v>189</v>
      </c>
      <c r="K71" s="206" t="s">
        <v>190</v>
      </c>
      <c r="L71" s="208" t="s">
        <v>191</v>
      </c>
      <c r="M71" s="208" t="s">
        <v>192</v>
      </c>
      <c r="N71" s="208" t="s">
        <v>193</v>
      </c>
      <c r="AA71" s="18" t="s">
        <v>131</v>
      </c>
      <c r="AB71" s="22" t="s">
        <v>340</v>
      </c>
      <c r="AC71" s="22" t="s">
        <v>211</v>
      </c>
      <c r="AD71" s="74">
        <v>8.26</v>
      </c>
      <c r="AE71" s="74">
        <v>9.84</v>
      </c>
      <c r="AF71" s="22">
        <v>1228</v>
      </c>
      <c r="AG71" s="22">
        <v>728</v>
      </c>
      <c r="AH71" s="22">
        <v>808.49119861273255</v>
      </c>
      <c r="AI71" s="6">
        <v>10</v>
      </c>
      <c r="AJ71" s="6">
        <v>300</v>
      </c>
      <c r="AK71" s="6">
        <v>14</v>
      </c>
      <c r="AL71" s="6">
        <v>300</v>
      </c>
      <c r="AM71" s="6">
        <v>14</v>
      </c>
      <c r="AN71" s="5" t="str" cm="1">
        <f t="array" ref="AN71">_xll.Dce_Name_SectI(AF71, AG71, AJ71, AI71, AK71, "x", "-", $Q$14)</f>
        <v>(1228-728)x300x10x14</v>
      </c>
      <c r="AO71" s="5">
        <f t="shared" si="8"/>
        <v>780.49119861273255</v>
      </c>
      <c r="AP71" s="27">
        <f t="shared" si="9"/>
        <v>162.04911986127325</v>
      </c>
      <c r="AQ71" s="27">
        <f t="shared" si="10"/>
        <v>172189.89394905814</v>
      </c>
      <c r="AR71" s="5">
        <f t="shared" si="11"/>
        <v>6306.5040933217724</v>
      </c>
      <c r="AS71" s="5">
        <f t="shared" si="12"/>
        <v>4259.5366342766374</v>
      </c>
      <c r="AT71" s="27">
        <f t="shared" si="13"/>
        <v>420.4336062214515</v>
      </c>
      <c r="AU71" s="27">
        <f t="shared" si="14"/>
        <v>2429.8896559766636</v>
      </c>
      <c r="AV71" s="82">
        <f t="shared" si="15"/>
        <v>8.1363039953757759E-7</v>
      </c>
      <c r="AW71" s="82">
        <f t="shared" si="16"/>
        <v>9941656.1686012689</v>
      </c>
      <c r="AX71" s="82">
        <f t="shared" si="17"/>
        <v>9.9416561686012692E-6</v>
      </c>
      <c r="AY71" s="70">
        <f t="shared" si="18"/>
        <v>0.17715937900807516</v>
      </c>
      <c r="AZ71" s="16">
        <f t="shared" si="19"/>
        <v>595.86839895954938</v>
      </c>
      <c r="BA71" s="22" t="s">
        <v>311</v>
      </c>
      <c r="BB71" s="23">
        <v>-66.498319013684522</v>
      </c>
      <c r="BC71" s="23">
        <v>58.605038506088022</v>
      </c>
      <c r="BD71" s="23">
        <v>3.3637309627891909E-3</v>
      </c>
      <c r="BE71" s="23">
        <v>1.9440176881207385E-3</v>
      </c>
      <c r="BF71" s="23">
        <v>0.23687470987983517</v>
      </c>
      <c r="BG71" s="23">
        <v>84.177791373294895</v>
      </c>
      <c r="BH71" s="42" cm="1">
        <f t="array" ref="BH71">_xll.Bimoment(BE71,AY71,AD71,AE71,$O$75)</f>
        <v>2.6664294267877025E-3</v>
      </c>
      <c r="BI71" s="42">
        <f t="shared" si="20"/>
        <v>4.309761556271208E-4</v>
      </c>
      <c r="BJ71" s="42">
        <f t="shared" si="21"/>
        <v>6.9767902983438121</v>
      </c>
      <c r="BK71" s="24">
        <f t="shared" si="22"/>
        <v>0.53812266012290721</v>
      </c>
      <c r="BL71" s="26" cm="1">
        <f t="array" ref="BL71">_xll.TCVN5575AnnexEHeSoCx(1,BK71)</f>
        <v>1.1161877339877093</v>
      </c>
      <c r="BM71" s="26">
        <f t="shared" si="23"/>
        <v>1.47</v>
      </c>
      <c r="BN71" s="24">
        <f t="shared" si="24"/>
        <v>1</v>
      </c>
      <c r="BO71" s="26" cm="1">
        <f t="array" ref="BO71">noisuy1chieu(BQ71*BN71,$C$92:$M$92,$C$93:$M$93)</f>
        <v>1.6053507328033447</v>
      </c>
      <c r="BP71" s="24">
        <f t="shared" si="25"/>
        <v>1.8898113046082562E-2</v>
      </c>
      <c r="BQ71" s="26">
        <f t="shared" si="26"/>
        <v>8.1536558232693401E-2</v>
      </c>
      <c r="BR71" s="24">
        <f t="shared" si="27"/>
        <v>1.7650555976461602E-3</v>
      </c>
      <c r="BS71" s="24">
        <f t="shared" si="28"/>
        <v>4.5846504575104464E-5</v>
      </c>
      <c r="BT71" s="42">
        <f t="shared" si="29"/>
        <v>0.10219972687642212</v>
      </c>
      <c r="BU71" s="42">
        <f t="shared" si="30"/>
        <v>0.10048051778335107</v>
      </c>
      <c r="BV71" s="28">
        <f t="shared" si="31"/>
        <v>0.10219972687642212</v>
      </c>
      <c r="BW71" s="5" t="str">
        <f t="shared" si="32"/>
        <v>OK</v>
      </c>
      <c r="BX71" s="51">
        <v>1.2</v>
      </c>
      <c r="BY71" s="96" cm="1">
        <f t="array" ref="BY71">_xll.DCETCVNPhuLucFHeSoOnDinh(AE71*1000, BX71*1000, AH71, AI71, AJ71, AK71, AL71, AM71, $D$29)</f>
        <v>1</v>
      </c>
      <c r="BZ71" s="52">
        <f t="shared" si="33"/>
        <v>9.1010106170906963E-2</v>
      </c>
      <c r="CA71" s="54">
        <f t="shared" si="34"/>
        <v>9.2821008273128225E-2</v>
      </c>
      <c r="CB71" s="5" t="str">
        <f t="shared" si="35"/>
        <v>OK</v>
      </c>
      <c r="CC71" s="56">
        <f t="shared" si="36"/>
        <v>0.34499859601035404</v>
      </c>
      <c r="CD71" s="55">
        <f t="shared" si="37"/>
        <v>0.34499859601035404</v>
      </c>
      <c r="CE71" s="54">
        <f t="shared" si="38"/>
        <v>0.34499859601035404</v>
      </c>
      <c r="CF71" s="52">
        <f t="shared" si="39"/>
        <v>0.38</v>
      </c>
      <c r="CG71" s="5" t="str">
        <f t="shared" si="40"/>
        <v>OK</v>
      </c>
      <c r="CH71" s="57">
        <f t="shared" si="41"/>
        <v>2.5998325159156108</v>
      </c>
      <c r="CI71" s="6">
        <f t="shared" si="42"/>
        <v>3.2</v>
      </c>
      <c r="CJ71" s="5" t="str">
        <f t="shared" si="43"/>
        <v>OK</v>
      </c>
      <c r="DN71" s="181"/>
      <c r="DP71" s="27"/>
      <c r="DQ71" s="27"/>
      <c r="DR71" s="5"/>
      <c r="DS71" s="5"/>
      <c r="DT71" s="27"/>
      <c r="DU71" s="27"/>
      <c r="DV71" s="82"/>
      <c r="DW71" s="82"/>
      <c r="DX71" s="82"/>
      <c r="DY71" s="70"/>
      <c r="DZ71" s="16"/>
      <c r="EH71" s="42"/>
      <c r="EI71" s="42"/>
      <c r="EJ71" s="42"/>
      <c r="EK71" s="24"/>
      <c r="EL71" s="26"/>
      <c r="EM71" s="26"/>
      <c r="EN71" s="24"/>
      <c r="EO71" s="26"/>
      <c r="EP71" s="24"/>
      <c r="EQ71" s="26"/>
      <c r="ER71" s="24"/>
      <c r="ES71" s="24"/>
      <c r="ET71" s="42"/>
      <c r="EU71" s="42"/>
      <c r="EV71" s="28"/>
      <c r="EX71" s="51"/>
      <c r="EY71" s="96"/>
      <c r="EZ71" s="52"/>
      <c r="FA71" s="54"/>
      <c r="FB71" s="5"/>
      <c r="FC71" s="56"/>
      <c r="FD71" s="55"/>
      <c r="FE71" s="54"/>
      <c r="FF71" s="52"/>
      <c r="FG71" s="5"/>
      <c r="FH71" s="57"/>
      <c r="FI71" s="6"/>
      <c r="FJ71" s="5"/>
    </row>
    <row r="72" spans="2:166">
      <c r="B72" s="205"/>
      <c r="C72" s="205"/>
      <c r="D72" s="205"/>
      <c r="E72" s="205"/>
      <c r="F72" s="207"/>
      <c r="G72" s="82" t="s">
        <v>1</v>
      </c>
      <c r="H72" s="82" t="s">
        <v>1</v>
      </c>
      <c r="I72" s="209"/>
      <c r="J72" s="207"/>
      <c r="K72" s="207"/>
      <c r="L72" s="209"/>
      <c r="M72" s="209"/>
      <c r="N72" s="209"/>
      <c r="AA72" s="18" t="s">
        <v>131</v>
      </c>
      <c r="AB72" s="22" t="s">
        <v>340</v>
      </c>
      <c r="AC72" s="22" t="s">
        <v>211</v>
      </c>
      <c r="AD72" s="74">
        <v>9.84</v>
      </c>
      <c r="AE72" s="74">
        <v>9.84</v>
      </c>
      <c r="AF72" s="22">
        <v>1228</v>
      </c>
      <c r="AG72" s="22">
        <v>728</v>
      </c>
      <c r="AH72" s="22">
        <v>728</v>
      </c>
      <c r="AI72" s="6">
        <v>10</v>
      </c>
      <c r="AJ72" s="6">
        <v>300</v>
      </c>
      <c r="AK72" s="6">
        <v>14</v>
      </c>
      <c r="AL72" s="6">
        <v>300</v>
      </c>
      <c r="AM72" s="6">
        <v>14</v>
      </c>
      <c r="AN72" s="5" t="str" cm="1">
        <f t="array" ref="AN72">_xll.Dce_Name_SectI(AF72, AG72, AJ72, AI72, AK72, "x", "-", $Q$14)</f>
        <v>(1228-728)x300x10x14</v>
      </c>
      <c r="AO72" s="5">
        <f t="shared" si="8"/>
        <v>700</v>
      </c>
      <c r="AP72" s="27">
        <f t="shared" si="9"/>
        <v>154</v>
      </c>
      <c r="AQ72" s="27">
        <f t="shared" si="10"/>
        <v>135654.21333333332</v>
      </c>
      <c r="AR72" s="5">
        <f t="shared" si="11"/>
        <v>6305.833333333333</v>
      </c>
      <c r="AS72" s="5">
        <f t="shared" si="12"/>
        <v>3726.7641025641024</v>
      </c>
      <c r="AT72" s="27">
        <f t="shared" si="13"/>
        <v>420.38888888888886</v>
      </c>
      <c r="AU72" s="27">
        <f t="shared" si="14"/>
        <v>2111.9</v>
      </c>
      <c r="AV72" s="82">
        <f t="shared" si="15"/>
        <v>7.8680000000000003E-7</v>
      </c>
      <c r="AW72" s="82">
        <f t="shared" si="16"/>
        <v>8029287</v>
      </c>
      <c r="AX72" s="82">
        <f t="shared" si="17"/>
        <v>8.0292870000000006E-6</v>
      </c>
      <c r="AY72" s="70">
        <f t="shared" si="18"/>
        <v>0.19385348826075771</v>
      </c>
      <c r="AZ72" s="16">
        <f t="shared" si="19"/>
        <v>535.5</v>
      </c>
      <c r="BA72" s="22" t="s">
        <v>311</v>
      </c>
      <c r="BB72" s="23">
        <v>-65.014060387579946</v>
      </c>
      <c r="BC72" s="23">
        <v>50.533006541883246</v>
      </c>
      <c r="BD72" s="23">
        <v>3.3637309627891909E-3</v>
      </c>
      <c r="BE72" s="23">
        <v>1.9440176881207385E-3</v>
      </c>
      <c r="BF72" s="23">
        <v>0.2315452119637213</v>
      </c>
      <c r="BG72" s="23">
        <v>170.62154260552953</v>
      </c>
      <c r="BH72" s="42" cm="1">
        <f t="array" ref="BH72">_xll.Bimoment(BE72,AY72,AD72,AE72,$O$75)</f>
        <v>1.4810183300225989E-2</v>
      </c>
      <c r="BI72" s="42">
        <f t="shared" si="20"/>
        <v>4.8053299468417014E-4</v>
      </c>
      <c r="BJ72" s="42">
        <f t="shared" si="21"/>
        <v>6.0158341121289576</v>
      </c>
      <c r="BK72" s="24">
        <f t="shared" si="22"/>
        <v>0.6</v>
      </c>
      <c r="BL72" s="26" cm="1">
        <f t="array" ref="BL72">_xll.TCVN5575AnnexEHeSoCx(1,BK72)</f>
        <v>1.1099999999999999</v>
      </c>
      <c r="BM72" s="26">
        <f t="shared" si="23"/>
        <v>1.47</v>
      </c>
      <c r="BN72" s="24">
        <f t="shared" si="24"/>
        <v>1</v>
      </c>
      <c r="BO72" s="26" cm="1">
        <f t="array" ref="BO72">noisuy1chieu(BQ72*BN72,$C$92:$M$92,$C$93:$M$93)</f>
        <v>1.8239902257919312</v>
      </c>
      <c r="BP72" s="24">
        <f t="shared" si="25"/>
        <v>1.9442003704419845E-2</v>
      </c>
      <c r="BQ72" s="26">
        <f t="shared" si="26"/>
        <v>0.18994743522668997</v>
      </c>
      <c r="BR72" s="24">
        <f t="shared" si="27"/>
        <v>1.7255267378117986E-3</v>
      </c>
      <c r="BS72" s="24">
        <f t="shared" si="28"/>
        <v>2.4938760958660711E-4</v>
      </c>
      <c r="BT72" s="42">
        <f t="shared" si="29"/>
        <v>0.2111149656689216</v>
      </c>
      <c r="BU72" s="42">
        <f t="shared" si="30"/>
        <v>0.20963882654069643</v>
      </c>
      <c r="BV72" s="28">
        <f t="shared" si="31"/>
        <v>0.2111149656689216</v>
      </c>
      <c r="BW72" s="5" t="str">
        <f t="shared" si="32"/>
        <v>OK</v>
      </c>
      <c r="BX72" s="51">
        <v>1.2</v>
      </c>
      <c r="BY72" s="96" cm="1">
        <f t="array" ref="BY72">_xll.DCETCVNPhuLucFHeSoOnDinh(AE72*1000, BX72*1000, AH72, AI72, AJ72, AK72, AL72, AM72, $D$29)</f>
        <v>1</v>
      </c>
      <c r="BZ72" s="52">
        <f t="shared" si="33"/>
        <v>0.21084165310162584</v>
      </c>
      <c r="CA72" s="54">
        <f t="shared" si="34"/>
        <v>0.21281656744902422</v>
      </c>
      <c r="CB72" s="5" t="str">
        <f t="shared" si="35"/>
        <v>OK</v>
      </c>
      <c r="CC72" s="56">
        <f t="shared" si="36"/>
        <v>0.34499859601035404</v>
      </c>
      <c r="CD72" s="55">
        <f t="shared" si="37"/>
        <v>0.34499859601035404</v>
      </c>
      <c r="CE72" s="54">
        <f t="shared" si="38"/>
        <v>0.34499859601035404</v>
      </c>
      <c r="CF72" s="52">
        <f t="shared" si="39"/>
        <v>0.38</v>
      </c>
      <c r="CG72" s="5" t="str">
        <f t="shared" si="40"/>
        <v>OK</v>
      </c>
      <c r="CH72" s="57">
        <f t="shared" si="41"/>
        <v>2.3317146488975653</v>
      </c>
      <c r="CI72" s="6">
        <f t="shared" si="42"/>
        <v>3.2</v>
      </c>
      <c r="CJ72" s="5" t="str">
        <f t="shared" si="43"/>
        <v>OK</v>
      </c>
      <c r="DN72" s="181"/>
      <c r="DP72" s="27"/>
      <c r="DQ72" s="27"/>
      <c r="DR72" s="5"/>
      <c r="DS72" s="5"/>
      <c r="DT72" s="27"/>
      <c r="DU72" s="27"/>
      <c r="DV72" s="82"/>
      <c r="DW72" s="82"/>
      <c r="DX72" s="82"/>
      <c r="DY72" s="70"/>
      <c r="DZ72" s="16"/>
      <c r="EH72" s="42"/>
      <c r="EI72" s="42"/>
      <c r="EJ72" s="42"/>
      <c r="EK72" s="24"/>
      <c r="EL72" s="26"/>
      <c r="EM72" s="26"/>
      <c r="EN72" s="24"/>
      <c r="EO72" s="26"/>
      <c r="EP72" s="24"/>
      <c r="EQ72" s="26"/>
      <c r="ER72" s="24"/>
      <c r="ES72" s="24"/>
      <c r="ET72" s="42"/>
      <c r="EU72" s="42"/>
      <c r="EV72" s="28"/>
      <c r="EX72" s="51"/>
      <c r="EY72" s="96"/>
      <c r="EZ72" s="52"/>
      <c r="FA72" s="54"/>
      <c r="FB72" s="5"/>
      <c r="FC72" s="56"/>
      <c r="FD72" s="55"/>
      <c r="FE72" s="54"/>
      <c r="FF72" s="52"/>
      <c r="FG72" s="5"/>
      <c r="FH72" s="57"/>
      <c r="FI72" s="6"/>
      <c r="FJ72" s="5"/>
    </row>
    <row r="73" spans="2:166">
      <c r="B73" s="184" t="str">
        <f>IF(F23=F22,"Khi không có liên kết","Khi có liên kết")</f>
        <v>Khi có liên kết</v>
      </c>
      <c r="C73" s="184"/>
      <c r="D73" s="184"/>
      <c r="E73" s="184"/>
      <c r="F73" s="5">
        <f>IF(B73="Khi không có liên kết",4,8)</f>
        <v>8</v>
      </c>
      <c r="G73" s="16">
        <f>F23*1000</f>
        <v>1200</v>
      </c>
      <c r="H73" s="16">
        <f>IF(B73="Khi không có liên kết",F33,F33-F20/2-F18/2)</f>
        <v>1214</v>
      </c>
      <c r="I73" s="86">
        <f>F73*((G73*tf)/(H73*bf))^2*(1+(0.5*H73*tw^3)/(bf*tf^3))</f>
        <v>2.9574681719211904E-2</v>
      </c>
      <c r="J73" s="70" t="str">
        <f>IF(B73="Khi có liên kết","-",1.13)</f>
        <v>-</v>
      </c>
      <c r="K73" s="70" t="str">
        <f>IF(B73="Khi có liên kết","-",0.46)</f>
        <v>-</v>
      </c>
      <c r="L73" s="70">
        <f>IF(B73="Khi có liên kết",IF(I73&lt;=40,2.25+0.07*I73,3.6+0.04*I73-0.000035*I73^2),J73*(SQRT(0.95*I73+6.09*K73^2+5.78)-2.47*K73))</f>
        <v>2.252070227720345</v>
      </c>
      <c r="M73" s="70">
        <f>L73*(I29/H29)*(H73/G73)^2*(B29/D29)</f>
        <v>28.903054188098118</v>
      </c>
      <c r="N73" s="70">
        <f>IF(M73&lt;=0.85,M73,MIN(0.68+0.21*M73,1))</f>
        <v>1</v>
      </c>
      <c r="AA73" s="18" t="s">
        <v>131</v>
      </c>
      <c r="AB73" s="22" t="s">
        <v>340</v>
      </c>
      <c r="AC73" s="22" t="s">
        <v>211</v>
      </c>
      <c r="AD73" s="74">
        <v>0</v>
      </c>
      <c r="AE73" s="74">
        <v>9.84</v>
      </c>
      <c r="AF73" s="22">
        <v>1228</v>
      </c>
      <c r="AG73" s="22">
        <v>728</v>
      </c>
      <c r="AH73" s="22">
        <v>1228</v>
      </c>
      <c r="AI73" s="6">
        <v>10</v>
      </c>
      <c r="AJ73" s="6">
        <v>300</v>
      </c>
      <c r="AK73" s="6">
        <v>14</v>
      </c>
      <c r="AL73" s="6">
        <v>300</v>
      </c>
      <c r="AM73" s="6">
        <v>14</v>
      </c>
      <c r="AN73" s="5" t="str" cm="1">
        <f t="array" ref="AN73">_xll.Dce_Name_SectI(AF73, AG73, AJ73, AI73, AK73, "x", "-", $Q$14)</f>
        <v>(1228-728)x300x10x14</v>
      </c>
      <c r="AO73" s="5">
        <f t="shared" si="8"/>
        <v>1200</v>
      </c>
      <c r="AP73" s="27">
        <f t="shared" si="9"/>
        <v>204</v>
      </c>
      <c r="AQ73" s="27">
        <f t="shared" si="10"/>
        <v>453510.88</v>
      </c>
      <c r="AR73" s="5">
        <f t="shared" si="11"/>
        <v>6310</v>
      </c>
      <c r="AS73" s="5">
        <f t="shared" si="12"/>
        <v>7386.170684039088</v>
      </c>
      <c r="AT73" s="27">
        <f t="shared" si="13"/>
        <v>420.66666666666669</v>
      </c>
      <c r="AU73" s="27">
        <f t="shared" si="14"/>
        <v>4349.3999999999996</v>
      </c>
      <c r="AV73" s="82">
        <f t="shared" si="15"/>
        <v>9.5346666666666665E-7</v>
      </c>
      <c r="AW73" s="82">
        <f t="shared" si="16"/>
        <v>23212287</v>
      </c>
      <c r="AX73" s="82">
        <f t="shared" si="17"/>
        <v>2.3212286999999999E-5</v>
      </c>
      <c r="AY73" s="70">
        <f t="shared" si="18"/>
        <v>0.12550866986930984</v>
      </c>
      <c r="AZ73" s="16">
        <f t="shared" si="19"/>
        <v>910.5</v>
      </c>
      <c r="BA73" s="22" t="s">
        <v>312</v>
      </c>
      <c r="BB73" s="23">
        <v>94.229799827371608</v>
      </c>
      <c r="BC73" s="23">
        <v>38.642393570256075</v>
      </c>
      <c r="BD73" s="23">
        <v>2.6773026017396617E-2</v>
      </c>
      <c r="BE73" s="23">
        <v>3.84967569979036E-2</v>
      </c>
      <c r="BF73" s="23">
        <v>3.5645724888400565E-2</v>
      </c>
      <c r="BG73" s="23">
        <v>479.69057555184975</v>
      </c>
      <c r="BH73" s="42" cm="1">
        <f t="array" ref="BH73">_xll.Bimoment(BE73,AY73,AD73,AE73,$O$75)</f>
        <v>0.30300263244189912</v>
      </c>
      <c r="BI73" s="42">
        <f t="shared" si="20"/>
        <v>2.231085501449718E-3</v>
      </c>
      <c r="BJ73" s="42">
        <f t="shared" si="21"/>
        <v>4.6002849488400086</v>
      </c>
      <c r="BK73" s="24">
        <f t="shared" si="22"/>
        <v>0.35</v>
      </c>
      <c r="BL73" s="26" cm="1">
        <f t="array" ref="BL73">_xll.TCVN5575AnnexEHeSoCx(1,BK73)</f>
        <v>1.1619999999999999</v>
      </c>
      <c r="BM73" s="26">
        <f t="shared" si="23"/>
        <v>1.47</v>
      </c>
      <c r="BN73" s="24">
        <f t="shared" si="24"/>
        <v>1</v>
      </c>
      <c r="BO73" s="26" cm="1">
        <f t="array" ref="BO73">noisuy1chieu(BQ73*BN73,$C$92:$M$92,$C$93:$M$93)</f>
        <v>1.9649431705474854</v>
      </c>
      <c r="BP73" s="24">
        <f t="shared" si="25"/>
        <v>2.1272207133372079E-2</v>
      </c>
      <c r="BQ73" s="26">
        <f t="shared" si="26"/>
        <v>0.25738911145878202</v>
      </c>
      <c r="BR73" s="24">
        <f t="shared" si="27"/>
        <v>2.6546450979171809E-4</v>
      </c>
      <c r="BS73" s="24">
        <f t="shared" si="28"/>
        <v>2.785562311497057E-3</v>
      </c>
      <c r="BT73" s="42">
        <f t="shared" si="29"/>
        <v>0.2789267831019458</v>
      </c>
      <c r="BU73" s="42">
        <f t="shared" si="30"/>
        <v>0.28144688090365116</v>
      </c>
      <c r="BV73" s="28">
        <f t="shared" si="31"/>
        <v>0.28144688090365116</v>
      </c>
      <c r="BW73" s="5" t="str">
        <f t="shared" si="32"/>
        <v>OK</v>
      </c>
      <c r="BX73" s="51">
        <v>1.2</v>
      </c>
      <c r="BY73" s="96" cm="1">
        <f t="array" ref="BY73">_xll.DCETCVNPhuLucFHeSoOnDinh(AE73*1000, BX73*1000, AH73, AI73, AJ73, AK73, AL73, AM73, $D$29)</f>
        <v>1</v>
      </c>
      <c r="BZ73" s="52">
        <f t="shared" si="33"/>
        <v>0.29908614751510465</v>
      </c>
      <c r="CA73" s="54">
        <f t="shared" si="34"/>
        <v>0.30213717433639342</v>
      </c>
      <c r="CB73" s="5" t="str">
        <f t="shared" si="35"/>
        <v>OK</v>
      </c>
      <c r="CC73" s="56">
        <f t="shared" si="36"/>
        <v>0.34499859601035404</v>
      </c>
      <c r="CD73" s="55">
        <f t="shared" si="37"/>
        <v>0.34499859601035404</v>
      </c>
      <c r="CE73" s="54">
        <f t="shared" si="38"/>
        <v>0.34499859601035404</v>
      </c>
      <c r="CF73" s="52">
        <f t="shared" si="39"/>
        <v>0.38</v>
      </c>
      <c r="CG73" s="5" t="str">
        <f t="shared" si="40"/>
        <v>OK</v>
      </c>
      <c r="CH73" s="57">
        <f t="shared" si="41"/>
        <v>3.9972251123958262</v>
      </c>
      <c r="CI73" s="6">
        <f t="shared" si="42"/>
        <v>3.2</v>
      </c>
      <c r="CJ73" s="5" t="str">
        <f t="shared" si="43"/>
        <v>Gia cường</v>
      </c>
      <c r="DN73" s="181"/>
      <c r="DP73" s="27"/>
      <c r="DQ73" s="27"/>
      <c r="DR73" s="5"/>
      <c r="DS73" s="5"/>
      <c r="DT73" s="27"/>
      <c r="DU73" s="27"/>
      <c r="DV73" s="82"/>
      <c r="DW73" s="82"/>
      <c r="DX73" s="82"/>
      <c r="DY73" s="70"/>
      <c r="DZ73" s="16"/>
      <c r="EH73" s="42"/>
      <c r="EI73" s="42"/>
      <c r="EJ73" s="42"/>
      <c r="EK73" s="24"/>
      <c r="EL73" s="26"/>
      <c r="EM73" s="26"/>
      <c r="EN73" s="24"/>
      <c r="EO73" s="26"/>
      <c r="EP73" s="24"/>
      <c r="EQ73" s="26"/>
      <c r="ER73" s="24"/>
      <c r="ES73" s="24"/>
      <c r="ET73" s="42"/>
      <c r="EU73" s="42"/>
      <c r="EV73" s="28"/>
      <c r="EX73" s="51"/>
      <c r="EY73" s="96"/>
      <c r="EZ73" s="52"/>
      <c r="FA73" s="54"/>
      <c r="FB73" s="5"/>
      <c r="FC73" s="56"/>
      <c r="FD73" s="55"/>
      <c r="FE73" s="54"/>
      <c r="FF73" s="52"/>
      <c r="FG73" s="5"/>
      <c r="FH73" s="57"/>
      <c r="FI73" s="6"/>
      <c r="FJ73" s="5"/>
    </row>
    <row r="74" spans="2:166" ht="15.75">
      <c r="B74" s="202" t="s">
        <v>199</v>
      </c>
      <c r="C74" s="203"/>
      <c r="D74" s="203"/>
      <c r="E74" s="203"/>
      <c r="F74" s="203"/>
      <c r="G74" s="203"/>
      <c r="H74" s="203"/>
      <c r="I74" s="203"/>
      <c r="J74" s="203"/>
      <c r="K74" s="213" t="s">
        <v>200</v>
      </c>
      <c r="L74" s="213"/>
      <c r="M74" s="213"/>
      <c r="N74" s="214"/>
      <c r="O74" s="215" t="str">
        <f>VLOOKUP(K74,$O$76:$R$80,4,FALSE)</f>
        <v>Ngàm - Ngàm</v>
      </c>
      <c r="P74" s="215"/>
      <c r="Q74" s="216"/>
      <c r="AA74" s="18" t="s">
        <v>131</v>
      </c>
      <c r="AB74" s="22" t="s">
        <v>340</v>
      </c>
      <c r="AC74" s="22" t="s">
        <v>211</v>
      </c>
      <c r="AD74" s="74">
        <v>4.92</v>
      </c>
      <c r="AE74" s="74">
        <v>9.84</v>
      </c>
      <c r="AF74" s="22">
        <v>1228</v>
      </c>
      <c r="AG74" s="22">
        <v>728</v>
      </c>
      <c r="AH74" s="22">
        <v>978</v>
      </c>
      <c r="AI74" s="6">
        <v>10</v>
      </c>
      <c r="AJ74" s="6">
        <v>300</v>
      </c>
      <c r="AK74" s="6">
        <v>14</v>
      </c>
      <c r="AL74" s="6">
        <v>300</v>
      </c>
      <c r="AM74" s="6">
        <v>14</v>
      </c>
      <c r="AN74" s="5" t="str" cm="1">
        <f t="array" ref="AN74">_xll.Dce_Name_SectI(AF74, AG74, AJ74, AI74, AK74, "x", "-", $Q$14)</f>
        <v>(1228-728)x300x10x14</v>
      </c>
      <c r="AO74" s="5">
        <f t="shared" si="8"/>
        <v>950</v>
      </c>
      <c r="AP74" s="27">
        <f t="shared" si="9"/>
        <v>179</v>
      </c>
      <c r="AQ74" s="27">
        <f t="shared" si="10"/>
        <v>266613.79666666663</v>
      </c>
      <c r="AR74" s="5">
        <f t="shared" si="11"/>
        <v>6307.916666666667</v>
      </c>
      <c r="AS74" s="5">
        <f t="shared" si="12"/>
        <v>5452.224880708929</v>
      </c>
      <c r="AT74" s="27">
        <f t="shared" si="13"/>
        <v>420.52777777777777</v>
      </c>
      <c r="AU74" s="27">
        <f t="shared" si="14"/>
        <v>3152.5250000000001</v>
      </c>
      <c r="AV74" s="82">
        <f t="shared" si="15"/>
        <v>8.7013333333333334E-7</v>
      </c>
      <c r="AW74" s="82">
        <f t="shared" si="16"/>
        <v>14636412</v>
      </c>
      <c r="AX74" s="82">
        <f t="shared" si="17"/>
        <v>1.4636412E-5</v>
      </c>
      <c r="AY74" s="70">
        <f t="shared" si="18"/>
        <v>0.1509925520416649</v>
      </c>
      <c r="AZ74" s="16">
        <f t="shared" si="19"/>
        <v>723</v>
      </c>
      <c r="BA74" s="22" t="s">
        <v>312</v>
      </c>
      <c r="BB74" s="23">
        <v>97.295023424529674</v>
      </c>
      <c r="BC74" s="23">
        <v>34.767503855597241</v>
      </c>
      <c r="BD74" s="23">
        <v>2.6773026017396617E-2</v>
      </c>
      <c r="BE74" s="23">
        <v>3.84967569979036E-2</v>
      </c>
      <c r="BF74" s="23">
        <v>0.16739678487239748</v>
      </c>
      <c r="BG74" s="23">
        <v>298.60123955293437</v>
      </c>
      <c r="BH74" s="42" cm="1">
        <f t="array" ref="BH74">_xll.Bimoment(BE74,AY74,AD74,AE74,$O$75)</f>
        <v>-0.14586227424967335</v>
      </c>
      <c r="BI74" s="42">
        <f t="shared" si="20"/>
        <v>2.8182132649891174E-3</v>
      </c>
      <c r="BJ74" s="42">
        <f t="shared" si="21"/>
        <v>4.1389885542377662</v>
      </c>
      <c r="BK74" s="24">
        <f t="shared" si="22"/>
        <v>0.44210526315789472</v>
      </c>
      <c r="BL74" s="26" cm="1">
        <f t="array" ref="BL74">_xll.TCVN5575AnnexEHeSoCx(1,BK74)</f>
        <v>1.1362105263157896</v>
      </c>
      <c r="BM74" s="26">
        <f t="shared" si="23"/>
        <v>1.47</v>
      </c>
      <c r="BN74" s="24">
        <f t="shared" si="24"/>
        <v>1</v>
      </c>
      <c r="BO74" s="26" cm="1">
        <f t="array" ref="BO74">noisuy1chieu(BQ74*BN74,$C$92:$M$92,$C$93:$M$93)</f>
        <v>1.8909378051757813</v>
      </c>
      <c r="BP74" s="24">
        <f t="shared" si="25"/>
        <v>2.50317981465638E-2</v>
      </c>
      <c r="BQ74" s="26">
        <f t="shared" si="26"/>
        <v>0.22197981727343852</v>
      </c>
      <c r="BR74" s="24">
        <f t="shared" si="27"/>
        <v>1.247066294982765E-3</v>
      </c>
      <c r="BS74" s="24">
        <f t="shared" si="28"/>
        <v>1.7547847820131846E-3</v>
      </c>
      <c r="BT74" s="42">
        <f t="shared" si="29"/>
        <v>0.24825868171498508</v>
      </c>
      <c r="BU74" s="42">
        <f t="shared" si="30"/>
        <v>0.24876640020201551</v>
      </c>
      <c r="BV74" s="28">
        <f t="shared" si="31"/>
        <v>0.24876640020201551</v>
      </c>
      <c r="BW74" s="5" t="str">
        <f t="shared" si="32"/>
        <v>OK</v>
      </c>
      <c r="BX74" s="51">
        <v>1.2</v>
      </c>
      <c r="BY74" s="96" cm="1">
        <f t="array" ref="BY74">_xll.DCETCVNPhuLucFHeSoOnDinh(AE74*1000, BX74*1000, AH74, AI74, AJ74, AK74, AL74, AM74, $D$29)</f>
        <v>1</v>
      </c>
      <c r="BZ74" s="52">
        <f t="shared" si="33"/>
        <v>0.25221580501573632</v>
      </c>
      <c r="CA74" s="54">
        <f t="shared" si="34"/>
        <v>0.25521765609273228</v>
      </c>
      <c r="CB74" s="5" t="str">
        <f t="shared" si="35"/>
        <v>OK</v>
      </c>
      <c r="CC74" s="56">
        <f t="shared" si="36"/>
        <v>0.34499859601035404</v>
      </c>
      <c r="CD74" s="55">
        <f t="shared" si="37"/>
        <v>0.34499859601035404</v>
      </c>
      <c r="CE74" s="54">
        <f t="shared" si="38"/>
        <v>0.34499859601035404</v>
      </c>
      <c r="CF74" s="52">
        <f t="shared" si="39"/>
        <v>0.38</v>
      </c>
      <c r="CG74" s="5" t="str">
        <f t="shared" si="40"/>
        <v>OK</v>
      </c>
      <c r="CH74" s="57">
        <f t="shared" si="41"/>
        <v>3.1644698806466955</v>
      </c>
      <c r="CI74" s="6">
        <f t="shared" si="42"/>
        <v>3.2</v>
      </c>
      <c r="CJ74" s="5" t="str">
        <f t="shared" si="43"/>
        <v>OK</v>
      </c>
      <c r="DN74" s="181"/>
      <c r="DP74" s="27"/>
      <c r="DQ74" s="27"/>
      <c r="DR74" s="5"/>
      <c r="DS74" s="5"/>
      <c r="DT74" s="27"/>
      <c r="DU74" s="27"/>
      <c r="DV74" s="82"/>
      <c r="DW74" s="82"/>
      <c r="DX74" s="82"/>
      <c r="DY74" s="70"/>
      <c r="DZ74" s="16"/>
      <c r="EH74" s="42"/>
      <c r="EI74" s="42"/>
      <c r="EJ74" s="42"/>
      <c r="EK74" s="24"/>
      <c r="EL74" s="26"/>
      <c r="EM74" s="26"/>
      <c r="EN74" s="24"/>
      <c r="EO74" s="26"/>
      <c r="EP74" s="24"/>
      <c r="EQ74" s="26"/>
      <c r="ER74" s="24"/>
      <c r="ES74" s="24"/>
      <c r="ET74" s="42"/>
      <c r="EU74" s="42"/>
      <c r="EV74" s="28"/>
      <c r="EX74" s="51"/>
      <c r="EY74" s="96"/>
      <c r="EZ74" s="52"/>
      <c r="FA74" s="54"/>
      <c r="FB74" s="5"/>
      <c r="FC74" s="56"/>
      <c r="FD74" s="55"/>
      <c r="FE74" s="54"/>
      <c r="FF74" s="52"/>
      <c r="FG74" s="5"/>
      <c r="FH74" s="57"/>
      <c r="FI74" s="6"/>
      <c r="FJ74" s="5"/>
    </row>
    <row r="75" spans="2:166" ht="15">
      <c r="B75" s="193"/>
      <c r="C75" s="194"/>
      <c r="D75" s="194"/>
      <c r="E75" s="194"/>
      <c r="F75" s="194"/>
      <c r="G75" s="194"/>
      <c r="H75" s="194"/>
      <c r="I75" s="194"/>
      <c r="J75" s="195"/>
      <c r="K75" s="70" t="s">
        <v>146</v>
      </c>
      <c r="L75" s="70" t="s">
        <v>44</v>
      </c>
      <c r="M75" s="70" t="s">
        <v>118</v>
      </c>
      <c r="N75" s="70" t="s">
        <v>144</v>
      </c>
      <c r="O75" s="199" t="str">
        <f>VLOOKUP(K74,$O$76:$R$80,2,FALSE)</f>
        <v>N-N</v>
      </c>
      <c r="P75" s="199"/>
      <c r="Q75" s="200"/>
      <c r="AA75" s="18" t="s">
        <v>131</v>
      </c>
      <c r="AB75" s="22" t="s">
        <v>340</v>
      </c>
      <c r="AC75" s="22" t="s">
        <v>211</v>
      </c>
      <c r="AD75" s="74">
        <v>8.26</v>
      </c>
      <c r="AE75" s="74">
        <v>9.84</v>
      </c>
      <c r="AF75" s="22">
        <v>1228</v>
      </c>
      <c r="AG75" s="22">
        <v>728</v>
      </c>
      <c r="AH75" s="22">
        <v>808.49119861273255</v>
      </c>
      <c r="AI75" s="6">
        <v>10</v>
      </c>
      <c r="AJ75" s="6">
        <v>300</v>
      </c>
      <c r="AK75" s="6">
        <v>14</v>
      </c>
      <c r="AL75" s="6">
        <v>300</v>
      </c>
      <c r="AM75" s="6">
        <v>14</v>
      </c>
      <c r="AN75" s="5" t="str" cm="1">
        <f t="array" ref="AN75">_xll.Dce_Name_SectI(AF75, AG75, AJ75, AI75, AK75, "x", "-", $Q$14)</f>
        <v>(1228-728)x300x10x14</v>
      </c>
      <c r="AO75" s="5">
        <f t="shared" si="8"/>
        <v>780.49119861273255</v>
      </c>
      <c r="AP75" s="27">
        <f t="shared" si="9"/>
        <v>162.04911986127325</v>
      </c>
      <c r="AQ75" s="27">
        <f t="shared" si="10"/>
        <v>172189.89394905814</v>
      </c>
      <c r="AR75" s="5">
        <f t="shared" si="11"/>
        <v>6306.5040933217724</v>
      </c>
      <c r="AS75" s="5">
        <f t="shared" si="12"/>
        <v>4259.5366342766374</v>
      </c>
      <c r="AT75" s="27">
        <f t="shared" si="13"/>
        <v>420.4336062214515</v>
      </c>
      <c r="AU75" s="27">
        <f t="shared" si="14"/>
        <v>2429.8896559766636</v>
      </c>
      <c r="AV75" s="82">
        <f t="shared" si="15"/>
        <v>8.1363039953757759E-7</v>
      </c>
      <c r="AW75" s="82">
        <f t="shared" si="16"/>
        <v>9941656.1686012689</v>
      </c>
      <c r="AX75" s="82">
        <f t="shared" si="17"/>
        <v>9.9416561686012692E-6</v>
      </c>
      <c r="AY75" s="70">
        <f t="shared" si="18"/>
        <v>0.17715937900807516</v>
      </c>
      <c r="AZ75" s="16">
        <f t="shared" si="19"/>
        <v>595.86839895954938</v>
      </c>
      <c r="BA75" s="22" t="s">
        <v>312</v>
      </c>
      <c r="BB75" s="23">
        <v>99.297055849964735</v>
      </c>
      <c r="BC75" s="23">
        <v>31.498025068263043</v>
      </c>
      <c r="BD75" s="23">
        <v>2.6773026017396617E-2</v>
      </c>
      <c r="BE75" s="23">
        <v>3.84967569979036E-2</v>
      </c>
      <c r="BF75" s="23">
        <v>0.25672864190995465</v>
      </c>
      <c r="BG75" s="23">
        <v>187.9049499335276</v>
      </c>
      <c r="BH75" s="42" cm="1">
        <f t="array" ref="BH75">_xll.Bimoment(BE75,AY75,AD75,AE75,$O$75)</f>
        <v>5.2802444299946245E-2</v>
      </c>
      <c r="BI75" s="42">
        <f t="shared" si="20"/>
        <v>3.4302790428622078E-3</v>
      </c>
      <c r="BJ75" s="42">
        <f t="shared" si="21"/>
        <v>3.7497648890789339</v>
      </c>
      <c r="BK75" s="24">
        <f t="shared" si="22"/>
        <v>0.53812266012290721</v>
      </c>
      <c r="BL75" s="26" cm="1">
        <f t="array" ref="BL75">_xll.TCVN5575AnnexEHeSoCx(1,BK75)</f>
        <v>1.1161877339877093</v>
      </c>
      <c r="BM75" s="26">
        <f t="shared" si="23"/>
        <v>1.47</v>
      </c>
      <c r="BN75" s="24">
        <f t="shared" si="24"/>
        <v>1</v>
      </c>
      <c r="BO75" s="26" cm="1">
        <f t="array" ref="BO75">noisuy1chieu(BQ75*BN75,$C$92:$M$92,$C$93:$M$93)</f>
        <v>1.8073990345001221</v>
      </c>
      <c r="BP75" s="24">
        <f t="shared" si="25"/>
        <v>2.8219164249996175E-2</v>
      </c>
      <c r="BQ75" s="26">
        <f t="shared" si="26"/>
        <v>0.18200908627458934</v>
      </c>
      <c r="BR75" s="24">
        <f t="shared" si="27"/>
        <v>1.9129958057115379E-3</v>
      </c>
      <c r="BS75" s="24">
        <f t="shared" si="28"/>
        <v>8.0639169816557087E-4</v>
      </c>
      <c r="BT75" s="42">
        <f t="shared" si="29"/>
        <v>0.21214124633029705</v>
      </c>
      <c r="BU75" s="42">
        <f t="shared" si="30"/>
        <v>0.21103464222275109</v>
      </c>
      <c r="BV75" s="28">
        <f t="shared" si="31"/>
        <v>0.21214124633029705</v>
      </c>
      <c r="BW75" s="5" t="str">
        <f t="shared" si="32"/>
        <v>OK</v>
      </c>
      <c r="BX75" s="51">
        <v>1.2</v>
      </c>
      <c r="BY75" s="96" cm="1">
        <f t="array" ref="BY75">_xll.DCETCVNPhuLucFHeSoOnDinh(AE75*1000, BX75*1000, AH75, AI75, AJ75, AK75, AL75, AM75, $D$29)</f>
        <v>1</v>
      </c>
      <c r="BZ75" s="52">
        <f t="shared" si="33"/>
        <v>0.20315630957400738</v>
      </c>
      <c r="CA75" s="54">
        <f t="shared" si="34"/>
        <v>0.20587569707788447</v>
      </c>
      <c r="CB75" s="5" t="str">
        <f t="shared" si="35"/>
        <v>OK</v>
      </c>
      <c r="CC75" s="56">
        <f t="shared" si="36"/>
        <v>0.34499859601035404</v>
      </c>
      <c r="CD75" s="55">
        <f t="shared" si="37"/>
        <v>0.34499859601035404</v>
      </c>
      <c r="CE75" s="54">
        <f t="shared" si="38"/>
        <v>0.34499859601035404</v>
      </c>
      <c r="CF75" s="52">
        <f t="shared" si="39"/>
        <v>0.38</v>
      </c>
      <c r="CG75" s="5" t="str">
        <f t="shared" si="40"/>
        <v>OK</v>
      </c>
      <c r="CH75" s="57">
        <f t="shared" si="41"/>
        <v>2.5998325159156108</v>
      </c>
      <c r="CI75" s="6">
        <f t="shared" si="42"/>
        <v>3.2</v>
      </c>
      <c r="CJ75" s="5" t="str">
        <f t="shared" si="43"/>
        <v>OK</v>
      </c>
      <c r="DN75" s="181"/>
      <c r="DP75" s="27"/>
      <c r="DQ75" s="27"/>
      <c r="DR75" s="5"/>
      <c r="DS75" s="5"/>
      <c r="DT75" s="27"/>
      <c r="DU75" s="27"/>
      <c r="DV75" s="82"/>
      <c r="DW75" s="82"/>
      <c r="DX75" s="82"/>
      <c r="DY75" s="70"/>
      <c r="DZ75" s="16"/>
      <c r="EH75" s="42"/>
      <c r="EI75" s="42"/>
      <c r="EJ75" s="42"/>
      <c r="EK75" s="24"/>
      <c r="EL75" s="26"/>
      <c r="EM75" s="26"/>
      <c r="EN75" s="24"/>
      <c r="EO75" s="26"/>
      <c r="EP75" s="24"/>
      <c r="EQ75" s="26"/>
      <c r="ER75" s="24"/>
      <c r="ES75" s="24"/>
      <c r="ET75" s="42"/>
      <c r="EU75" s="42"/>
      <c r="EV75" s="28"/>
      <c r="EX75" s="51"/>
      <c r="EY75" s="96"/>
      <c r="EZ75" s="52"/>
      <c r="FA75" s="54"/>
      <c r="FB75" s="5"/>
      <c r="FC75" s="56"/>
      <c r="FD75" s="55"/>
      <c r="FE75" s="54"/>
      <c r="FF75" s="52"/>
      <c r="FG75" s="5"/>
      <c r="FH75" s="57"/>
      <c r="FI75" s="6"/>
      <c r="FJ75" s="5"/>
    </row>
    <row r="76" spans="2:166">
      <c r="B76" s="196"/>
      <c r="C76" s="197"/>
      <c r="D76" s="197"/>
      <c r="E76" s="197"/>
      <c r="F76" s="197"/>
      <c r="G76" s="197"/>
      <c r="H76" s="197"/>
      <c r="I76" s="197"/>
      <c r="J76" s="198"/>
      <c r="K76" s="70" t="s">
        <v>118</v>
      </c>
      <c r="L76" s="70" t="s">
        <v>118</v>
      </c>
      <c r="M76" s="70" t="s">
        <v>61</v>
      </c>
      <c r="N76" s="70" t="s">
        <v>145</v>
      </c>
      <c r="O76" s="126" t="s">
        <v>201</v>
      </c>
      <c r="P76" s="18" t="s">
        <v>202</v>
      </c>
      <c r="Q76" s="107" cm="1">
        <f t="array" ref="Q76">_xll.Bimoment($M$77,$N$77,$K$77,$L$77,P76)</f>
        <v>0</v>
      </c>
      <c r="R76" s="1" t="s">
        <v>218</v>
      </c>
      <c r="AA76" s="18" t="s">
        <v>131</v>
      </c>
      <c r="AB76" s="22" t="s">
        <v>340</v>
      </c>
      <c r="AC76" s="22" t="s">
        <v>211</v>
      </c>
      <c r="AD76" s="74">
        <v>8.26</v>
      </c>
      <c r="AE76" s="74">
        <v>9.84</v>
      </c>
      <c r="AF76" s="22">
        <v>1228</v>
      </c>
      <c r="AG76" s="22">
        <v>728</v>
      </c>
      <c r="AH76" s="22">
        <v>808.49119861273255</v>
      </c>
      <c r="AI76" s="6">
        <v>10</v>
      </c>
      <c r="AJ76" s="6">
        <v>300</v>
      </c>
      <c r="AK76" s="6">
        <v>14</v>
      </c>
      <c r="AL76" s="6">
        <v>300</v>
      </c>
      <c r="AM76" s="6">
        <v>14</v>
      </c>
      <c r="AN76" s="5" t="str" cm="1">
        <f t="array" ref="AN76">_xll.Dce_Name_SectI(AF76, AG76, AJ76, AI76, AK76, "x", "-", $Q$14)</f>
        <v>(1228-728)x300x10x14</v>
      </c>
      <c r="AO76" s="5">
        <f t="shared" si="8"/>
        <v>780.49119861273255</v>
      </c>
      <c r="AP76" s="27">
        <f t="shared" si="9"/>
        <v>162.04911986127325</v>
      </c>
      <c r="AQ76" s="27">
        <f t="shared" si="10"/>
        <v>172189.89394905814</v>
      </c>
      <c r="AR76" s="5">
        <f t="shared" si="11"/>
        <v>6306.5040933217724</v>
      </c>
      <c r="AS76" s="5">
        <f t="shared" si="12"/>
        <v>4259.5366342766374</v>
      </c>
      <c r="AT76" s="27">
        <f t="shared" si="13"/>
        <v>420.4336062214515</v>
      </c>
      <c r="AU76" s="27">
        <f t="shared" si="14"/>
        <v>2429.8896559766636</v>
      </c>
      <c r="AV76" s="82">
        <f t="shared" si="15"/>
        <v>8.1363039953757759E-7</v>
      </c>
      <c r="AW76" s="82">
        <f t="shared" si="16"/>
        <v>9941656.1686012689</v>
      </c>
      <c r="AX76" s="82">
        <f t="shared" si="17"/>
        <v>9.9416561686012692E-6</v>
      </c>
      <c r="AY76" s="70">
        <f t="shared" si="18"/>
        <v>0.17715937900807516</v>
      </c>
      <c r="AZ76" s="16">
        <f t="shared" si="19"/>
        <v>595.86839895954938</v>
      </c>
      <c r="BA76" s="22" t="s">
        <v>312</v>
      </c>
      <c r="BB76" s="23">
        <v>99.371231238677865</v>
      </c>
      <c r="BC76" s="23">
        <v>32.122334590085302</v>
      </c>
      <c r="BD76" s="23">
        <v>0.17909770219137044</v>
      </c>
      <c r="BE76" s="23">
        <v>3.8496756997906778E-2</v>
      </c>
      <c r="BF76" s="23">
        <v>0.2567286419099446</v>
      </c>
      <c r="BG76" s="23">
        <v>187.90496080493381</v>
      </c>
      <c r="BH76" s="42" cm="1">
        <f t="array" ref="BH76">_xll.Bimoment(BE76,AY76,AD76,AE76,$O$75)</f>
        <v>5.280244429995061E-2</v>
      </c>
      <c r="BI76" s="42">
        <f t="shared" si="20"/>
        <v>2.2946793315504883E-2</v>
      </c>
      <c r="BJ76" s="42">
        <f t="shared" si="21"/>
        <v>3.8240874512006311</v>
      </c>
      <c r="BK76" s="24">
        <f t="shared" si="22"/>
        <v>0.53812266012290721</v>
      </c>
      <c r="BL76" s="26" cm="1">
        <f t="array" ref="BL76">_xll.TCVN5575AnnexEHeSoCx(1,BK76)</f>
        <v>1.1161877339877093</v>
      </c>
      <c r="BM76" s="26">
        <f t="shared" si="23"/>
        <v>1.47</v>
      </c>
      <c r="BN76" s="24">
        <f t="shared" si="24"/>
        <v>1</v>
      </c>
      <c r="BO76" s="26" cm="1">
        <f t="array" ref="BO76">noisuy1chieu(BQ76*BN76,$C$92:$M$92,$C$93:$M$93)</f>
        <v>1.8073990345001221</v>
      </c>
      <c r="BP76" s="24">
        <f t="shared" si="25"/>
        <v>2.8240244104373386E-2</v>
      </c>
      <c r="BQ76" s="26">
        <f t="shared" si="26"/>
        <v>0.18200909680488517</v>
      </c>
      <c r="BR76" s="24">
        <f t="shared" si="27"/>
        <v>1.9129958057114628E-3</v>
      </c>
      <c r="BS76" s="24">
        <f t="shared" si="28"/>
        <v>8.0639169816563755E-4</v>
      </c>
      <c r="BT76" s="42">
        <f t="shared" si="29"/>
        <v>0.21216233671497003</v>
      </c>
      <c r="BU76" s="42">
        <f t="shared" si="30"/>
        <v>0.21105573260742419</v>
      </c>
      <c r="BV76" s="28">
        <f t="shared" si="31"/>
        <v>0.21216233671497003</v>
      </c>
      <c r="BW76" s="5" t="str">
        <f t="shared" si="32"/>
        <v>OK</v>
      </c>
      <c r="BX76" s="51">
        <v>1.2</v>
      </c>
      <c r="BY76" s="96" cm="1">
        <f t="array" ref="BY76">_xll.DCETCVNPhuLucFHeSoOnDinh(AE76*1000, BX76*1000, AH76, AI76, AJ76, AK76, AL76, AM76, $D$29)</f>
        <v>1</v>
      </c>
      <c r="BZ76" s="52">
        <f t="shared" si="33"/>
        <v>0.20315632132779438</v>
      </c>
      <c r="CA76" s="54">
        <f t="shared" si="34"/>
        <v>0.20587570883167147</v>
      </c>
      <c r="CB76" s="5" t="str">
        <f t="shared" si="35"/>
        <v>OK</v>
      </c>
      <c r="CC76" s="56">
        <f t="shared" si="36"/>
        <v>0.34499859601035404</v>
      </c>
      <c r="CD76" s="55">
        <f t="shared" si="37"/>
        <v>0.34499859601035404</v>
      </c>
      <c r="CE76" s="54">
        <f t="shared" si="38"/>
        <v>0.34499859601035404</v>
      </c>
      <c r="CF76" s="52">
        <f t="shared" si="39"/>
        <v>0.38</v>
      </c>
      <c r="CG76" s="5" t="str">
        <f t="shared" si="40"/>
        <v>OK</v>
      </c>
      <c r="CH76" s="57">
        <f t="shared" si="41"/>
        <v>2.5998325159156108</v>
      </c>
      <c r="CI76" s="6">
        <f t="shared" si="42"/>
        <v>3.2</v>
      </c>
      <c r="CJ76" s="5" t="str">
        <f t="shared" si="43"/>
        <v>OK</v>
      </c>
      <c r="DN76" s="181"/>
      <c r="DP76" s="27"/>
      <c r="DQ76" s="27"/>
      <c r="DR76" s="5"/>
      <c r="DS76" s="5"/>
      <c r="DT76" s="27"/>
      <c r="DU76" s="27"/>
      <c r="DV76" s="82"/>
      <c r="DW76" s="82"/>
      <c r="DX76" s="82"/>
      <c r="DY76" s="70"/>
      <c r="DZ76" s="16"/>
      <c r="EH76" s="42"/>
      <c r="EI76" s="42"/>
      <c r="EJ76" s="42"/>
      <c r="EK76" s="24"/>
      <c r="EL76" s="26"/>
      <c r="EM76" s="26"/>
      <c r="EN76" s="24"/>
      <c r="EO76" s="26"/>
      <c r="EP76" s="24"/>
      <c r="EQ76" s="26"/>
      <c r="ER76" s="24"/>
      <c r="ES76" s="24"/>
      <c r="ET76" s="42"/>
      <c r="EU76" s="42"/>
      <c r="EV76" s="28"/>
      <c r="EX76" s="51"/>
      <c r="EY76" s="96"/>
      <c r="EZ76" s="52"/>
      <c r="FA76" s="54"/>
      <c r="FB76" s="5"/>
      <c r="FC76" s="56"/>
      <c r="FD76" s="55"/>
      <c r="FE76" s="54"/>
      <c r="FF76" s="52"/>
      <c r="FG76" s="5"/>
      <c r="FH76" s="57"/>
      <c r="FI76" s="6"/>
      <c r="FJ76" s="5"/>
    </row>
    <row r="77" spans="2:166">
      <c r="B77" s="196"/>
      <c r="C77" s="197"/>
      <c r="D77" s="197"/>
      <c r="E77" s="197"/>
      <c r="F77" s="197"/>
      <c r="G77" s="197"/>
      <c r="H77" s="197"/>
      <c r="I77" s="197"/>
      <c r="J77" s="198"/>
      <c r="K77" s="70">
        <f>E33</f>
        <v>0</v>
      </c>
      <c r="L77" s="70">
        <f>F22</f>
        <v>9.84</v>
      </c>
      <c r="M77" s="70">
        <f>M33</f>
        <v>1.427083261863754E-3</v>
      </c>
      <c r="N77" s="86">
        <f>SQRT((K80*L80)/($B$29*M80))</f>
        <v>0.12550866986930984</v>
      </c>
      <c r="O77" s="126" t="s">
        <v>200</v>
      </c>
      <c r="P77" s="18" t="s">
        <v>203</v>
      </c>
      <c r="Q77" s="18" cm="1">
        <f t="array" ref="Q77">_xll.Bimoment($M$77,$N$77,$K$77,$L$77,P77)</f>
        <v>1.1232374329142506E-2</v>
      </c>
      <c r="R77" s="1" t="s">
        <v>219</v>
      </c>
      <c r="AA77" s="18" t="s">
        <v>131</v>
      </c>
      <c r="AB77" s="22" t="s">
        <v>340</v>
      </c>
      <c r="AC77" s="22" t="s">
        <v>211</v>
      </c>
      <c r="AD77" s="74">
        <v>9.84</v>
      </c>
      <c r="AE77" s="74">
        <v>9.84</v>
      </c>
      <c r="AF77" s="22">
        <v>1228</v>
      </c>
      <c r="AG77" s="22">
        <v>728</v>
      </c>
      <c r="AH77" s="22">
        <v>728</v>
      </c>
      <c r="AI77" s="6">
        <v>10</v>
      </c>
      <c r="AJ77" s="6">
        <v>300</v>
      </c>
      <c r="AK77" s="6">
        <v>14</v>
      </c>
      <c r="AL77" s="6">
        <v>300</v>
      </c>
      <c r="AM77" s="6">
        <v>14</v>
      </c>
      <c r="AN77" s="5" t="str" cm="1">
        <f t="array" ref="AN77">_xll.Dce_Name_SectI(AF77, AG77, AJ77, AI77, AK77, "x", "-", $Q$14)</f>
        <v>(1228-728)x300x10x14</v>
      </c>
      <c r="AO77" s="5">
        <f t="shared" si="8"/>
        <v>700</v>
      </c>
      <c r="AP77" s="27">
        <f t="shared" si="9"/>
        <v>154</v>
      </c>
      <c r="AQ77" s="27">
        <f t="shared" si="10"/>
        <v>135654.21333333332</v>
      </c>
      <c r="AR77" s="5">
        <f t="shared" si="11"/>
        <v>6305.833333333333</v>
      </c>
      <c r="AS77" s="5">
        <f t="shared" si="12"/>
        <v>3726.7641025641024</v>
      </c>
      <c r="AT77" s="27">
        <f t="shared" si="13"/>
        <v>420.38888888888886</v>
      </c>
      <c r="AU77" s="27">
        <f t="shared" si="14"/>
        <v>2111.9</v>
      </c>
      <c r="AV77" s="82">
        <f t="shared" si="15"/>
        <v>7.8680000000000003E-7</v>
      </c>
      <c r="AW77" s="82">
        <f t="shared" si="16"/>
        <v>8029287</v>
      </c>
      <c r="AX77" s="82">
        <f t="shared" si="17"/>
        <v>8.0292870000000006E-6</v>
      </c>
      <c r="AY77" s="70">
        <f t="shared" si="18"/>
        <v>0.19385348826075771</v>
      </c>
      <c r="AZ77" s="16">
        <f t="shared" si="19"/>
        <v>535.5</v>
      </c>
      <c r="BA77" s="22" t="s">
        <v>312</v>
      </c>
      <c r="BB77" s="23">
        <v>100.30030516148834</v>
      </c>
      <c r="BC77" s="23">
        <v>30.388103484413953</v>
      </c>
      <c r="BD77" s="23">
        <v>0.17909770219137044</v>
      </c>
      <c r="BE77" s="23">
        <v>3.8496756997906778E-2</v>
      </c>
      <c r="BF77" s="23">
        <v>2.7033894740198971E-2</v>
      </c>
      <c r="BG77" s="23">
        <v>138.36871791380307</v>
      </c>
      <c r="BH77" s="42" cm="1">
        <f t="array" ref="BH77">_xll.Bimoment(BE77,AY77,AD77,AE77,$O$75)</f>
        <v>0.29328129630055433</v>
      </c>
      <c r="BI77" s="42">
        <f t="shared" si="20"/>
        <v>2.5585386027338633E-2</v>
      </c>
      <c r="BJ77" s="42">
        <f t="shared" si="21"/>
        <v>3.6176313671921374</v>
      </c>
      <c r="BK77" s="24">
        <f t="shared" si="22"/>
        <v>0.6</v>
      </c>
      <c r="BL77" s="26" cm="1">
        <f t="array" ref="BL77">_xll.TCVN5575AnnexEHeSoCx(1,BK77)</f>
        <v>1.1099999999999999</v>
      </c>
      <c r="BM77" s="26">
        <f t="shared" si="23"/>
        <v>1.47</v>
      </c>
      <c r="BN77" s="24">
        <f t="shared" si="24"/>
        <v>1</v>
      </c>
      <c r="BO77" s="26" cm="1">
        <f t="array" ref="BO77">noisuy1chieu(BQ77*BN77,$C$92:$M$92,$C$93:$M$93)</f>
        <v>1.7489465475082397</v>
      </c>
      <c r="BP77" s="24">
        <f t="shared" si="25"/>
        <v>2.9994110395181926E-2</v>
      </c>
      <c r="BQ77" s="26">
        <f t="shared" si="26"/>
        <v>0.15404141049232586</v>
      </c>
      <c r="BR77" s="24">
        <f t="shared" si="27"/>
        <v>2.0146263360743506E-4</v>
      </c>
      <c r="BS77" s="24">
        <f t="shared" si="28"/>
        <v>5.1504452661730897E-3</v>
      </c>
      <c r="BT77" s="42">
        <f t="shared" si="29"/>
        <v>0.18423698352111523</v>
      </c>
      <c r="BU77" s="42">
        <f t="shared" si="30"/>
        <v>0.18918596615368088</v>
      </c>
      <c r="BV77" s="28">
        <f t="shared" si="31"/>
        <v>0.18918596615368088</v>
      </c>
      <c r="BW77" s="5" t="str">
        <f t="shared" si="32"/>
        <v>OK</v>
      </c>
      <c r="BX77" s="51">
        <v>1.2</v>
      </c>
      <c r="BY77" s="96" cm="1">
        <f t="array" ref="BY77">_xll.DCETCVNPhuLucFHeSoOnDinh(AE77*1000, BX77*1000, AH77, AI77, AJ77, AK77, AL77, AM77, $D$29)</f>
        <v>1</v>
      </c>
      <c r="BZ77" s="52">
        <f t="shared" si="33"/>
        <v>0.17098596564648175</v>
      </c>
      <c r="CA77" s="54">
        <f t="shared" si="34"/>
        <v>0.17633787354626226</v>
      </c>
      <c r="CB77" s="5" t="str">
        <f t="shared" si="35"/>
        <v>OK</v>
      </c>
      <c r="CC77" s="56">
        <f t="shared" si="36"/>
        <v>0.34499859601035404</v>
      </c>
      <c r="CD77" s="55">
        <f t="shared" si="37"/>
        <v>0.34499859601035404</v>
      </c>
      <c r="CE77" s="54">
        <f t="shared" si="38"/>
        <v>0.34499859601035404</v>
      </c>
      <c r="CF77" s="52">
        <f t="shared" si="39"/>
        <v>0.38</v>
      </c>
      <c r="CG77" s="5" t="str">
        <f t="shared" si="40"/>
        <v>OK</v>
      </c>
      <c r="CH77" s="57">
        <f t="shared" si="41"/>
        <v>2.3317146488975653</v>
      </c>
      <c r="CI77" s="6">
        <f t="shared" si="42"/>
        <v>3.2</v>
      </c>
      <c r="CJ77" s="5" t="str">
        <f t="shared" si="43"/>
        <v>OK</v>
      </c>
      <c r="DN77" s="181"/>
      <c r="DP77" s="27"/>
      <c r="DQ77" s="27"/>
      <c r="DR77" s="5"/>
      <c r="DS77" s="5"/>
      <c r="DT77" s="27"/>
      <c r="DU77" s="27"/>
      <c r="DV77" s="82"/>
      <c r="DW77" s="82"/>
      <c r="DX77" s="82"/>
      <c r="DY77" s="70"/>
      <c r="DZ77" s="16"/>
      <c r="EH77" s="42"/>
      <c r="EI77" s="42"/>
      <c r="EJ77" s="42"/>
      <c r="EK77" s="24"/>
      <c r="EL77" s="26"/>
      <c r="EM77" s="26"/>
      <c r="EN77" s="24"/>
      <c r="EO77" s="26"/>
      <c r="EP77" s="24"/>
      <c r="EQ77" s="26"/>
      <c r="ER77" s="24"/>
      <c r="ES77" s="24"/>
      <c r="ET77" s="42"/>
      <c r="EU77" s="42"/>
      <c r="EV77" s="28"/>
      <c r="EX77" s="51"/>
      <c r="EY77" s="96"/>
      <c r="EZ77" s="52"/>
      <c r="FA77" s="54"/>
      <c r="FB77" s="5"/>
      <c r="FC77" s="56"/>
      <c r="FD77" s="55"/>
      <c r="FE77" s="54"/>
      <c r="FF77" s="52"/>
      <c r="FG77" s="5"/>
      <c r="FH77" s="57"/>
      <c r="FI77" s="6"/>
      <c r="FJ77" s="5"/>
    </row>
    <row r="78" spans="2:166" ht="14.25">
      <c r="B78" s="196"/>
      <c r="C78" s="197"/>
      <c r="D78" s="197"/>
      <c r="E78" s="197"/>
      <c r="F78" s="197"/>
      <c r="G78" s="197"/>
      <c r="H78" s="197"/>
      <c r="I78" s="197"/>
      <c r="J78" s="198"/>
      <c r="K78" s="70" t="s">
        <v>140</v>
      </c>
      <c r="L78" s="5" t="s">
        <v>142</v>
      </c>
      <c r="M78" s="5" t="s">
        <v>143</v>
      </c>
      <c r="N78" s="70" t="s">
        <v>121</v>
      </c>
      <c r="O78" s="126" t="s">
        <v>204</v>
      </c>
      <c r="P78" s="18" t="s">
        <v>205</v>
      </c>
      <c r="Q78" s="18" cm="1">
        <f t="array" ref="Q78">_xll.Bimoment($M$77,$N$77,$K$77,$L$77,P78)</f>
        <v>-1.6452017452112892E-2</v>
      </c>
      <c r="R78" s="1" t="s">
        <v>220</v>
      </c>
      <c r="AA78" s="18" t="s">
        <v>131</v>
      </c>
      <c r="AB78" s="22" t="s">
        <v>340</v>
      </c>
      <c r="AC78" s="22" t="s">
        <v>211</v>
      </c>
      <c r="AD78" s="74">
        <v>0</v>
      </c>
      <c r="AE78" s="74">
        <v>9.84</v>
      </c>
      <c r="AF78" s="22">
        <v>1228</v>
      </c>
      <c r="AG78" s="22">
        <v>728</v>
      </c>
      <c r="AH78" s="22">
        <v>1228</v>
      </c>
      <c r="AI78" s="6">
        <v>10</v>
      </c>
      <c r="AJ78" s="6">
        <v>300</v>
      </c>
      <c r="AK78" s="6">
        <v>14</v>
      </c>
      <c r="AL78" s="6">
        <v>300</v>
      </c>
      <c r="AM78" s="6">
        <v>14</v>
      </c>
      <c r="AN78" s="5" t="str" cm="1">
        <f t="array" ref="AN78">_xll.Dce_Name_SectI(AF78, AG78, AJ78, AI78, AK78, "x", "-", $Q$14)</f>
        <v>(1228-728)x300x10x14</v>
      </c>
      <c r="AO78" s="5">
        <f t="shared" si="8"/>
        <v>1200</v>
      </c>
      <c r="AP78" s="27">
        <f t="shared" si="9"/>
        <v>204</v>
      </c>
      <c r="AQ78" s="27">
        <f t="shared" si="10"/>
        <v>453510.88</v>
      </c>
      <c r="AR78" s="5">
        <f t="shared" si="11"/>
        <v>6310</v>
      </c>
      <c r="AS78" s="5">
        <f t="shared" si="12"/>
        <v>7386.170684039088</v>
      </c>
      <c r="AT78" s="27">
        <f t="shared" si="13"/>
        <v>420.66666666666669</v>
      </c>
      <c r="AU78" s="27">
        <f t="shared" si="14"/>
        <v>4349.3999999999996</v>
      </c>
      <c r="AV78" s="82">
        <f t="shared" si="15"/>
        <v>9.5346666666666665E-7</v>
      </c>
      <c r="AW78" s="82">
        <f t="shared" si="16"/>
        <v>23212287</v>
      </c>
      <c r="AX78" s="82">
        <f t="shared" si="17"/>
        <v>2.3212286999999999E-5</v>
      </c>
      <c r="AY78" s="70">
        <f t="shared" si="18"/>
        <v>0.12550866986930984</v>
      </c>
      <c r="AZ78" s="16">
        <f t="shared" si="19"/>
        <v>910.5</v>
      </c>
      <c r="BA78" s="22" t="s">
        <v>313</v>
      </c>
      <c r="BB78" s="23">
        <v>16.42936872984501</v>
      </c>
      <c r="BC78" s="23">
        <v>41.840301105412777</v>
      </c>
      <c r="BD78" s="23">
        <v>1.8779496776692994E-2</v>
      </c>
      <c r="BE78" s="23">
        <v>3.5503366713100615E-2</v>
      </c>
      <c r="BF78" s="23">
        <v>3.426429852964219E-2</v>
      </c>
      <c r="BG78" s="23">
        <v>98.439377110763871</v>
      </c>
      <c r="BH78" s="42" cm="1">
        <f t="array" ref="BH78">_xll.Bimoment(BE78,AY78,AD78,AE78,$O$75)</f>
        <v>0.2794420728791624</v>
      </c>
      <c r="BI78" s="42">
        <f t="shared" si="20"/>
        <v>1.5649580647244161E-3</v>
      </c>
      <c r="BJ78" s="42">
        <f t="shared" si="21"/>
        <v>4.980988226834854</v>
      </c>
      <c r="BK78" s="24">
        <f t="shared" si="22"/>
        <v>0.35</v>
      </c>
      <c r="BL78" s="26" cm="1">
        <f t="array" ref="BL78">_xll.TCVN5575AnnexEHeSoCx(1,BK78)</f>
        <v>1.1619999999999999</v>
      </c>
      <c r="BM78" s="26">
        <f t="shared" si="23"/>
        <v>1.47</v>
      </c>
      <c r="BN78" s="24">
        <f t="shared" si="24"/>
        <v>1</v>
      </c>
      <c r="BO78" s="26" cm="1">
        <f t="array" ref="BO78">noisuy1chieu(BQ78*BN78,$C$92:$M$92,$C$93:$M$93)</f>
        <v>1.5576810836791992</v>
      </c>
      <c r="BP78" s="24">
        <f t="shared" si="25"/>
        <v>3.7089003195599555E-3</v>
      </c>
      <c r="BQ78" s="26">
        <f t="shared" si="26"/>
        <v>5.2819932469898558E-2</v>
      </c>
      <c r="BR78" s="24">
        <f t="shared" si="27"/>
        <v>2.5517660928501564E-4</v>
      </c>
      <c r="BS78" s="24">
        <f t="shared" si="28"/>
        <v>3.2406320202633299E-3</v>
      </c>
      <c r="BT78" s="42">
        <f t="shared" si="29"/>
        <v>5.6784009398743528E-2</v>
      </c>
      <c r="BU78" s="42">
        <f t="shared" si="30"/>
        <v>5.9769464809721846E-2</v>
      </c>
      <c r="BV78" s="28">
        <f t="shared" si="31"/>
        <v>5.9769464809721846E-2</v>
      </c>
      <c r="BW78" s="5" t="str">
        <f t="shared" si="32"/>
        <v>OK</v>
      </c>
      <c r="BX78" s="51">
        <v>1.2</v>
      </c>
      <c r="BY78" s="96" cm="1">
        <f t="array" ref="BY78">_xll.DCETCVNPhuLucFHeSoOnDinh(AE78*1000, BX78*1000, AH78, AI78, AJ78, AK78, AL78, AM78, $D$29)</f>
        <v>1</v>
      </c>
      <c r="BZ78" s="52">
        <f t="shared" si="33"/>
        <v>6.1376761530022111E-2</v>
      </c>
      <c r="CA78" s="54">
        <f t="shared" si="34"/>
        <v>6.4872570159570458E-2</v>
      </c>
      <c r="CB78" s="5" t="str">
        <f t="shared" si="35"/>
        <v>OK</v>
      </c>
      <c r="CC78" s="56">
        <f t="shared" si="36"/>
        <v>0.34499859601035404</v>
      </c>
      <c r="CD78" s="55">
        <f t="shared" si="37"/>
        <v>0.34499859601035404</v>
      </c>
      <c r="CE78" s="54">
        <f t="shared" si="38"/>
        <v>0.34499859601035404</v>
      </c>
      <c r="CF78" s="52">
        <f t="shared" si="39"/>
        <v>0.38</v>
      </c>
      <c r="CG78" s="5" t="str">
        <f t="shared" si="40"/>
        <v>OK</v>
      </c>
      <c r="CH78" s="57">
        <f t="shared" si="41"/>
        <v>3.9972251123958262</v>
      </c>
      <c r="CI78" s="6">
        <f t="shared" si="42"/>
        <v>3.2</v>
      </c>
      <c r="CJ78" s="5" t="str">
        <f t="shared" si="43"/>
        <v>Gia cường</v>
      </c>
      <c r="DN78" s="181"/>
      <c r="DP78" s="27"/>
      <c r="DQ78" s="27"/>
      <c r="DR78" s="5"/>
      <c r="DS78" s="5"/>
      <c r="DT78" s="27"/>
      <c r="DU78" s="27"/>
      <c r="DV78" s="82"/>
      <c r="DW78" s="82"/>
      <c r="DX78" s="82"/>
      <c r="DY78" s="70"/>
      <c r="DZ78" s="16"/>
      <c r="EH78" s="42"/>
      <c r="EI78" s="42"/>
      <c r="EJ78" s="42"/>
      <c r="EK78" s="24"/>
      <c r="EL78" s="26"/>
      <c r="EM78" s="26"/>
      <c r="EN78" s="24"/>
      <c r="EO78" s="26"/>
      <c r="EP78" s="24"/>
      <c r="EQ78" s="26"/>
      <c r="ER78" s="24"/>
      <c r="ES78" s="24"/>
      <c r="ET78" s="42"/>
      <c r="EU78" s="42"/>
      <c r="EV78" s="28"/>
      <c r="EX78" s="51"/>
      <c r="EY78" s="96"/>
      <c r="EZ78" s="52"/>
      <c r="FA78" s="54"/>
      <c r="FB78" s="5"/>
      <c r="FC78" s="56"/>
      <c r="FD78" s="55"/>
      <c r="FE78" s="54"/>
      <c r="FF78" s="52"/>
      <c r="FG78" s="5"/>
      <c r="FH78" s="57"/>
      <c r="FI78" s="6"/>
      <c r="FJ78" s="5"/>
    </row>
    <row r="79" spans="2:166">
      <c r="B79" s="196"/>
      <c r="C79" s="197"/>
      <c r="D79" s="197"/>
      <c r="E79" s="197"/>
      <c r="F79" s="197"/>
      <c r="G79" s="197"/>
      <c r="H79" s="197"/>
      <c r="I79" s="197"/>
      <c r="J79" s="198"/>
      <c r="K79" s="70" t="s">
        <v>51</v>
      </c>
      <c r="L79" s="70" t="s">
        <v>206</v>
      </c>
      <c r="M79" s="70" t="s">
        <v>207</v>
      </c>
      <c r="N79" s="70" t="s">
        <v>208</v>
      </c>
      <c r="O79" s="126" t="s">
        <v>209</v>
      </c>
      <c r="P79" s="18" t="s">
        <v>210</v>
      </c>
      <c r="Q79" s="18" cm="1">
        <f t="array" ref="Q79">_xll.Bimoment($M$77,$N$77,$K$77,$L$77,P79)</f>
        <v>-0.68566647846200657</v>
      </c>
      <c r="R79" s="1" t="s">
        <v>221</v>
      </c>
      <c r="AA79" s="18" t="s">
        <v>131</v>
      </c>
      <c r="AB79" s="22" t="s">
        <v>340</v>
      </c>
      <c r="AC79" s="22" t="s">
        <v>211</v>
      </c>
      <c r="AD79" s="74">
        <v>4.92</v>
      </c>
      <c r="AE79" s="74">
        <v>9.84</v>
      </c>
      <c r="AF79" s="22">
        <v>1228</v>
      </c>
      <c r="AG79" s="22">
        <v>728</v>
      </c>
      <c r="AH79" s="22">
        <v>978</v>
      </c>
      <c r="AI79" s="6">
        <v>10</v>
      </c>
      <c r="AJ79" s="6">
        <v>300</v>
      </c>
      <c r="AK79" s="6">
        <v>14</v>
      </c>
      <c r="AL79" s="6">
        <v>300</v>
      </c>
      <c r="AM79" s="6">
        <v>14</v>
      </c>
      <c r="AN79" s="5" t="str" cm="1">
        <f t="array" ref="AN79">_xll.Dce_Name_SectI(AF79, AG79, AJ79, AI79, AK79, "x", "-", $Q$14)</f>
        <v>(1228-728)x300x10x14</v>
      </c>
      <c r="AO79" s="5">
        <f t="shared" si="8"/>
        <v>950</v>
      </c>
      <c r="AP79" s="27">
        <f t="shared" si="9"/>
        <v>179</v>
      </c>
      <c r="AQ79" s="27">
        <f t="shared" si="10"/>
        <v>266613.79666666663</v>
      </c>
      <c r="AR79" s="5">
        <f t="shared" si="11"/>
        <v>6307.916666666667</v>
      </c>
      <c r="AS79" s="5">
        <f t="shared" si="12"/>
        <v>5452.224880708929</v>
      </c>
      <c r="AT79" s="27">
        <f t="shared" si="13"/>
        <v>420.52777777777777</v>
      </c>
      <c r="AU79" s="27">
        <f t="shared" si="14"/>
        <v>3152.5250000000001</v>
      </c>
      <c r="AV79" s="82">
        <f t="shared" si="15"/>
        <v>8.7013333333333334E-7</v>
      </c>
      <c r="AW79" s="82">
        <f t="shared" si="16"/>
        <v>14636412</v>
      </c>
      <c r="AX79" s="82">
        <f t="shared" si="17"/>
        <v>1.4636412E-5</v>
      </c>
      <c r="AY79" s="70">
        <f t="shared" si="18"/>
        <v>0.1509925520416649</v>
      </c>
      <c r="AZ79" s="16">
        <f t="shared" si="19"/>
        <v>723</v>
      </c>
      <c r="BA79" s="22" t="s">
        <v>313</v>
      </c>
      <c r="BB79" s="23">
        <v>19.494592327003094</v>
      </c>
      <c r="BC79" s="23">
        <v>26.227883064959634</v>
      </c>
      <c r="BD79" s="23">
        <v>1.8779496776692994E-2</v>
      </c>
      <c r="BE79" s="23">
        <v>3.5503366713100615E-2</v>
      </c>
      <c r="BF79" s="23">
        <v>0.12667890286639719</v>
      </c>
      <c r="BG79" s="23">
        <v>68.580746065635708</v>
      </c>
      <c r="BH79" s="42" cm="1">
        <f t="array" ref="BH79">_xll.Bimoment(BE79,AY79,AD79,AE79,$O$75)</f>
        <v>-0.13452046915471386</v>
      </c>
      <c r="BI79" s="42">
        <f t="shared" si="20"/>
        <v>1.9767891343887359E-3</v>
      </c>
      <c r="BJ79" s="42">
        <f t="shared" si="21"/>
        <v>3.1223670315428134</v>
      </c>
      <c r="BK79" s="24">
        <f t="shared" si="22"/>
        <v>0.44210526315789472</v>
      </c>
      <c r="BL79" s="26" cm="1">
        <f t="array" ref="BL79">_xll.TCVN5575AnnexEHeSoCx(1,BK79)</f>
        <v>1.1362105263157896</v>
      </c>
      <c r="BM79" s="26">
        <f t="shared" si="23"/>
        <v>1.47</v>
      </c>
      <c r="BN79" s="24">
        <f t="shared" si="24"/>
        <v>1</v>
      </c>
      <c r="BO79" s="26" cm="1">
        <f t="array" ref="BO79">noisuy1chieu(BQ79*BN79,$C$92:$M$92,$C$93:$M$93)</f>
        <v>1.5546315908432007</v>
      </c>
      <c r="BP79" s="24">
        <f t="shared" si="25"/>
        <v>5.0155155207667473E-3</v>
      </c>
      <c r="BQ79" s="26">
        <f t="shared" si="26"/>
        <v>5.098284756928196E-2</v>
      </c>
      <c r="BR79" s="24">
        <f t="shared" si="27"/>
        <v>9.4372774345995679E-4</v>
      </c>
      <c r="BS79" s="24">
        <f t="shared" si="28"/>
        <v>1.9684256166064657E-3</v>
      </c>
      <c r="BT79" s="42">
        <f t="shared" si="29"/>
        <v>5.6942090833508666E-2</v>
      </c>
      <c r="BU79" s="42">
        <f t="shared" si="30"/>
        <v>5.796678870665517E-2</v>
      </c>
      <c r="BV79" s="28">
        <f t="shared" si="31"/>
        <v>5.796678870665517E-2</v>
      </c>
      <c r="BW79" s="5" t="str">
        <f t="shared" si="32"/>
        <v>OK</v>
      </c>
      <c r="BX79" s="51">
        <v>1.2</v>
      </c>
      <c r="BY79" s="96" cm="1">
        <f t="array" ref="BY79">_xll.DCETCVNPhuLucFHeSoOnDinh(AE79*1000, BX79*1000, AH79, AI79, AJ79, AK79, AL79, AM79, $D$29)</f>
        <v>1</v>
      </c>
      <c r="BZ79" s="52">
        <f t="shared" si="33"/>
        <v>5.7927248069771529E-2</v>
      </c>
      <c r="CA79" s="54">
        <f t="shared" si="34"/>
        <v>6.0839401429837951E-2</v>
      </c>
      <c r="CB79" s="5" t="str">
        <f t="shared" si="35"/>
        <v>OK</v>
      </c>
      <c r="CC79" s="56">
        <f t="shared" si="36"/>
        <v>0.34499859601035404</v>
      </c>
      <c r="CD79" s="55">
        <f t="shared" si="37"/>
        <v>0.34499859601035404</v>
      </c>
      <c r="CE79" s="54">
        <f t="shared" si="38"/>
        <v>0.34499859601035404</v>
      </c>
      <c r="CF79" s="52">
        <f t="shared" si="39"/>
        <v>0.38</v>
      </c>
      <c r="CG79" s="5" t="str">
        <f t="shared" si="40"/>
        <v>OK</v>
      </c>
      <c r="CH79" s="57">
        <f t="shared" si="41"/>
        <v>3.1644698806466955</v>
      </c>
      <c r="CI79" s="6">
        <f t="shared" si="42"/>
        <v>3.2</v>
      </c>
      <c r="CJ79" s="5" t="str">
        <f t="shared" si="43"/>
        <v>OK</v>
      </c>
      <c r="DN79" s="181"/>
      <c r="DP79" s="27"/>
      <c r="DQ79" s="27"/>
      <c r="DR79" s="5"/>
      <c r="DS79" s="5"/>
      <c r="DT79" s="27"/>
      <c r="DU79" s="27"/>
      <c r="DV79" s="82"/>
      <c r="DW79" s="82"/>
      <c r="DX79" s="82"/>
      <c r="DY79" s="70"/>
      <c r="DZ79" s="16"/>
      <c r="EH79" s="42"/>
      <c r="EI79" s="42"/>
      <c r="EJ79" s="42"/>
      <c r="EK79" s="24"/>
      <c r="EL79" s="26"/>
      <c r="EM79" s="26"/>
      <c r="EN79" s="24"/>
      <c r="EO79" s="26"/>
      <c r="EP79" s="24"/>
      <c r="EQ79" s="26"/>
      <c r="ER79" s="24"/>
      <c r="ES79" s="24"/>
      <c r="ET79" s="42"/>
      <c r="EU79" s="42"/>
      <c r="EV79" s="28"/>
      <c r="EX79" s="51"/>
      <c r="EY79" s="96"/>
      <c r="EZ79" s="52"/>
      <c r="FA79" s="54"/>
      <c r="FB79" s="5"/>
      <c r="FC79" s="56"/>
      <c r="FD79" s="55"/>
      <c r="FE79" s="54"/>
      <c r="FF79" s="52"/>
      <c r="FG79" s="5"/>
      <c r="FH79" s="57"/>
      <c r="FI79" s="6"/>
      <c r="FJ79" s="5"/>
    </row>
    <row r="80" spans="2:166">
      <c r="B80" s="196"/>
      <c r="C80" s="197"/>
      <c r="D80" s="197"/>
      <c r="E80" s="197"/>
      <c r="F80" s="197"/>
      <c r="G80" s="197"/>
      <c r="H80" s="197"/>
      <c r="I80" s="197"/>
      <c r="J80" s="198"/>
      <c r="K80" s="125">
        <v>79000</v>
      </c>
      <c r="L80" s="125">
        <f>((2*F17*F18^3+(F21+F18)*F16^3)/3)/1000000000000</f>
        <v>9.5346666666666665E-7</v>
      </c>
      <c r="M80" s="125">
        <f>M29/1000000000000</f>
        <v>2.3212286999999999E-5</v>
      </c>
      <c r="N80" s="70">
        <f>VLOOKUP(K74,$O$76:$Q$80,3,FALSE)</f>
        <v>1.1232374329142506E-2</v>
      </c>
      <c r="O80" s="126" t="s">
        <v>198</v>
      </c>
      <c r="P80" s="18" t="s">
        <v>211</v>
      </c>
      <c r="Q80" s="22">
        <v>1.1232374329142506E-2</v>
      </c>
      <c r="R80" s="1" t="s">
        <v>211</v>
      </c>
      <c r="AA80" s="18" t="s">
        <v>131</v>
      </c>
      <c r="AB80" s="22" t="s">
        <v>340</v>
      </c>
      <c r="AC80" s="22" t="s">
        <v>211</v>
      </c>
      <c r="AD80" s="74">
        <v>8.26</v>
      </c>
      <c r="AE80" s="74">
        <v>9.84</v>
      </c>
      <c r="AF80" s="22">
        <v>1228</v>
      </c>
      <c r="AG80" s="22">
        <v>728</v>
      </c>
      <c r="AH80" s="22">
        <v>808.49119861273255</v>
      </c>
      <c r="AI80" s="6">
        <v>10</v>
      </c>
      <c r="AJ80" s="6">
        <v>300</v>
      </c>
      <c r="AK80" s="6">
        <v>14</v>
      </c>
      <c r="AL80" s="6">
        <v>300</v>
      </c>
      <c r="AM80" s="6">
        <v>14</v>
      </c>
      <c r="AN80" s="5" t="str" cm="1">
        <f t="array" ref="AN80">_xll.Dce_Name_SectI(AF80, AG80, AJ80, AI80, AK80, "x", "-", $Q$14)</f>
        <v>(1228-728)x300x10x14</v>
      </c>
      <c r="AO80" s="5">
        <f t="shared" si="8"/>
        <v>780.49119861273255</v>
      </c>
      <c r="AP80" s="27">
        <f t="shared" si="9"/>
        <v>162.04911986127325</v>
      </c>
      <c r="AQ80" s="27">
        <f t="shared" si="10"/>
        <v>172189.89394905814</v>
      </c>
      <c r="AR80" s="5">
        <f t="shared" si="11"/>
        <v>6306.5040933217724</v>
      </c>
      <c r="AS80" s="5">
        <f t="shared" si="12"/>
        <v>4259.5366342766374</v>
      </c>
      <c r="AT80" s="27">
        <f t="shared" si="13"/>
        <v>420.4336062214515</v>
      </c>
      <c r="AU80" s="27">
        <f t="shared" si="14"/>
        <v>2429.8896559766636</v>
      </c>
      <c r="AV80" s="82">
        <f t="shared" si="15"/>
        <v>8.1363039953757759E-7</v>
      </c>
      <c r="AW80" s="82">
        <f t="shared" si="16"/>
        <v>9941656.1686012689</v>
      </c>
      <c r="AX80" s="82">
        <f t="shared" si="17"/>
        <v>9.9416561686012692E-6</v>
      </c>
      <c r="AY80" s="70">
        <f t="shared" si="18"/>
        <v>0.17715937900807516</v>
      </c>
      <c r="AZ80" s="16">
        <f t="shared" si="19"/>
        <v>595.86839895954938</v>
      </c>
      <c r="BA80" s="22" t="s">
        <v>313</v>
      </c>
      <c r="BB80" s="23">
        <v>21.496624752438155</v>
      </c>
      <c r="BC80" s="23">
        <v>16.284281132958505</v>
      </c>
      <c r="BD80" s="23">
        <v>1.8779496776692994E-2</v>
      </c>
      <c r="BE80" s="23">
        <v>3.5503366713100615E-2</v>
      </c>
      <c r="BF80" s="23">
        <v>0.1893392581136048</v>
      </c>
      <c r="BG80" s="23">
        <v>139.36026953728276</v>
      </c>
      <c r="BH80" s="42" cm="1">
        <f t="array" ref="BH80">_xll.Bimoment(BE80,AY80,AD80,AE80,$O$75)</f>
        <v>4.8696687449053137E-2</v>
      </c>
      <c r="BI80" s="42">
        <f t="shared" si="20"/>
        <v>2.4061125622008564E-3</v>
      </c>
      <c r="BJ80" s="42">
        <f t="shared" si="21"/>
        <v>1.9386048967807745</v>
      </c>
      <c r="BK80" s="24">
        <f t="shared" si="22"/>
        <v>0.53812266012290721</v>
      </c>
      <c r="BL80" s="26" cm="1">
        <f t="array" ref="BL80">_xll.TCVN5575AnnexEHeSoCx(1,BK80)</f>
        <v>1.1161877339877093</v>
      </c>
      <c r="BM80" s="26">
        <f t="shared" si="23"/>
        <v>1.47</v>
      </c>
      <c r="BN80" s="24">
        <f t="shared" si="24"/>
        <v>1</v>
      </c>
      <c r="BO80" s="26" cm="1">
        <f t="array" ref="BO80">noisuy1chieu(BQ80*BN80,$C$92:$M$92,$C$93:$M$93)</f>
        <v>1.7091240882873535</v>
      </c>
      <c r="BP80" s="24">
        <f t="shared" si="25"/>
        <v>6.1091114889263963E-3</v>
      </c>
      <c r="BQ80" s="26">
        <f t="shared" si="26"/>
        <v>0.13498758457632046</v>
      </c>
      <c r="BR80" s="24">
        <f t="shared" si="27"/>
        <v>1.4108484504619496E-3</v>
      </c>
      <c r="BS80" s="24">
        <f t="shared" si="28"/>
        <v>7.8645140285207935E-4</v>
      </c>
      <c r="BT80" s="42">
        <f t="shared" si="29"/>
        <v>0.14250754451570879</v>
      </c>
      <c r="BU80" s="42">
        <f t="shared" si="30"/>
        <v>0.14188314746809894</v>
      </c>
      <c r="BV80" s="28">
        <f t="shared" si="31"/>
        <v>0.14250754451570879</v>
      </c>
      <c r="BW80" s="5" t="str">
        <f t="shared" si="32"/>
        <v>OK</v>
      </c>
      <c r="BX80" s="51">
        <v>1.2</v>
      </c>
      <c r="BY80" s="96" cm="1">
        <f t="array" ref="BY80">_xll.DCETCVNPhuLucFHeSoOnDinh(AE80*1000, BX80*1000, AH80, AI80, AJ80, AK80, AL80, AM80, $D$29)</f>
        <v>1</v>
      </c>
      <c r="BZ80" s="52">
        <f t="shared" si="33"/>
        <v>0.15067148614471743</v>
      </c>
      <c r="CA80" s="54">
        <f t="shared" si="34"/>
        <v>0.15286878599803144</v>
      </c>
      <c r="CB80" s="5" t="str">
        <f t="shared" si="35"/>
        <v>OK</v>
      </c>
      <c r="CC80" s="56">
        <f t="shared" si="36"/>
        <v>0.34499859601035404</v>
      </c>
      <c r="CD80" s="55">
        <f t="shared" si="37"/>
        <v>0.34499859601035404</v>
      </c>
      <c r="CE80" s="54">
        <f t="shared" si="38"/>
        <v>0.34499859601035404</v>
      </c>
      <c r="CF80" s="52">
        <f t="shared" si="39"/>
        <v>0.38</v>
      </c>
      <c r="CG80" s="5" t="str">
        <f t="shared" si="40"/>
        <v>OK</v>
      </c>
      <c r="CH80" s="57">
        <f t="shared" si="41"/>
        <v>2.5998325159156108</v>
      </c>
      <c r="CI80" s="6">
        <f t="shared" si="42"/>
        <v>3.2</v>
      </c>
      <c r="CJ80" s="5" t="str">
        <f t="shared" si="43"/>
        <v>OK</v>
      </c>
      <c r="DN80" s="181"/>
      <c r="DP80" s="27"/>
      <c r="DQ80" s="27"/>
      <c r="DR80" s="5"/>
      <c r="DS80" s="5"/>
      <c r="DT80" s="27"/>
      <c r="DU80" s="27"/>
      <c r="DV80" s="82"/>
      <c r="DW80" s="82"/>
      <c r="DX80" s="82"/>
      <c r="DY80" s="70"/>
      <c r="DZ80" s="16"/>
      <c r="EH80" s="42"/>
      <c r="EI80" s="42"/>
      <c r="EJ80" s="42"/>
      <c r="EK80" s="24"/>
      <c r="EL80" s="26"/>
      <c r="EM80" s="26"/>
      <c r="EN80" s="24"/>
      <c r="EO80" s="26"/>
      <c r="EP80" s="24"/>
      <c r="EQ80" s="26"/>
      <c r="ER80" s="24"/>
      <c r="ES80" s="24"/>
      <c r="ET80" s="42"/>
      <c r="EU80" s="42"/>
      <c r="EV80" s="28"/>
      <c r="EX80" s="51"/>
      <c r="EY80" s="96"/>
      <c r="EZ80" s="52"/>
      <c r="FA80" s="54"/>
      <c r="FB80" s="5"/>
      <c r="FC80" s="56"/>
      <c r="FD80" s="55"/>
      <c r="FE80" s="54"/>
      <c r="FF80" s="52"/>
      <c r="FG80" s="5"/>
      <c r="FH80" s="57"/>
      <c r="FI80" s="6"/>
      <c r="FJ80" s="5"/>
    </row>
    <row r="81" spans="2:166">
      <c r="B81" s="99" t="s">
        <v>212</v>
      </c>
      <c r="C81" s="140"/>
      <c r="D81" s="140"/>
      <c r="E81" s="140"/>
      <c r="F81" s="34"/>
      <c r="G81" s="137"/>
      <c r="H81" s="137"/>
      <c r="I81" s="141"/>
      <c r="J81" s="142"/>
      <c r="K81" s="97"/>
      <c r="L81" s="97"/>
      <c r="M81" s="97"/>
      <c r="N81" s="98"/>
      <c r="AA81" s="18" t="s">
        <v>131</v>
      </c>
      <c r="AB81" s="22" t="s">
        <v>340</v>
      </c>
      <c r="AC81" s="22" t="s">
        <v>211</v>
      </c>
      <c r="AD81" s="74">
        <v>8.26</v>
      </c>
      <c r="AE81" s="74">
        <v>9.84</v>
      </c>
      <c r="AF81" s="22">
        <v>1228</v>
      </c>
      <c r="AG81" s="22">
        <v>728</v>
      </c>
      <c r="AH81" s="22">
        <v>808.49119861273255</v>
      </c>
      <c r="AI81" s="6">
        <v>10</v>
      </c>
      <c r="AJ81" s="6">
        <v>300</v>
      </c>
      <c r="AK81" s="6">
        <v>14</v>
      </c>
      <c r="AL81" s="6">
        <v>300</v>
      </c>
      <c r="AM81" s="6">
        <v>14</v>
      </c>
      <c r="AN81" s="5" t="str" cm="1">
        <f t="array" ref="AN81">_xll.Dce_Name_SectI(AF81, AG81, AJ81, AI81, AK81, "x", "-", $Q$14)</f>
        <v>(1228-728)x300x10x14</v>
      </c>
      <c r="AO81" s="5">
        <f t="shared" si="8"/>
        <v>780.49119861273255</v>
      </c>
      <c r="AP81" s="27">
        <f t="shared" si="9"/>
        <v>162.04911986127325</v>
      </c>
      <c r="AQ81" s="27">
        <f t="shared" si="10"/>
        <v>172189.89394905814</v>
      </c>
      <c r="AR81" s="5">
        <f t="shared" si="11"/>
        <v>6306.5040933217724</v>
      </c>
      <c r="AS81" s="5">
        <f t="shared" si="12"/>
        <v>4259.5366342766374</v>
      </c>
      <c r="AT81" s="27">
        <f t="shared" si="13"/>
        <v>420.4336062214515</v>
      </c>
      <c r="AU81" s="27">
        <f t="shared" si="14"/>
        <v>2429.8896559766636</v>
      </c>
      <c r="AV81" s="82">
        <f t="shared" si="15"/>
        <v>8.1363039953757759E-7</v>
      </c>
      <c r="AW81" s="82">
        <f t="shared" si="16"/>
        <v>9941656.1686012689</v>
      </c>
      <c r="AX81" s="82">
        <f t="shared" si="17"/>
        <v>9.9416561686012692E-6</v>
      </c>
      <c r="AY81" s="70">
        <f t="shared" si="18"/>
        <v>0.17715937900807516</v>
      </c>
      <c r="AZ81" s="16">
        <f t="shared" si="19"/>
        <v>595.86839895954938</v>
      </c>
      <c r="BA81" s="22" t="s">
        <v>313</v>
      </c>
      <c r="BB81" s="23">
        <v>21.570800141169457</v>
      </c>
      <c r="BC81" s="23">
        <v>15.659971611139554</v>
      </c>
      <c r="BD81" s="23">
        <v>0.30704312559680602</v>
      </c>
      <c r="BE81" s="23">
        <v>3.5503366713103113E-2</v>
      </c>
      <c r="BF81" s="23">
        <v>0.18933925811359131</v>
      </c>
      <c r="BG81" s="23">
        <v>139.36026736986969</v>
      </c>
      <c r="BH81" s="42" cm="1">
        <f t="array" ref="BH81">_xll.Bimoment(BE81,AY81,AD81,AE81,$O$75)</f>
        <v>4.8696687449056572E-2</v>
      </c>
      <c r="BI81" s="42">
        <f t="shared" si="20"/>
        <v>3.9339729409191705E-2</v>
      </c>
      <c r="BJ81" s="42">
        <f t="shared" si="21"/>
        <v>1.8642823346594706</v>
      </c>
      <c r="BK81" s="24">
        <f t="shared" si="22"/>
        <v>0.53812266012290721</v>
      </c>
      <c r="BL81" s="26" cm="1">
        <f t="array" ref="BL81">_xll.TCVN5575AnnexEHeSoCx(1,BK81)</f>
        <v>1.1161877339877093</v>
      </c>
      <c r="BM81" s="26">
        <f t="shared" si="23"/>
        <v>1.47</v>
      </c>
      <c r="BN81" s="24">
        <f t="shared" si="24"/>
        <v>1</v>
      </c>
      <c r="BO81" s="26" cm="1">
        <f t="array" ref="BO81">noisuy1chieu(BQ81*BN81,$C$92:$M$92,$C$93:$M$93)</f>
        <v>1.7091240882873535</v>
      </c>
      <c r="BP81" s="24">
        <f t="shared" si="25"/>
        <v>6.130191343308773E-3</v>
      </c>
      <c r="BQ81" s="26">
        <f t="shared" si="26"/>
        <v>0.134987582476914</v>
      </c>
      <c r="BR81" s="24">
        <f t="shared" si="27"/>
        <v>1.4108484504618489E-3</v>
      </c>
      <c r="BS81" s="24">
        <f t="shared" si="28"/>
        <v>7.8645140285213487E-4</v>
      </c>
      <c r="BT81" s="42">
        <f t="shared" si="29"/>
        <v>0.14252862227068464</v>
      </c>
      <c r="BU81" s="42">
        <f t="shared" si="30"/>
        <v>0.14190422522307491</v>
      </c>
      <c r="BV81" s="28">
        <f t="shared" si="31"/>
        <v>0.14252862227068464</v>
      </c>
      <c r="BW81" s="5" t="str">
        <f t="shared" si="32"/>
        <v>OK</v>
      </c>
      <c r="BX81" s="51">
        <v>1.2</v>
      </c>
      <c r="BY81" s="96" cm="1">
        <f t="array" ref="BY81">_xll.DCETCVNPhuLucFHeSoOnDinh(AE81*1000, BX81*1000, AH81, AI81, AJ81, AK81, AL81, AM81, $D$29)</f>
        <v>1</v>
      </c>
      <c r="BZ81" s="52">
        <f t="shared" si="33"/>
        <v>0.15067148380138562</v>
      </c>
      <c r="CA81" s="54">
        <f t="shared" si="34"/>
        <v>0.15286878365469961</v>
      </c>
      <c r="CB81" s="5" t="str">
        <f t="shared" si="35"/>
        <v>OK</v>
      </c>
      <c r="CC81" s="56">
        <f t="shared" si="36"/>
        <v>0.34499859601035404</v>
      </c>
      <c r="CD81" s="55">
        <f t="shared" si="37"/>
        <v>0.34499859601035404</v>
      </c>
      <c r="CE81" s="54">
        <f t="shared" si="38"/>
        <v>0.34499859601035404</v>
      </c>
      <c r="CF81" s="52">
        <f t="shared" si="39"/>
        <v>0.38</v>
      </c>
      <c r="CG81" s="5" t="str">
        <f t="shared" si="40"/>
        <v>OK</v>
      </c>
      <c r="CH81" s="57">
        <f t="shared" si="41"/>
        <v>2.5998325159156108</v>
      </c>
      <c r="CI81" s="6">
        <f t="shared" si="42"/>
        <v>3.2</v>
      </c>
      <c r="CJ81" s="5" t="str">
        <f t="shared" si="43"/>
        <v>OK</v>
      </c>
      <c r="DN81" s="181"/>
      <c r="DP81" s="27"/>
      <c r="DQ81" s="27"/>
      <c r="DR81" s="5"/>
      <c r="DS81" s="5"/>
      <c r="DT81" s="27"/>
      <c r="DU81" s="27"/>
      <c r="DV81" s="82"/>
      <c r="DW81" s="82"/>
      <c r="DX81" s="82"/>
      <c r="DY81" s="70"/>
      <c r="DZ81" s="16"/>
      <c r="EH81" s="42"/>
      <c r="EI81" s="42"/>
      <c r="EJ81" s="42"/>
      <c r="EK81" s="24"/>
      <c r="EL81" s="26"/>
      <c r="EM81" s="26"/>
      <c r="EN81" s="24"/>
      <c r="EO81" s="26"/>
      <c r="EP81" s="24"/>
      <c r="EQ81" s="26"/>
      <c r="ER81" s="24"/>
      <c r="ES81" s="24"/>
      <c r="ET81" s="42"/>
      <c r="EU81" s="42"/>
      <c r="EV81" s="28"/>
      <c r="EX81" s="51"/>
      <c r="EY81" s="96"/>
      <c r="EZ81" s="52"/>
      <c r="FA81" s="54"/>
      <c r="FB81" s="5"/>
      <c r="FC81" s="56"/>
      <c r="FD81" s="55"/>
      <c r="FE81" s="54"/>
      <c r="FF81" s="52"/>
      <c r="FG81" s="5"/>
      <c r="FH81" s="57"/>
      <c r="FI81" s="6"/>
      <c r="FJ81" s="5"/>
    </row>
    <row r="82" spans="2:166">
      <c r="B82" s="99" t="s">
        <v>213</v>
      </c>
      <c r="C82" s="140"/>
      <c r="D82" s="140"/>
      <c r="E82" s="140"/>
      <c r="F82" s="34"/>
      <c r="G82" s="137"/>
      <c r="H82" s="137"/>
      <c r="I82" s="141"/>
      <c r="J82" s="142"/>
      <c r="K82" s="142"/>
      <c r="L82" s="142"/>
      <c r="M82" s="142"/>
      <c r="N82" s="100"/>
      <c r="AA82" s="18" t="s">
        <v>131</v>
      </c>
      <c r="AB82" s="22" t="s">
        <v>340</v>
      </c>
      <c r="AC82" s="22" t="s">
        <v>211</v>
      </c>
      <c r="AD82" s="74">
        <v>9.84</v>
      </c>
      <c r="AE82" s="74">
        <v>9.84</v>
      </c>
      <c r="AF82" s="22">
        <v>1228</v>
      </c>
      <c r="AG82" s="22">
        <v>728</v>
      </c>
      <c r="AH82" s="22">
        <v>728</v>
      </c>
      <c r="AI82" s="6">
        <v>10</v>
      </c>
      <c r="AJ82" s="6">
        <v>300</v>
      </c>
      <c r="AK82" s="6">
        <v>14</v>
      </c>
      <c r="AL82" s="6">
        <v>300</v>
      </c>
      <c r="AM82" s="6">
        <v>14</v>
      </c>
      <c r="AN82" s="5" t="str" cm="1">
        <f t="array" ref="AN82">_xll.Dce_Name_SectI(AF82, AG82, AJ82, AI82, AK82, "x", "-", $Q$14)</f>
        <v>(1228-728)x300x10x14</v>
      </c>
      <c r="AO82" s="5">
        <f t="shared" si="8"/>
        <v>700</v>
      </c>
      <c r="AP82" s="27">
        <f t="shared" si="9"/>
        <v>154</v>
      </c>
      <c r="AQ82" s="27">
        <f t="shared" si="10"/>
        <v>135654.21333333332</v>
      </c>
      <c r="AR82" s="5">
        <f t="shared" si="11"/>
        <v>6305.833333333333</v>
      </c>
      <c r="AS82" s="5">
        <f t="shared" si="12"/>
        <v>3726.7641025641024</v>
      </c>
      <c r="AT82" s="27">
        <f t="shared" si="13"/>
        <v>420.38888888888886</v>
      </c>
      <c r="AU82" s="27">
        <f t="shared" si="14"/>
        <v>2111.9</v>
      </c>
      <c r="AV82" s="82">
        <f t="shared" si="15"/>
        <v>7.8680000000000003E-7</v>
      </c>
      <c r="AW82" s="82">
        <f t="shared" si="16"/>
        <v>8029287</v>
      </c>
      <c r="AX82" s="82">
        <f t="shared" si="17"/>
        <v>8.0292870000000006E-6</v>
      </c>
      <c r="AY82" s="70">
        <f t="shared" si="18"/>
        <v>0.19385348826075771</v>
      </c>
      <c r="AZ82" s="16">
        <f t="shared" si="19"/>
        <v>535.5</v>
      </c>
      <c r="BA82" s="22" t="s">
        <v>313</v>
      </c>
      <c r="BB82" s="23">
        <v>22.499874063979931</v>
      </c>
      <c r="BC82" s="23">
        <v>11.119975681034274</v>
      </c>
      <c r="BD82" s="23">
        <v>0.30704312559680602</v>
      </c>
      <c r="BE82" s="23">
        <v>3.5503366713103113E-2</v>
      </c>
      <c r="BF82" s="23">
        <v>0.29714010546439884</v>
      </c>
      <c r="BG82" s="23">
        <v>160.55990199168016</v>
      </c>
      <c r="BH82" s="42" cm="1">
        <f t="array" ref="BH82">_xll.Bimoment(BE82,AY82,AD82,AE82,$O$75)</f>
        <v>0.27047663815471518</v>
      </c>
      <c r="BI82" s="42">
        <f t="shared" si="20"/>
        <v>4.3863303656686579E-2</v>
      </c>
      <c r="BJ82" s="42">
        <f t="shared" si="21"/>
        <v>1.3238066286945565</v>
      </c>
      <c r="BK82" s="24">
        <f t="shared" si="22"/>
        <v>0.6</v>
      </c>
      <c r="BL82" s="26" cm="1">
        <f t="array" ref="BL82">_xll.TCVN5575AnnexEHeSoCx(1,BK82)</f>
        <v>1.1099999999999999</v>
      </c>
      <c r="BM82" s="26">
        <f t="shared" si="23"/>
        <v>1.47</v>
      </c>
      <c r="BN82" s="24">
        <f t="shared" si="24"/>
        <v>1</v>
      </c>
      <c r="BO82" s="26" cm="1">
        <f t="array" ref="BO82">noisuy1chieu(BQ82*BN82,$C$92:$M$92,$C$93:$M$93)</f>
        <v>1.8005794286727905</v>
      </c>
      <c r="BP82" s="24">
        <f t="shared" si="25"/>
        <v>6.7284312392284495E-3</v>
      </c>
      <c r="BQ82" s="26">
        <f t="shared" si="26"/>
        <v>0.1787461367295127</v>
      </c>
      <c r="BR82" s="24">
        <f t="shared" si="27"/>
        <v>2.2143545638739956E-3</v>
      </c>
      <c r="BS82" s="24">
        <f t="shared" si="28"/>
        <v>4.6137538570039886E-3</v>
      </c>
      <c r="BT82" s="42">
        <f t="shared" si="29"/>
        <v>0.18768892253261515</v>
      </c>
      <c r="BU82" s="42">
        <f t="shared" si="30"/>
        <v>0.19008832182574514</v>
      </c>
      <c r="BV82" s="28">
        <f t="shared" si="31"/>
        <v>0.19008832182574514</v>
      </c>
      <c r="BW82" s="5" t="str">
        <f t="shared" si="32"/>
        <v>OK</v>
      </c>
      <c r="BX82" s="51">
        <v>1.2</v>
      </c>
      <c r="BY82" s="96" cm="1">
        <f t="array" ref="BY82">_xll.DCETCVNPhuLucFHeSoOnDinh(AE82*1000, BX82*1000, AH82, AI82, AJ82, AK82, AL82, AM82, $D$29)</f>
        <v>1</v>
      </c>
      <c r="BZ82" s="52">
        <f t="shared" si="33"/>
        <v>0.19840821176975906</v>
      </c>
      <c r="CA82" s="54">
        <f t="shared" si="34"/>
        <v>0.20523632019063706</v>
      </c>
      <c r="CB82" s="5" t="str">
        <f t="shared" si="35"/>
        <v>OK</v>
      </c>
      <c r="CC82" s="56">
        <f t="shared" si="36"/>
        <v>0.34499859601035404</v>
      </c>
      <c r="CD82" s="55">
        <f t="shared" si="37"/>
        <v>0.34499859601035404</v>
      </c>
      <c r="CE82" s="54">
        <f t="shared" si="38"/>
        <v>0.34499859601035404</v>
      </c>
      <c r="CF82" s="52">
        <f t="shared" si="39"/>
        <v>0.38</v>
      </c>
      <c r="CG82" s="5" t="str">
        <f t="shared" si="40"/>
        <v>OK</v>
      </c>
      <c r="CH82" s="57">
        <f t="shared" si="41"/>
        <v>2.3317146488975653</v>
      </c>
      <c r="CI82" s="6">
        <f t="shared" si="42"/>
        <v>3.2</v>
      </c>
      <c r="CJ82" s="5" t="str">
        <f t="shared" si="43"/>
        <v>OK</v>
      </c>
      <c r="DN82" s="181"/>
      <c r="DP82" s="27"/>
      <c r="DQ82" s="27"/>
      <c r="DR82" s="5"/>
      <c r="DS82" s="5"/>
      <c r="DT82" s="27"/>
      <c r="DU82" s="27"/>
      <c r="DV82" s="82"/>
      <c r="DW82" s="82"/>
      <c r="DX82" s="82"/>
      <c r="DY82" s="70"/>
      <c r="DZ82" s="16"/>
      <c r="EH82" s="42"/>
      <c r="EI82" s="42"/>
      <c r="EJ82" s="42"/>
      <c r="EK82" s="24"/>
      <c r="EL82" s="26"/>
      <c r="EM82" s="26"/>
      <c r="EN82" s="24"/>
      <c r="EO82" s="26"/>
      <c r="EP82" s="24"/>
      <c r="EQ82" s="26"/>
      <c r="ER82" s="24"/>
      <c r="ES82" s="24"/>
      <c r="ET82" s="42"/>
      <c r="EU82" s="42"/>
      <c r="EV82" s="28"/>
      <c r="EX82" s="51"/>
      <c r="EY82" s="96"/>
      <c r="EZ82" s="52"/>
      <c r="FA82" s="54"/>
      <c r="FB82" s="5"/>
      <c r="FC82" s="56"/>
      <c r="FD82" s="55"/>
      <c r="FE82" s="54"/>
      <c r="FF82" s="52"/>
      <c r="FG82" s="5"/>
      <c r="FH82" s="57"/>
      <c r="FI82" s="6"/>
      <c r="FJ82" s="5"/>
    </row>
    <row r="83" spans="2:166">
      <c r="B83" s="248" t="s">
        <v>214</v>
      </c>
      <c r="C83" s="249"/>
      <c r="D83" s="249"/>
      <c r="E83" s="249"/>
      <c r="F83" s="249"/>
      <c r="G83" s="249"/>
      <c r="H83" s="249"/>
      <c r="I83" s="249"/>
      <c r="J83" s="249"/>
      <c r="K83" s="249"/>
      <c r="L83" s="249"/>
      <c r="M83" s="249"/>
      <c r="N83" s="250"/>
      <c r="AA83" s="18" t="s">
        <v>131</v>
      </c>
      <c r="AB83" s="22" t="s">
        <v>340</v>
      </c>
      <c r="AC83" s="22" t="s">
        <v>211</v>
      </c>
      <c r="AD83" s="74">
        <v>0</v>
      </c>
      <c r="AE83" s="74">
        <v>9.84</v>
      </c>
      <c r="AF83" s="22">
        <v>1228</v>
      </c>
      <c r="AG83" s="22">
        <v>728</v>
      </c>
      <c r="AH83" s="22">
        <v>1228</v>
      </c>
      <c r="AI83" s="6">
        <v>10</v>
      </c>
      <c r="AJ83" s="6">
        <v>300</v>
      </c>
      <c r="AK83" s="6">
        <v>14</v>
      </c>
      <c r="AL83" s="6">
        <v>300</v>
      </c>
      <c r="AM83" s="6">
        <v>14</v>
      </c>
      <c r="AN83" s="5" t="str" cm="1">
        <f t="array" ref="AN83">_xll.Dce_Name_SectI(AF83, AG83, AJ83, AI83, AK83, "x", "-", $Q$14)</f>
        <v>(1228-728)x300x10x14</v>
      </c>
      <c r="AO83" s="5">
        <f t="shared" si="8"/>
        <v>1200</v>
      </c>
      <c r="AP83" s="27">
        <f t="shared" si="9"/>
        <v>204</v>
      </c>
      <c r="AQ83" s="27">
        <f t="shared" si="10"/>
        <v>453510.88</v>
      </c>
      <c r="AR83" s="5">
        <f t="shared" si="11"/>
        <v>6310</v>
      </c>
      <c r="AS83" s="5">
        <f t="shared" si="12"/>
        <v>7386.170684039088</v>
      </c>
      <c r="AT83" s="27">
        <f t="shared" si="13"/>
        <v>420.66666666666669</v>
      </c>
      <c r="AU83" s="27">
        <f t="shared" si="14"/>
        <v>4349.3999999999996</v>
      </c>
      <c r="AV83" s="82">
        <f t="shared" si="15"/>
        <v>9.5346666666666665E-7</v>
      </c>
      <c r="AW83" s="82">
        <f t="shared" si="16"/>
        <v>23212287</v>
      </c>
      <c r="AX83" s="82">
        <f t="shared" si="17"/>
        <v>2.3212286999999999E-5</v>
      </c>
      <c r="AY83" s="70">
        <f t="shared" si="18"/>
        <v>0.12550866986930984</v>
      </c>
      <c r="AZ83" s="16">
        <f t="shared" si="19"/>
        <v>910.5</v>
      </c>
      <c r="BA83" s="22" t="s">
        <v>314</v>
      </c>
      <c r="BB83" s="23">
        <v>88.083292185379833</v>
      </c>
      <c r="BC83" s="23">
        <v>66.503452515074599</v>
      </c>
      <c r="BD83" s="23">
        <v>1.8401098194592791E-2</v>
      </c>
      <c r="BE83" s="23">
        <v>3.7300243935806957E-2</v>
      </c>
      <c r="BF83" s="23">
        <v>3.4516010964456001E-2</v>
      </c>
      <c r="BG83" s="23">
        <v>312.41184697989797</v>
      </c>
      <c r="BH83" s="42" cm="1">
        <f t="array" ref="BH83">_xll.Bimoment(BE83,AY83,AD83,AE83,$O$75)</f>
        <v>0.29358504416073183</v>
      </c>
      <c r="BI83" s="42">
        <f t="shared" si="20"/>
        <v>1.5334248495493992E-3</v>
      </c>
      <c r="BJ83" s="42">
        <f t="shared" si="21"/>
        <v>7.9170776803660239</v>
      </c>
      <c r="BK83" s="24">
        <f t="shared" si="22"/>
        <v>0.35</v>
      </c>
      <c r="BL83" s="26" cm="1">
        <f t="array" ref="BL83">_xll.TCVN5575AnnexEHeSoCx(1,BK83)</f>
        <v>1.1619999999999999</v>
      </c>
      <c r="BM83" s="26">
        <f t="shared" si="23"/>
        <v>1.47</v>
      </c>
      <c r="BN83" s="24">
        <f t="shared" si="24"/>
        <v>1</v>
      </c>
      <c r="BO83" s="26" cm="1">
        <f t="array" ref="BO83">noisuy1chieu(BQ83*BN83,$C$92:$M$92,$C$93:$M$93)</f>
        <v>1.7773505449295044</v>
      </c>
      <c r="BP83" s="24">
        <f t="shared" si="25"/>
        <v>1.9884644133696432E-2</v>
      </c>
      <c r="BQ83" s="26">
        <f t="shared" si="26"/>
        <v>0.16763182726874573</v>
      </c>
      <c r="BR83" s="24">
        <f t="shared" si="27"/>
        <v>2.5705118802694135E-4</v>
      </c>
      <c r="BS83" s="24">
        <f t="shared" si="28"/>
        <v>2.9838521968645389E-3</v>
      </c>
      <c r="BT83" s="42">
        <f t="shared" si="29"/>
        <v>0.18777352259046909</v>
      </c>
      <c r="BU83" s="42">
        <f t="shared" si="30"/>
        <v>0.19050032359930669</v>
      </c>
      <c r="BV83" s="28">
        <f t="shared" si="31"/>
        <v>0.19050032359930669</v>
      </c>
      <c r="BW83" s="5" t="str">
        <f t="shared" si="32"/>
        <v>OK</v>
      </c>
      <c r="BX83" s="51">
        <v>1.2</v>
      </c>
      <c r="BY83" s="96" cm="1">
        <f t="array" ref="BY83">_xll.DCETCVNPhuLucFHeSoOnDinh(AE83*1000, BX83*1000, AH83, AI83, AJ83, AK83, AL83, AM83, $D$29)</f>
        <v>1</v>
      </c>
      <c r="BZ83" s="52">
        <f t="shared" si="33"/>
        <v>0.19478818328628247</v>
      </c>
      <c r="CA83" s="54">
        <f t="shared" si="34"/>
        <v>0.19802908667117394</v>
      </c>
      <c r="CB83" s="5" t="str">
        <f t="shared" si="35"/>
        <v>OK</v>
      </c>
      <c r="CC83" s="56">
        <f t="shared" si="36"/>
        <v>0.34499859601035404</v>
      </c>
      <c r="CD83" s="55">
        <f t="shared" si="37"/>
        <v>0.34499859601035404</v>
      </c>
      <c r="CE83" s="54">
        <f t="shared" si="38"/>
        <v>0.34499859601035404</v>
      </c>
      <c r="CF83" s="52">
        <f t="shared" si="39"/>
        <v>0.38</v>
      </c>
      <c r="CG83" s="5" t="str">
        <f t="shared" si="40"/>
        <v>OK</v>
      </c>
      <c r="CH83" s="57">
        <f t="shared" si="41"/>
        <v>3.9972251123958262</v>
      </c>
      <c r="CI83" s="6">
        <f t="shared" si="42"/>
        <v>3.2</v>
      </c>
      <c r="CJ83" s="5" t="str">
        <f t="shared" si="43"/>
        <v>Gia cường</v>
      </c>
      <c r="DN83" s="181"/>
      <c r="DP83" s="27"/>
      <c r="DQ83" s="27"/>
      <c r="DR83" s="5"/>
      <c r="DS83" s="5"/>
      <c r="DT83" s="27"/>
      <c r="DU83" s="27"/>
      <c r="DV83" s="82"/>
      <c r="DW83" s="82"/>
      <c r="DX83" s="82"/>
      <c r="DY83" s="70"/>
      <c r="DZ83" s="16"/>
      <c r="EH83" s="42"/>
      <c r="EI83" s="42"/>
      <c r="EJ83" s="42"/>
      <c r="EK83" s="24"/>
      <c r="EL83" s="26"/>
      <c r="EM83" s="26"/>
      <c r="EN83" s="24"/>
      <c r="EO83" s="26"/>
      <c r="EP83" s="24"/>
      <c r="EQ83" s="26"/>
      <c r="ER83" s="24"/>
      <c r="ES83" s="24"/>
      <c r="ET83" s="42"/>
      <c r="EU83" s="42"/>
      <c r="EV83" s="28"/>
      <c r="EX83" s="51"/>
      <c r="EY83" s="96"/>
      <c r="EZ83" s="52"/>
      <c r="FA83" s="54"/>
      <c r="FB83" s="5"/>
      <c r="FC83" s="56"/>
      <c r="FD83" s="55"/>
      <c r="FE83" s="54"/>
      <c r="FF83" s="52"/>
      <c r="FG83" s="5"/>
      <c r="FH83" s="57"/>
      <c r="FI83" s="6"/>
      <c r="FJ83" s="5"/>
    </row>
    <row r="84" spans="2:166">
      <c r="B84" s="248"/>
      <c r="C84" s="249"/>
      <c r="D84" s="249"/>
      <c r="E84" s="249"/>
      <c r="F84" s="249"/>
      <c r="G84" s="249"/>
      <c r="H84" s="249"/>
      <c r="I84" s="249"/>
      <c r="J84" s="249"/>
      <c r="K84" s="249"/>
      <c r="L84" s="249"/>
      <c r="M84" s="249"/>
      <c r="N84" s="250"/>
      <c r="AA84" s="18" t="s">
        <v>131</v>
      </c>
      <c r="AB84" s="22" t="s">
        <v>340</v>
      </c>
      <c r="AC84" s="22" t="s">
        <v>211</v>
      </c>
      <c r="AD84" s="74">
        <v>4.92</v>
      </c>
      <c r="AE84" s="74">
        <v>9.84</v>
      </c>
      <c r="AF84" s="22">
        <v>1228</v>
      </c>
      <c r="AG84" s="22">
        <v>728</v>
      </c>
      <c r="AH84" s="22">
        <v>978</v>
      </c>
      <c r="AI84" s="6">
        <v>10</v>
      </c>
      <c r="AJ84" s="6">
        <v>300</v>
      </c>
      <c r="AK84" s="6">
        <v>14</v>
      </c>
      <c r="AL84" s="6">
        <v>300</v>
      </c>
      <c r="AM84" s="6">
        <v>14</v>
      </c>
      <c r="AN84" s="5" t="str" cm="1">
        <f t="array" ref="AN84">_xll.Dce_Name_SectI(AF84, AG84, AJ84, AI84, AK84, "x", "-", $Q$14)</f>
        <v>(1228-728)x300x10x14</v>
      </c>
      <c r="AO84" s="5">
        <f t="shared" si="8"/>
        <v>950</v>
      </c>
      <c r="AP84" s="27">
        <f t="shared" si="9"/>
        <v>179</v>
      </c>
      <c r="AQ84" s="27">
        <f t="shared" si="10"/>
        <v>266613.79666666663</v>
      </c>
      <c r="AR84" s="5">
        <f t="shared" si="11"/>
        <v>6307.916666666667</v>
      </c>
      <c r="AS84" s="5">
        <f t="shared" si="12"/>
        <v>5452.224880708929</v>
      </c>
      <c r="AT84" s="27">
        <f t="shared" si="13"/>
        <v>420.52777777777777</v>
      </c>
      <c r="AU84" s="27">
        <f t="shared" si="14"/>
        <v>3152.5250000000001</v>
      </c>
      <c r="AV84" s="82">
        <f t="shared" si="15"/>
        <v>8.7013333333333334E-7</v>
      </c>
      <c r="AW84" s="82">
        <f t="shared" si="16"/>
        <v>14636412</v>
      </c>
      <c r="AX84" s="82">
        <f t="shared" si="17"/>
        <v>1.4636412E-5</v>
      </c>
      <c r="AY84" s="70">
        <f t="shared" si="18"/>
        <v>0.1509925520416649</v>
      </c>
      <c r="AZ84" s="16">
        <f t="shared" si="19"/>
        <v>723</v>
      </c>
      <c r="BA84" s="22" t="s">
        <v>314</v>
      </c>
      <c r="BB84" s="23">
        <v>91.148515782537899</v>
      </c>
      <c r="BC84" s="23">
        <v>45.35572183565742</v>
      </c>
      <c r="BD84" s="23">
        <v>1.8401098194592791E-2</v>
      </c>
      <c r="BE84" s="23">
        <v>3.7300243935806957E-2</v>
      </c>
      <c r="BF84" s="23">
        <v>5.6036479831014972E-2</v>
      </c>
      <c r="BG84" s="23">
        <v>36.717347799589064</v>
      </c>
      <c r="BH84" s="42" cm="1">
        <f t="array" ref="BH84">_xll.Bimoment(BE84,AY84,AD84,AE84,$O$75)</f>
        <v>-0.1413287464926116</v>
      </c>
      <c r="BI84" s="42">
        <f t="shared" si="20"/>
        <v>1.9369577046939781E-3</v>
      </c>
      <c r="BJ84" s="42">
        <f t="shared" si="21"/>
        <v>5.3994906947211216</v>
      </c>
      <c r="BK84" s="24">
        <f t="shared" si="22"/>
        <v>0.44210526315789472</v>
      </c>
      <c r="BL84" s="26" cm="1">
        <f t="array" ref="BL84">_xll.TCVN5575AnnexEHeSoCx(1,BK84)</f>
        <v>1.1362105263157896</v>
      </c>
      <c r="BM84" s="26">
        <f t="shared" si="23"/>
        <v>1.47</v>
      </c>
      <c r="BN84" s="24">
        <f t="shared" si="24"/>
        <v>1</v>
      </c>
      <c r="BO84" s="26" cm="1">
        <f t="array" ref="BO84">noisuy1chieu(BQ84*BN84,$C$92:$M$92,$C$93:$M$93)</f>
        <v>1.5153107643127441</v>
      </c>
      <c r="BP84" s="24">
        <f t="shared" si="25"/>
        <v>2.3450441431849656E-2</v>
      </c>
      <c r="BQ84" s="26">
        <f t="shared" si="26"/>
        <v>2.7295634028582764E-2</v>
      </c>
      <c r="BR84" s="24">
        <f t="shared" si="27"/>
        <v>4.1745846755664412E-4</v>
      </c>
      <c r="BS84" s="24">
        <f t="shared" si="28"/>
        <v>2.1217143911257908E-3</v>
      </c>
      <c r="BT84" s="42">
        <f t="shared" si="29"/>
        <v>5.1163533927989058E-2</v>
      </c>
      <c r="BU84" s="42">
        <f t="shared" si="30"/>
        <v>5.2867789851558204E-2</v>
      </c>
      <c r="BV84" s="28">
        <f t="shared" si="31"/>
        <v>5.2867789851558204E-2</v>
      </c>
      <c r="BW84" s="5" t="str">
        <f t="shared" si="32"/>
        <v>OK</v>
      </c>
      <c r="BX84" s="51">
        <v>1.2</v>
      </c>
      <c r="BY84" s="96" cm="1">
        <f t="array" ref="BY84">_xll.DCETCVNPhuLucFHeSoOnDinh(AE84*1000, BX84*1000, AH84, AI84, AJ84, AK84, AL84, AM84, $D$29)</f>
        <v>1</v>
      </c>
      <c r="BZ84" s="52">
        <f t="shared" si="33"/>
        <v>3.1013586705739195E-2</v>
      </c>
      <c r="CA84" s="54">
        <f t="shared" si="34"/>
        <v>3.3552759564421629E-2</v>
      </c>
      <c r="CB84" s="5" t="str">
        <f t="shared" si="35"/>
        <v>OK</v>
      </c>
      <c r="CC84" s="56">
        <f t="shared" si="36"/>
        <v>0.34499859601035404</v>
      </c>
      <c r="CD84" s="55">
        <f t="shared" si="37"/>
        <v>0.34499859601035404</v>
      </c>
      <c r="CE84" s="54">
        <f t="shared" si="38"/>
        <v>0.34499859601035404</v>
      </c>
      <c r="CF84" s="52">
        <f t="shared" si="39"/>
        <v>0.38</v>
      </c>
      <c r="CG84" s="5" t="str">
        <f t="shared" si="40"/>
        <v>OK</v>
      </c>
      <c r="CH84" s="57">
        <f t="shared" si="41"/>
        <v>3.1644698806466955</v>
      </c>
      <c r="CI84" s="6">
        <f t="shared" si="42"/>
        <v>3.2</v>
      </c>
      <c r="CJ84" s="5" t="str">
        <f t="shared" si="43"/>
        <v>OK</v>
      </c>
      <c r="DN84" s="181"/>
      <c r="DP84" s="27"/>
      <c r="DQ84" s="27"/>
      <c r="DR84" s="5"/>
      <c r="DS84" s="5"/>
      <c r="DT84" s="27"/>
      <c r="DU84" s="27"/>
      <c r="DV84" s="82"/>
      <c r="DW84" s="82"/>
      <c r="DX84" s="82"/>
      <c r="DY84" s="70"/>
      <c r="DZ84" s="16"/>
      <c r="EH84" s="42"/>
      <c r="EI84" s="42"/>
      <c r="EJ84" s="42"/>
      <c r="EK84" s="24"/>
      <c r="EL84" s="26"/>
      <c r="EM84" s="26"/>
      <c r="EN84" s="24"/>
      <c r="EO84" s="26"/>
      <c r="EP84" s="24"/>
      <c r="EQ84" s="26"/>
      <c r="ER84" s="24"/>
      <c r="ES84" s="24"/>
      <c r="ET84" s="42"/>
      <c r="EU84" s="42"/>
      <c r="EV84" s="28"/>
      <c r="EX84" s="51"/>
      <c r="EY84" s="96"/>
      <c r="EZ84" s="52"/>
      <c r="FA84" s="54"/>
      <c r="FB84" s="5"/>
      <c r="FC84" s="56"/>
      <c r="FD84" s="55"/>
      <c r="FE84" s="54"/>
      <c r="FF84" s="52"/>
      <c r="FG84" s="5"/>
      <c r="FH84" s="57"/>
      <c r="FI84" s="6"/>
      <c r="FJ84" s="5"/>
    </row>
    <row r="85" spans="2:166">
      <c r="B85" s="99" t="s">
        <v>215</v>
      </c>
      <c r="C85" s="140"/>
      <c r="D85" s="140"/>
      <c r="E85" s="140"/>
      <c r="F85" s="34"/>
      <c r="G85" s="137"/>
      <c r="H85" s="137"/>
      <c r="I85" s="141"/>
      <c r="J85" s="142"/>
      <c r="K85" s="142"/>
      <c r="L85" s="142"/>
      <c r="M85" s="142"/>
      <c r="N85" s="100"/>
      <c r="AA85" s="18" t="s">
        <v>131</v>
      </c>
      <c r="AB85" s="22" t="s">
        <v>340</v>
      </c>
      <c r="AC85" s="22" t="s">
        <v>211</v>
      </c>
      <c r="AD85" s="74">
        <v>8.26</v>
      </c>
      <c r="AE85" s="74">
        <v>9.84</v>
      </c>
      <c r="AF85" s="22">
        <v>1228</v>
      </c>
      <c r="AG85" s="22">
        <v>728</v>
      </c>
      <c r="AH85" s="22">
        <v>808.49119861273255</v>
      </c>
      <c r="AI85" s="6">
        <v>10</v>
      </c>
      <c r="AJ85" s="6">
        <v>300</v>
      </c>
      <c r="AK85" s="6">
        <v>14</v>
      </c>
      <c r="AL85" s="6">
        <v>300</v>
      </c>
      <c r="AM85" s="6">
        <v>14</v>
      </c>
      <c r="AN85" s="5" t="str" cm="1">
        <f t="array" ref="AN85">_xll.Dce_Name_SectI(AF85, AG85, AJ85, AI85, AK85, "x", "-", $Q$14)</f>
        <v>(1228-728)x300x10x14</v>
      </c>
      <c r="AO85" s="5">
        <f t="shared" si="8"/>
        <v>780.49119861273255</v>
      </c>
      <c r="AP85" s="27">
        <f t="shared" si="9"/>
        <v>162.04911986127325</v>
      </c>
      <c r="AQ85" s="27">
        <f t="shared" si="10"/>
        <v>172189.89394905814</v>
      </c>
      <c r="AR85" s="5">
        <f t="shared" si="11"/>
        <v>6306.5040933217724</v>
      </c>
      <c r="AS85" s="5">
        <f t="shared" si="12"/>
        <v>4259.5366342766374</v>
      </c>
      <c r="AT85" s="27">
        <f t="shared" si="13"/>
        <v>420.4336062214515</v>
      </c>
      <c r="AU85" s="27">
        <f t="shared" si="14"/>
        <v>2429.8896559766636</v>
      </c>
      <c r="AV85" s="82">
        <f t="shared" si="15"/>
        <v>8.1363039953757759E-7</v>
      </c>
      <c r="AW85" s="82">
        <f t="shared" si="16"/>
        <v>9941656.1686012689</v>
      </c>
      <c r="AX85" s="82">
        <f t="shared" si="17"/>
        <v>9.9416561686012692E-6</v>
      </c>
      <c r="AY85" s="70">
        <f t="shared" si="18"/>
        <v>0.17715937900807516</v>
      </c>
      <c r="AZ85" s="16">
        <f t="shared" si="19"/>
        <v>595.86839895954938</v>
      </c>
      <c r="BA85" s="22" t="s">
        <v>314</v>
      </c>
      <c r="BB85" s="23">
        <v>93.15054820797296</v>
      </c>
      <c r="BC85" s="23">
        <v>30.374648774366893</v>
      </c>
      <c r="BD85" s="23">
        <v>1.8401098194592791E-2</v>
      </c>
      <c r="BE85" s="23">
        <v>3.7300243935806957E-2</v>
      </c>
      <c r="BF85" s="23">
        <v>0.11743425654050239</v>
      </c>
      <c r="BG85" s="23">
        <v>89.769310152521612</v>
      </c>
      <c r="BH85" s="42" cm="1">
        <f t="array" ref="BH85">_xll.Bimoment(BE85,AY85,AD85,AE85,$O$75)</f>
        <v>5.1161297895874945E-2</v>
      </c>
      <c r="BI85" s="42">
        <f t="shared" si="20"/>
        <v>2.3576304546802616E-3</v>
      </c>
      <c r="BJ85" s="42">
        <f t="shared" si="21"/>
        <v>3.6160296159960588</v>
      </c>
      <c r="BK85" s="24">
        <f t="shared" si="22"/>
        <v>0.53812266012290721</v>
      </c>
      <c r="BL85" s="26" cm="1">
        <f t="array" ref="BL85">_xll.TCVN5575AnnexEHeSoCx(1,BK85)</f>
        <v>1.1161877339877093</v>
      </c>
      <c r="BM85" s="26">
        <f t="shared" si="23"/>
        <v>1.47</v>
      </c>
      <c r="BN85" s="24">
        <f t="shared" si="24"/>
        <v>1</v>
      </c>
      <c r="BO85" s="26" cm="1">
        <f t="array" ref="BO85">noisuy1chieu(BQ85*BN85,$C$92:$M$92,$C$93:$M$93)</f>
        <v>1.6143413782119751</v>
      </c>
      <c r="BP85" s="24">
        <f t="shared" si="25"/>
        <v>2.6472392331850888E-2</v>
      </c>
      <c r="BQ85" s="26">
        <f t="shared" si="26"/>
        <v>8.6952632818563982E-2</v>
      </c>
      <c r="BR85" s="24">
        <f t="shared" si="27"/>
        <v>8.7505328013859969E-4</v>
      </c>
      <c r="BS85" s="24">
        <f t="shared" si="28"/>
        <v>8.7476669893227557E-4</v>
      </c>
      <c r="BT85" s="42">
        <f t="shared" si="29"/>
        <v>0.11430007843055347</v>
      </c>
      <c r="BU85" s="42">
        <f t="shared" si="30"/>
        <v>0.11429979184934715</v>
      </c>
      <c r="BV85" s="28">
        <f t="shared" si="31"/>
        <v>0.11430007843055347</v>
      </c>
      <c r="BW85" s="5" t="str">
        <f t="shared" si="32"/>
        <v>OK</v>
      </c>
      <c r="BX85" s="51">
        <v>1.2</v>
      </c>
      <c r="BY85" s="96" cm="1">
        <f t="array" ref="BY85">_xll.DCETCVNPhuLucFHeSoOnDinh(AE85*1000, BX85*1000, AH85, AI85, AJ85, AK85, AL85, AM85, $D$29)</f>
        <v>1</v>
      </c>
      <c r="BZ85" s="52">
        <f t="shared" si="33"/>
        <v>9.705546219001826E-2</v>
      </c>
      <c r="CA85" s="54">
        <f t="shared" si="34"/>
        <v>9.8805282169089126E-2</v>
      </c>
      <c r="CB85" s="5" t="str">
        <f t="shared" si="35"/>
        <v>OK</v>
      </c>
      <c r="CC85" s="56">
        <f t="shared" si="36"/>
        <v>0.34499859601035404</v>
      </c>
      <c r="CD85" s="55">
        <f t="shared" si="37"/>
        <v>0.34499859601035404</v>
      </c>
      <c r="CE85" s="54">
        <f t="shared" si="38"/>
        <v>0.34499859601035404</v>
      </c>
      <c r="CF85" s="52">
        <f t="shared" si="39"/>
        <v>0.38</v>
      </c>
      <c r="CG85" s="5" t="str">
        <f t="shared" si="40"/>
        <v>OK</v>
      </c>
      <c r="CH85" s="57">
        <f t="shared" si="41"/>
        <v>2.5998325159156108</v>
      </c>
      <c r="CI85" s="6">
        <f t="shared" si="42"/>
        <v>3.2</v>
      </c>
      <c r="CJ85" s="5" t="str">
        <f t="shared" si="43"/>
        <v>OK</v>
      </c>
      <c r="DN85" s="181"/>
      <c r="DP85" s="27"/>
      <c r="DQ85" s="27"/>
      <c r="DR85" s="5"/>
      <c r="DS85" s="5"/>
      <c r="DT85" s="27"/>
      <c r="DU85" s="27"/>
      <c r="DV85" s="82"/>
      <c r="DW85" s="82"/>
      <c r="DX85" s="82"/>
      <c r="DY85" s="70"/>
      <c r="DZ85" s="16"/>
      <c r="EH85" s="42"/>
      <c r="EI85" s="42"/>
      <c r="EJ85" s="42"/>
      <c r="EK85" s="24"/>
      <c r="EL85" s="26"/>
      <c r="EM85" s="26"/>
      <c r="EN85" s="24"/>
      <c r="EO85" s="26"/>
      <c r="EP85" s="24"/>
      <c r="EQ85" s="26"/>
      <c r="ER85" s="24"/>
      <c r="ES85" s="24"/>
      <c r="ET85" s="42"/>
      <c r="EU85" s="42"/>
      <c r="EV85" s="28"/>
      <c r="EX85" s="51"/>
      <c r="EY85" s="96"/>
      <c r="EZ85" s="52"/>
      <c r="FA85" s="54"/>
      <c r="FB85" s="5"/>
      <c r="FC85" s="56"/>
      <c r="FD85" s="55"/>
      <c r="FE85" s="54"/>
      <c r="FF85" s="52"/>
      <c r="FG85" s="5"/>
      <c r="FH85" s="57"/>
      <c r="FI85" s="6"/>
      <c r="FJ85" s="5"/>
    </row>
    <row r="86" spans="2:166">
      <c r="B86" s="99" t="s">
        <v>216</v>
      </c>
      <c r="C86" s="140"/>
      <c r="D86" s="140"/>
      <c r="E86" s="140"/>
      <c r="F86" s="34"/>
      <c r="G86" s="137"/>
      <c r="H86" s="137"/>
      <c r="I86" s="141"/>
      <c r="J86" s="142"/>
      <c r="K86" s="142"/>
      <c r="L86" s="142"/>
      <c r="M86" s="142"/>
      <c r="N86" s="100"/>
      <c r="AA86" s="18" t="s">
        <v>131</v>
      </c>
      <c r="AB86" s="22" t="s">
        <v>340</v>
      </c>
      <c r="AC86" s="22" t="s">
        <v>211</v>
      </c>
      <c r="AD86" s="74">
        <v>8.26</v>
      </c>
      <c r="AE86" s="74">
        <v>9.84</v>
      </c>
      <c r="AF86" s="22">
        <v>1228</v>
      </c>
      <c r="AG86" s="22">
        <v>728</v>
      </c>
      <c r="AH86" s="22">
        <v>808.49119861273255</v>
      </c>
      <c r="AI86" s="6">
        <v>10</v>
      </c>
      <c r="AJ86" s="6">
        <v>300</v>
      </c>
      <c r="AK86" s="6">
        <v>14</v>
      </c>
      <c r="AL86" s="6">
        <v>300</v>
      </c>
      <c r="AM86" s="6">
        <v>14</v>
      </c>
      <c r="AN86" s="5" t="str" cm="1">
        <f t="array" ref="AN86">_xll.Dce_Name_SectI(AF86, AG86, AJ86, AI86, AK86, "x", "-", $Q$14)</f>
        <v>(1228-728)x300x10x14</v>
      </c>
      <c r="AO86" s="5">
        <f t="shared" si="8"/>
        <v>780.49119861273255</v>
      </c>
      <c r="AP86" s="27">
        <f t="shared" si="9"/>
        <v>162.04911986127325</v>
      </c>
      <c r="AQ86" s="27">
        <f t="shared" si="10"/>
        <v>172189.89394905814</v>
      </c>
      <c r="AR86" s="5">
        <f t="shared" si="11"/>
        <v>6306.5040933217724</v>
      </c>
      <c r="AS86" s="5">
        <f t="shared" si="12"/>
        <v>4259.5366342766374</v>
      </c>
      <c r="AT86" s="27">
        <f t="shared" si="13"/>
        <v>420.4336062214515</v>
      </c>
      <c r="AU86" s="27">
        <f t="shared" si="14"/>
        <v>2429.8896559766636</v>
      </c>
      <c r="AV86" s="82">
        <f t="shared" si="15"/>
        <v>8.1363039953757759E-7</v>
      </c>
      <c r="AW86" s="82">
        <f t="shared" si="16"/>
        <v>9941656.1686012689</v>
      </c>
      <c r="AX86" s="82">
        <f t="shared" si="17"/>
        <v>9.9416561686012692E-6</v>
      </c>
      <c r="AY86" s="70">
        <f t="shared" si="18"/>
        <v>0.17715937900807516</v>
      </c>
      <c r="AZ86" s="16">
        <f t="shared" si="19"/>
        <v>595.86839895954938</v>
      </c>
      <c r="BA86" s="22" t="s">
        <v>314</v>
      </c>
      <c r="BB86" s="23">
        <v>93.22472359672247</v>
      </c>
      <c r="BC86" s="23">
        <v>30.998958296187993</v>
      </c>
      <c r="BD86" s="23">
        <v>0.14255712783710806</v>
      </c>
      <c r="BE86" s="23">
        <v>3.7300243935805028E-2</v>
      </c>
      <c r="BF86" s="23">
        <v>0.11743425654049133</v>
      </c>
      <c r="BG86" s="23">
        <v>89.769303020935695</v>
      </c>
      <c r="BH86" s="42" cm="1">
        <f t="array" ref="BH86">_xll.Bimoment(BE86,AY86,AD86,AE86,$O$75)</f>
        <v>5.1161297895872308E-2</v>
      </c>
      <c r="BI86" s="42">
        <f t="shared" si="20"/>
        <v>1.8265052583615701E-2</v>
      </c>
      <c r="BJ86" s="42">
        <f t="shared" si="21"/>
        <v>3.6903521781176183</v>
      </c>
      <c r="BK86" s="24">
        <f t="shared" si="22"/>
        <v>0.53812266012290721</v>
      </c>
      <c r="BL86" s="26" cm="1">
        <f t="array" ref="BL86">_xll.TCVN5575AnnexEHeSoCx(1,BK86)</f>
        <v>1.1161877339877093</v>
      </c>
      <c r="BM86" s="26">
        <f t="shared" si="23"/>
        <v>1.47</v>
      </c>
      <c r="BN86" s="24">
        <f t="shared" si="24"/>
        <v>1</v>
      </c>
      <c r="BO86" s="26" cm="1">
        <f t="array" ref="BO86">noisuy1chieu(BQ86*BN86,$C$92:$M$92,$C$93:$M$93)</f>
        <v>1.6143413782119751</v>
      </c>
      <c r="BP86" s="24">
        <f t="shared" si="25"/>
        <v>2.6493472186238438E-2</v>
      </c>
      <c r="BQ86" s="26">
        <f t="shared" si="26"/>
        <v>8.6952625910744707E-2</v>
      </c>
      <c r="BR86" s="24">
        <f t="shared" si="27"/>
        <v>8.750532801385173E-4</v>
      </c>
      <c r="BS86" s="24">
        <f t="shared" si="28"/>
        <v>8.7476669893223036E-4</v>
      </c>
      <c r="BT86" s="42">
        <f t="shared" si="29"/>
        <v>0.11432115137712166</v>
      </c>
      <c r="BU86" s="42">
        <f t="shared" si="30"/>
        <v>0.11432086479591537</v>
      </c>
      <c r="BV86" s="28">
        <f t="shared" si="31"/>
        <v>0.11432115137712166</v>
      </c>
      <c r="BW86" s="5" t="str">
        <f t="shared" si="32"/>
        <v>OK</v>
      </c>
      <c r="BX86" s="51">
        <v>1.2</v>
      </c>
      <c r="BY86" s="96" cm="1">
        <f t="array" ref="BY86">_xll.DCETCVNPhuLucFHeSoOnDinh(AE86*1000, BX86*1000, AH86, AI86, AJ86, AK86, AL86, AM86, $D$29)</f>
        <v>1</v>
      </c>
      <c r="BZ86" s="52">
        <f t="shared" si="33"/>
        <v>9.7055454479595099E-2</v>
      </c>
      <c r="CA86" s="54">
        <f t="shared" si="34"/>
        <v>9.8805274458665854E-2</v>
      </c>
      <c r="CB86" s="5" t="str">
        <f t="shared" si="35"/>
        <v>OK</v>
      </c>
      <c r="CC86" s="56">
        <f t="shared" si="36"/>
        <v>0.34499859601035404</v>
      </c>
      <c r="CD86" s="55">
        <f t="shared" si="37"/>
        <v>0.34499859601035404</v>
      </c>
      <c r="CE86" s="54">
        <f t="shared" si="38"/>
        <v>0.34499859601035404</v>
      </c>
      <c r="CF86" s="52">
        <f t="shared" si="39"/>
        <v>0.38</v>
      </c>
      <c r="CG86" s="5" t="str">
        <f t="shared" si="40"/>
        <v>OK</v>
      </c>
      <c r="CH86" s="57">
        <f t="shared" si="41"/>
        <v>2.5998325159156108</v>
      </c>
      <c r="CI86" s="6">
        <f t="shared" si="42"/>
        <v>3.2</v>
      </c>
      <c r="CJ86" s="5" t="str">
        <f t="shared" si="43"/>
        <v>OK</v>
      </c>
      <c r="DN86" s="181"/>
      <c r="DP86" s="27"/>
      <c r="DQ86" s="27"/>
      <c r="DR86" s="5"/>
      <c r="DS86" s="5"/>
      <c r="DT86" s="27"/>
      <c r="DU86" s="27"/>
      <c r="DV86" s="82"/>
      <c r="DW86" s="82"/>
      <c r="DX86" s="82"/>
      <c r="DY86" s="70"/>
      <c r="DZ86" s="16"/>
      <c r="EH86" s="42"/>
      <c r="EI86" s="42"/>
      <c r="EJ86" s="42"/>
      <c r="EK86" s="24"/>
      <c r="EL86" s="26"/>
      <c r="EM86" s="26"/>
      <c r="EN86" s="24"/>
      <c r="EO86" s="26"/>
      <c r="EP86" s="24"/>
      <c r="EQ86" s="26"/>
      <c r="ER86" s="24"/>
      <c r="ES86" s="24"/>
      <c r="ET86" s="42"/>
      <c r="EU86" s="42"/>
      <c r="EV86" s="28"/>
      <c r="EX86" s="51"/>
      <c r="EY86" s="96"/>
      <c r="EZ86" s="52"/>
      <c r="FA86" s="54"/>
      <c r="FB86" s="5"/>
      <c r="FC86" s="56"/>
      <c r="FD86" s="55"/>
      <c r="FE86" s="54"/>
      <c r="FF86" s="52"/>
      <c r="FG86" s="5"/>
      <c r="FH86" s="57"/>
      <c r="FI86" s="6"/>
      <c r="FJ86" s="5"/>
    </row>
    <row r="87" spans="2:166">
      <c r="B87" s="101" t="s">
        <v>217</v>
      </c>
      <c r="C87" s="102"/>
      <c r="D87" s="102"/>
      <c r="E87" s="102"/>
      <c r="F87" s="40"/>
      <c r="G87" s="103"/>
      <c r="H87" s="103"/>
      <c r="I87" s="104"/>
      <c r="J87" s="105"/>
      <c r="K87" s="105"/>
      <c r="L87" s="105"/>
      <c r="M87" s="105"/>
      <c r="N87" s="106"/>
      <c r="AA87" s="18" t="s">
        <v>131</v>
      </c>
      <c r="AB87" s="22" t="s">
        <v>340</v>
      </c>
      <c r="AC87" s="22" t="s">
        <v>211</v>
      </c>
      <c r="AD87" s="74">
        <v>9.84</v>
      </c>
      <c r="AE87" s="74">
        <v>9.84</v>
      </c>
      <c r="AF87" s="22">
        <v>1228</v>
      </c>
      <c r="AG87" s="22">
        <v>728</v>
      </c>
      <c r="AH87" s="22">
        <v>728</v>
      </c>
      <c r="AI87" s="6">
        <v>10</v>
      </c>
      <c r="AJ87" s="6">
        <v>300</v>
      </c>
      <c r="AK87" s="6">
        <v>14</v>
      </c>
      <c r="AL87" s="6">
        <v>300</v>
      </c>
      <c r="AM87" s="6">
        <v>14</v>
      </c>
      <c r="AN87" s="5" t="str" cm="1">
        <f t="array" ref="AN87">_xll.Dce_Name_SectI(AF87, AG87, AJ87, AI87, AK87, "x", "-", $Q$14)</f>
        <v>(1228-728)x300x10x14</v>
      </c>
      <c r="AO87" s="5">
        <f t="shared" si="8"/>
        <v>700</v>
      </c>
      <c r="AP87" s="27">
        <f t="shared" si="9"/>
        <v>154</v>
      </c>
      <c r="AQ87" s="27">
        <f t="shared" si="10"/>
        <v>135654.21333333332</v>
      </c>
      <c r="AR87" s="5">
        <f t="shared" si="11"/>
        <v>6305.833333333333</v>
      </c>
      <c r="AS87" s="5">
        <f t="shared" si="12"/>
        <v>3726.7641025641024</v>
      </c>
      <c r="AT87" s="27">
        <f t="shared" si="13"/>
        <v>420.38888888888886</v>
      </c>
      <c r="AU87" s="27">
        <f t="shared" si="14"/>
        <v>2111.9</v>
      </c>
      <c r="AV87" s="82">
        <f t="shared" si="15"/>
        <v>7.8680000000000003E-7</v>
      </c>
      <c r="AW87" s="82">
        <f t="shared" si="16"/>
        <v>8029287</v>
      </c>
      <c r="AX87" s="82">
        <f t="shared" si="17"/>
        <v>8.0292870000000006E-6</v>
      </c>
      <c r="AY87" s="70">
        <f t="shared" si="18"/>
        <v>0.19385348826075771</v>
      </c>
      <c r="AZ87" s="16">
        <f t="shared" si="19"/>
        <v>535.5</v>
      </c>
      <c r="BA87" s="22" t="s">
        <v>314</v>
      </c>
      <c r="BB87" s="23">
        <v>94.153797519532944</v>
      </c>
      <c r="BC87" s="23">
        <v>23.70348049971463</v>
      </c>
      <c r="BD87" s="23">
        <v>0.14255712783710806</v>
      </c>
      <c r="BE87" s="23">
        <v>3.7300243935805028E-2</v>
      </c>
      <c r="BF87" s="23">
        <v>0.34330187917136235</v>
      </c>
      <c r="BG87" s="23">
        <v>133.120045890716</v>
      </c>
      <c r="BH87" s="42" cm="1">
        <f t="array" ref="BH87">_xll.Bimoment(BE87,AY87,AD87,AE87,$O$75)</f>
        <v>0.28416585569570474</v>
      </c>
      <c r="BI87" s="42">
        <f t="shared" si="20"/>
        <v>2.0365303976729723E-2</v>
      </c>
      <c r="BJ87" s="42">
        <f t="shared" si="21"/>
        <v>2.8218429166326939</v>
      </c>
      <c r="BK87" s="24">
        <f t="shared" si="22"/>
        <v>0.6</v>
      </c>
      <c r="BL87" s="26" cm="1">
        <f t="array" ref="BL87">_xll.TCVN5575AnnexEHeSoCx(1,BK87)</f>
        <v>1.1099999999999999</v>
      </c>
      <c r="BM87" s="26">
        <f t="shared" si="23"/>
        <v>1.47</v>
      </c>
      <c r="BN87" s="24">
        <f t="shared" si="24"/>
        <v>1</v>
      </c>
      <c r="BO87" s="26" cm="1">
        <f t="array" ref="BO87">noisuy1chieu(BQ87*BN87,$C$92:$M$92,$C$93:$M$93)</f>
        <v>1.7367343902587891</v>
      </c>
      <c r="BP87" s="24">
        <f t="shared" si="25"/>
        <v>2.8156039928090001E-2</v>
      </c>
      <c r="BQ87" s="26">
        <f t="shared" si="26"/>
        <v>0.14819823398655232</v>
      </c>
      <c r="BR87" s="24">
        <f t="shared" si="27"/>
        <v>2.5583624322321778E-3</v>
      </c>
      <c r="BS87" s="24">
        <f t="shared" si="28"/>
        <v>5.0254555376946014E-3</v>
      </c>
      <c r="BT87" s="42">
        <f t="shared" si="29"/>
        <v>0.17891263634687449</v>
      </c>
      <c r="BU87" s="42">
        <f t="shared" si="30"/>
        <v>0.18137972945233691</v>
      </c>
      <c r="BV87" s="28">
        <f t="shared" si="31"/>
        <v>0.18137972945233691</v>
      </c>
      <c r="BW87" s="5" t="str">
        <f t="shared" si="32"/>
        <v>OK</v>
      </c>
      <c r="BX87" s="51">
        <v>1.2</v>
      </c>
      <c r="BY87" s="96" cm="1">
        <f t="array" ref="BY87">_xll.DCETCVNPhuLucFHeSoOnDinh(AE87*1000, BX87*1000, AH87, AI87, AJ87, AK87, AL87, AM87, $D$29)</f>
        <v>1</v>
      </c>
      <c r="BZ87" s="52">
        <f t="shared" si="33"/>
        <v>0.16450003972507307</v>
      </c>
      <c r="CA87" s="54">
        <f t="shared" si="34"/>
        <v>0.17208385769499984</v>
      </c>
      <c r="CB87" s="5" t="str">
        <f t="shared" si="35"/>
        <v>OK</v>
      </c>
      <c r="CC87" s="56">
        <f t="shared" si="36"/>
        <v>0.34499859601035404</v>
      </c>
      <c r="CD87" s="55">
        <f t="shared" si="37"/>
        <v>0.34499859601035404</v>
      </c>
      <c r="CE87" s="54">
        <f t="shared" si="38"/>
        <v>0.34499859601035404</v>
      </c>
      <c r="CF87" s="52">
        <f t="shared" si="39"/>
        <v>0.38</v>
      </c>
      <c r="CG87" s="5" t="str">
        <f t="shared" si="40"/>
        <v>OK</v>
      </c>
      <c r="CH87" s="57">
        <f t="shared" si="41"/>
        <v>2.3317146488975653</v>
      </c>
      <c r="CI87" s="6">
        <f t="shared" si="42"/>
        <v>3.2</v>
      </c>
      <c r="CJ87" s="5" t="str">
        <f t="shared" si="43"/>
        <v>OK</v>
      </c>
      <c r="DN87" s="181"/>
      <c r="DP87" s="27"/>
      <c r="DQ87" s="27"/>
      <c r="DR87" s="5"/>
      <c r="DS87" s="5"/>
      <c r="DT87" s="27"/>
      <c r="DU87" s="27"/>
      <c r="DV87" s="82"/>
      <c r="DW87" s="82"/>
      <c r="DX87" s="82"/>
      <c r="DY87" s="70"/>
      <c r="DZ87" s="16"/>
      <c r="EH87" s="42"/>
      <c r="EI87" s="42"/>
      <c r="EJ87" s="42"/>
      <c r="EK87" s="24"/>
      <c r="EL87" s="26"/>
      <c r="EM87" s="26"/>
      <c r="EN87" s="24"/>
      <c r="EO87" s="26"/>
      <c r="EP87" s="24"/>
      <c r="EQ87" s="26"/>
      <c r="ER87" s="24"/>
      <c r="ES87" s="24"/>
      <c r="ET87" s="42"/>
      <c r="EU87" s="42"/>
      <c r="EV87" s="28"/>
      <c r="EX87" s="51"/>
      <c r="EY87" s="96"/>
      <c r="EZ87" s="52"/>
      <c r="FA87" s="54"/>
      <c r="FB87" s="5"/>
      <c r="FC87" s="56"/>
      <c r="FD87" s="55"/>
      <c r="FE87" s="54"/>
      <c r="FF87" s="52"/>
      <c r="FG87" s="5"/>
      <c r="FH87" s="57"/>
      <c r="FI87" s="6"/>
      <c r="FJ87" s="5"/>
    </row>
    <row r="88" spans="2:166">
      <c r="AA88" s="18" t="s">
        <v>131</v>
      </c>
      <c r="AB88" s="22" t="s">
        <v>340</v>
      </c>
      <c r="AC88" s="22" t="s">
        <v>211</v>
      </c>
      <c r="AD88" s="74">
        <v>0</v>
      </c>
      <c r="AE88" s="74">
        <v>9.84</v>
      </c>
      <c r="AF88" s="22">
        <v>1228</v>
      </c>
      <c r="AG88" s="22">
        <v>728</v>
      </c>
      <c r="AH88" s="22">
        <v>1228</v>
      </c>
      <c r="AI88" s="6">
        <v>10</v>
      </c>
      <c r="AJ88" s="6">
        <v>300</v>
      </c>
      <c r="AK88" s="6">
        <v>14</v>
      </c>
      <c r="AL88" s="6">
        <v>300</v>
      </c>
      <c r="AM88" s="6">
        <v>14</v>
      </c>
      <c r="AN88" s="5" t="str" cm="1">
        <f t="array" ref="AN88">_xll.Dce_Name_SectI(AF88, AG88, AJ88, AI88, AK88, "x", "-", $Q$14)</f>
        <v>(1228-728)x300x10x14</v>
      </c>
      <c r="AO88" s="5">
        <f t="shared" ref="AO88:AO151" si="80">AH88-AK88-AM88</f>
        <v>1200</v>
      </c>
      <c r="AP88" s="27">
        <f t="shared" ref="AP88:AP151" si="81">(AO88*AI88+AJ88*AK88+AL88*AM88)/100</f>
        <v>204</v>
      </c>
      <c r="AQ88" s="27">
        <f t="shared" ref="AQ88:AQ151" si="82">(AI88*AO88^3/12+AJ88*AK88^3/12+AJ88*AK88*(AO88/2+AK88/2)^2+AL88*AM88^3/12+AL88*AM88*(AO88/2+AM88/2)^2)/10000</f>
        <v>453510.88</v>
      </c>
      <c r="AR88" s="5">
        <f t="shared" ref="AR88:AR151" si="83">(AO88*AI88^3/12+AK88*AJ88^3/12+AM88*AL88^3/12)/10000</f>
        <v>6310</v>
      </c>
      <c r="AS88" s="5">
        <f t="shared" ref="AS88:AS151" si="84">AQ88/(AH88/20)</f>
        <v>7386.170684039088</v>
      </c>
      <c r="AT88" s="27">
        <f t="shared" ref="AT88:AT151" si="85">AR88/(MAX(AJ88,AL88)/20)</f>
        <v>420.66666666666669</v>
      </c>
      <c r="AU88" s="27">
        <f t="shared" ref="AU88:AU151" si="86">(AI88*AO88^2/8+AJ88*AK88*(AO88/2+AK88/2))/1000</f>
        <v>4349.3999999999996</v>
      </c>
      <c r="AV88" s="82">
        <f t="shared" ref="AV88:AV151" si="87">((2*AJ88*AK88^3+(AO88+AK88)*AI88^3)/3)/1000000000000</f>
        <v>9.5346666666666665E-7</v>
      </c>
      <c r="AW88" s="82">
        <f t="shared" ref="AW88:AW151" si="88">(AJ88^3*(AH88-AK88)^2*AK88/24)/1000000</f>
        <v>23212287</v>
      </c>
      <c r="AX88" s="82">
        <f t="shared" ref="AX88:AX151" si="89">AW88/1000000000000</f>
        <v>2.3212286999999999E-5</v>
      </c>
      <c r="AY88" s="70">
        <f t="shared" ref="AY88:AY151" si="90">SQRT(($K$80*AV88)/($B$29*AX88))</f>
        <v>0.12550866986930984</v>
      </c>
      <c r="AZ88" s="16">
        <f t="shared" ref="AZ88:AZ151" si="91">AJ88*(AH88-AK88)/400</f>
        <v>910.5</v>
      </c>
      <c r="BA88" s="22" t="s">
        <v>315</v>
      </c>
      <c r="BB88" s="23">
        <v>10.282666878352757</v>
      </c>
      <c r="BC88" s="23">
        <v>13.979481632050096</v>
      </c>
      <c r="BD88" s="23">
        <v>1.4448426433377293E-2</v>
      </c>
      <c r="BE88" s="23">
        <v>3.8523583812666864E-2</v>
      </c>
      <c r="BF88" s="23">
        <v>3.6298585574744635E-2</v>
      </c>
      <c r="BG88" s="23">
        <v>265.72398480440097</v>
      </c>
      <c r="BH88" s="42" cm="1">
        <f t="array" ref="BH88">_xll.Bimoment(BE88,AY88,AD88,AE88,$O$75)</f>
        <v>0.30321378257835718</v>
      </c>
      <c r="BI88" s="42">
        <f t="shared" ref="BI88:BI151" si="92">ABS(BD88)/(AI88*AO88)*1000</f>
        <v>1.2040355361147743E-3</v>
      </c>
      <c r="BJ88" s="42">
        <f t="shared" ref="BJ88:BJ151" si="93">ABS(BC88)/(AJ88*AK88+AL88*AM88)*1000</f>
        <v>1.6642240038154876</v>
      </c>
      <c r="BK88" s="24">
        <f t="shared" ref="BK88:BK151" si="94">(AJ88*AK88)/(AO88*AI88)</f>
        <v>0.35</v>
      </c>
      <c r="BL88" s="26" cm="1">
        <f t="array" ref="BL88">_xll.TCVN5575AnnexEHeSoCx(1,BK88)</f>
        <v>1.1619999999999999</v>
      </c>
      <c r="BM88" s="26">
        <f t="shared" ref="BM88:BM151" si="95">1.47</f>
        <v>1.47</v>
      </c>
      <c r="BN88" s="24">
        <f t="shared" ref="BN88:BN151" si="96">IF(BI88&lt;=0.5*$L$38,1,1-0.2/(BK88+0.25)*(BI88/L103)^4)</f>
        <v>1</v>
      </c>
      <c r="BO88" s="26" cm="1">
        <f t="array" ref="BO88">noisuy1chieu(BQ88*BN88,$C$92:$M$92,$C$93:$M$93)</f>
        <v>1.7249929904937744</v>
      </c>
      <c r="BP88" s="24">
        <f t="shared" ref="BP88:BP151" si="97">ABS(BB88)/(AP88*$L$40)*10</f>
        <v>2.3212934774403159E-3</v>
      </c>
      <c r="BQ88" s="26">
        <f t="shared" ref="BQ88:BQ151" si="98">ABS(BG88)/(BL88*BN88*AS88*$L$40)*1000</f>
        <v>0.1425803712391237</v>
      </c>
      <c r="BR88" s="24">
        <f t="shared" ref="BR88:BR151" si="99">ABS(BF88)/(BM88*AT88*$L$40)*1000</f>
        <v>2.7032656106449243E-4</v>
      </c>
      <c r="BS88" s="24">
        <f t="shared" ref="BS88:BS151" si="100">ABS(BH88)*AZ88/(BO88*AW88*$L$40)*100000</f>
        <v>3.1752510930310052E-3</v>
      </c>
      <c r="BT88" s="42">
        <f t="shared" ref="BT88:BT151" si="101">BP88+BQ88+BR88</f>
        <v>0.1451719912776285</v>
      </c>
      <c r="BU88" s="42">
        <f t="shared" ref="BU88:BU151" si="102">BP88+BQ88+BS88</f>
        <v>0.14807691580959503</v>
      </c>
      <c r="BV88" s="28">
        <f t="shared" ref="BV88:BV151" si="103">MAX(BT88,BU88)</f>
        <v>0.14807691580959503</v>
      </c>
      <c r="BW88" s="5" t="str">
        <f t="shared" ref="BW88:BW151" si="104">IF(BV88&lt;=1,"OK","Check")</f>
        <v>OK</v>
      </c>
      <c r="BX88" s="51">
        <v>1.2</v>
      </c>
      <c r="BY88" s="96" cm="1">
        <f t="array" ref="BY88">_xll.DCETCVNPhuLucFHeSoOnDinh(AE88*1000, BX88*1000, AH88, AI88, AJ88, AK88, AL88, AM88, $D$29)</f>
        <v>1</v>
      </c>
      <c r="BZ88" s="52">
        <f t="shared" ref="BZ88:BZ151" si="105">(ABS(BG88)/(BY88*AS88)*1000)/$BE$14</f>
        <v>0.16567839137986171</v>
      </c>
      <c r="CA88" s="54">
        <f t="shared" ref="CA88:CA151" si="106">BZ88+BR88+BS88</f>
        <v>0.16912396903395721</v>
      </c>
      <c r="CB88" s="5" t="str">
        <f t="shared" ref="CB88:CB151" si="107">IF(CA88&lt;=1,"OK","Check")</f>
        <v>OK</v>
      </c>
      <c r="CC88" s="56">
        <f t="shared" ref="CC88:CC151" si="108">(((AJ88-AI88)/2)/AK88)*SQRT($D$29/206000)</f>
        <v>0.34499859601035404</v>
      </c>
      <c r="CD88" s="55">
        <f t="shared" ref="CD88:CD151" si="109">(((AL88-AI88)/2)/AM88)*SQRT($D$29/206000)</f>
        <v>0.34499859601035404</v>
      </c>
      <c r="CE88" s="54">
        <f t="shared" ref="CE88:CE151" si="110">MAX(CC88,CD88)</f>
        <v>0.34499859601035404</v>
      </c>
      <c r="CF88" s="52">
        <f t="shared" ref="CF88:CF151" si="111">$L$58</f>
        <v>0.38</v>
      </c>
      <c r="CG88" s="5" t="str">
        <f t="shared" ref="CG88:CG151" si="112">IF(CE88&lt;=CF88,"OK","Check")</f>
        <v>OK</v>
      </c>
      <c r="CH88" s="57">
        <f t="shared" ref="CH88:CH151" si="113">(AO88/AI88)*SQRT($AK$16/$AK$14)</f>
        <v>3.9972251123958262</v>
      </c>
      <c r="CI88" s="6">
        <f t="shared" ref="CI88:CI151" si="114">3.2</f>
        <v>3.2</v>
      </c>
      <c r="CJ88" s="5" t="str">
        <f t="shared" ref="CJ88:CJ151" si="115">IF(CH88&lt;=CI88,"OK","Gia cường")</f>
        <v>Gia cường</v>
      </c>
      <c r="DN88" s="181"/>
      <c r="DP88" s="27"/>
      <c r="DQ88" s="27"/>
      <c r="DR88" s="5"/>
      <c r="DS88" s="5"/>
      <c r="DT88" s="27"/>
      <c r="DU88" s="27"/>
      <c r="DV88" s="82"/>
      <c r="DW88" s="82"/>
      <c r="DX88" s="82"/>
      <c r="DY88" s="70"/>
      <c r="DZ88" s="16"/>
      <c r="EH88" s="42"/>
      <c r="EI88" s="42"/>
      <c r="EJ88" s="42"/>
      <c r="EK88" s="24"/>
      <c r="EL88" s="26"/>
      <c r="EM88" s="26"/>
      <c r="EN88" s="24"/>
      <c r="EO88" s="26"/>
      <c r="EP88" s="24"/>
      <c r="EQ88" s="26"/>
      <c r="ER88" s="24"/>
      <c r="ES88" s="24"/>
      <c r="ET88" s="42"/>
      <c r="EU88" s="42"/>
      <c r="EV88" s="28"/>
      <c r="EX88" s="51"/>
      <c r="EY88" s="96"/>
      <c r="EZ88" s="52"/>
      <c r="FA88" s="54"/>
      <c r="FB88" s="5"/>
      <c r="FC88" s="56"/>
      <c r="FD88" s="55"/>
      <c r="FE88" s="54"/>
      <c r="FF88" s="52"/>
      <c r="FG88" s="5"/>
      <c r="FH88" s="57"/>
      <c r="FI88" s="6"/>
      <c r="FJ88" s="5"/>
    </row>
    <row r="89" spans="2:166">
      <c r="AA89" s="18" t="s">
        <v>131</v>
      </c>
      <c r="AB89" s="22" t="s">
        <v>340</v>
      </c>
      <c r="AC89" s="22" t="s">
        <v>211</v>
      </c>
      <c r="AD89" s="74">
        <v>4.92</v>
      </c>
      <c r="AE89" s="74">
        <v>9.84</v>
      </c>
      <c r="AF89" s="22">
        <v>1228</v>
      </c>
      <c r="AG89" s="22">
        <v>728</v>
      </c>
      <c r="AH89" s="22">
        <v>978</v>
      </c>
      <c r="AI89" s="6">
        <v>10</v>
      </c>
      <c r="AJ89" s="6">
        <v>300</v>
      </c>
      <c r="AK89" s="6">
        <v>14</v>
      </c>
      <c r="AL89" s="6">
        <v>300</v>
      </c>
      <c r="AM89" s="6">
        <v>14</v>
      </c>
      <c r="AN89" s="5" t="str" cm="1">
        <f t="array" ref="AN89">_xll.Dce_Name_SectI(AF89, AG89, AJ89, AI89, AK89, "x", "-", $Q$14)</f>
        <v>(1228-728)x300x10x14</v>
      </c>
      <c r="AO89" s="5">
        <f t="shared" si="80"/>
        <v>950</v>
      </c>
      <c r="AP89" s="27">
        <f t="shared" si="81"/>
        <v>179</v>
      </c>
      <c r="AQ89" s="27">
        <f t="shared" si="82"/>
        <v>266613.79666666663</v>
      </c>
      <c r="AR89" s="5">
        <f t="shared" si="83"/>
        <v>6307.916666666667</v>
      </c>
      <c r="AS89" s="5">
        <f t="shared" si="84"/>
        <v>5452.224880708929</v>
      </c>
      <c r="AT89" s="27">
        <f t="shared" si="85"/>
        <v>420.52777777777777</v>
      </c>
      <c r="AU89" s="27">
        <f t="shared" si="86"/>
        <v>3152.5250000000001</v>
      </c>
      <c r="AV89" s="82">
        <f t="shared" si="87"/>
        <v>8.7013333333333334E-7</v>
      </c>
      <c r="AW89" s="82">
        <f t="shared" si="88"/>
        <v>14636412</v>
      </c>
      <c r="AX89" s="82">
        <f t="shared" si="89"/>
        <v>1.4636412E-5</v>
      </c>
      <c r="AY89" s="70">
        <f t="shared" si="90"/>
        <v>0.1509925520416649</v>
      </c>
      <c r="AZ89" s="16">
        <f t="shared" si="91"/>
        <v>723</v>
      </c>
      <c r="BA89" s="22" t="s">
        <v>315</v>
      </c>
      <c r="BB89" s="23">
        <v>13.347890475510843</v>
      </c>
      <c r="BC89" s="23">
        <v>15.639904556355294</v>
      </c>
      <c r="BD89" s="23">
        <v>1.4448426433377293E-2</v>
      </c>
      <c r="BE89" s="23">
        <v>3.8523583812666864E-2</v>
      </c>
      <c r="BF89" s="23">
        <v>0.10739983115159266</v>
      </c>
      <c r="BG89" s="23">
        <v>193.30784636142556</v>
      </c>
      <c r="BH89" s="42" cm="1">
        <f t="array" ref="BH89">_xll.Bimoment(BE89,AY89,AD89,AE89,$O$75)</f>
        <v>-0.14596391970028774</v>
      </c>
      <c r="BI89" s="42">
        <f t="shared" si="92"/>
        <v>1.5208869929870833E-3</v>
      </c>
      <c r="BJ89" s="42">
        <f t="shared" si="93"/>
        <v>1.8618933995661064</v>
      </c>
      <c r="BK89" s="24">
        <f t="shared" si="94"/>
        <v>0.44210526315789472</v>
      </c>
      <c r="BL89" s="26" cm="1">
        <f t="array" ref="BL89">_xll.TCVN5575AnnexEHeSoCx(1,BK89)</f>
        <v>1.1362105263157896</v>
      </c>
      <c r="BM89" s="26">
        <f t="shared" si="95"/>
        <v>1.47</v>
      </c>
      <c r="BN89" s="24">
        <f t="shared" si="96"/>
        <v>1</v>
      </c>
      <c r="BO89" s="26" cm="1">
        <f t="array" ref="BO89">noisuy1chieu(BQ89*BN89,$C$92:$M$92,$C$93:$M$93)</f>
        <v>1.7273430824279785</v>
      </c>
      <c r="BP89" s="24">
        <f t="shared" si="97"/>
        <v>3.4341088403622433E-3</v>
      </c>
      <c r="BQ89" s="26">
        <f t="shared" si="98"/>
        <v>0.14370483015099556</v>
      </c>
      <c r="BR89" s="24">
        <f t="shared" si="99"/>
        <v>8.0010323745516613E-4</v>
      </c>
      <c r="BS89" s="24">
        <f t="shared" si="100"/>
        <v>1.9223171285985565E-3</v>
      </c>
      <c r="BT89" s="42">
        <f t="shared" si="101"/>
        <v>0.14793904222881296</v>
      </c>
      <c r="BU89" s="42">
        <f t="shared" si="102"/>
        <v>0.14906125611995635</v>
      </c>
      <c r="BV89" s="28">
        <f t="shared" si="103"/>
        <v>0.14906125611995635</v>
      </c>
      <c r="BW89" s="5" t="str">
        <f t="shared" si="104"/>
        <v>OK</v>
      </c>
      <c r="BX89" s="51">
        <v>1.2</v>
      </c>
      <c r="BY89" s="96" cm="1">
        <f t="array" ref="BY89">_xll.DCETCVNPhuLucFHeSoOnDinh(AE89*1000, BX89*1000, AH89, AI89, AJ89, AK89, AL89, AM89, $D$29)</f>
        <v>1</v>
      </c>
      <c r="BZ89" s="52">
        <f t="shared" si="105"/>
        <v>0.1632789406999838</v>
      </c>
      <c r="CA89" s="54">
        <f t="shared" si="106"/>
        <v>0.16600136106603752</v>
      </c>
      <c r="CB89" s="5" t="str">
        <f t="shared" si="107"/>
        <v>OK</v>
      </c>
      <c r="CC89" s="56">
        <f t="shared" si="108"/>
        <v>0.34499859601035404</v>
      </c>
      <c r="CD89" s="55">
        <f t="shared" si="109"/>
        <v>0.34499859601035404</v>
      </c>
      <c r="CE89" s="54">
        <f t="shared" si="110"/>
        <v>0.34499859601035404</v>
      </c>
      <c r="CF89" s="52">
        <f t="shared" si="111"/>
        <v>0.38</v>
      </c>
      <c r="CG89" s="5" t="str">
        <f t="shared" si="112"/>
        <v>OK</v>
      </c>
      <c r="CH89" s="57">
        <f t="shared" si="113"/>
        <v>3.1644698806466955</v>
      </c>
      <c r="CI89" s="6">
        <f t="shared" si="114"/>
        <v>3.2</v>
      </c>
      <c r="CJ89" s="5" t="str">
        <f t="shared" si="115"/>
        <v>OK</v>
      </c>
      <c r="DN89" s="181"/>
      <c r="DP89" s="27"/>
      <c r="DQ89" s="27"/>
      <c r="DR89" s="5"/>
      <c r="DS89" s="5"/>
      <c r="DT89" s="27"/>
      <c r="DU89" s="27"/>
      <c r="DV89" s="82"/>
      <c r="DW89" s="82"/>
      <c r="DX89" s="82"/>
      <c r="DY89" s="70"/>
      <c r="DZ89" s="16"/>
      <c r="EH89" s="42"/>
      <c r="EI89" s="42"/>
      <c r="EJ89" s="42"/>
      <c r="EK89" s="24"/>
      <c r="EL89" s="26"/>
      <c r="EM89" s="26"/>
      <c r="EN89" s="24"/>
      <c r="EO89" s="26"/>
      <c r="EP89" s="24"/>
      <c r="EQ89" s="26"/>
      <c r="ER89" s="24"/>
      <c r="ES89" s="24"/>
      <c r="ET89" s="42"/>
      <c r="EU89" s="42"/>
      <c r="EV89" s="28"/>
      <c r="EX89" s="51"/>
      <c r="EY89" s="96"/>
      <c r="EZ89" s="52"/>
      <c r="FA89" s="54"/>
      <c r="FB89" s="5"/>
      <c r="FC89" s="56"/>
      <c r="FD89" s="55"/>
      <c r="FE89" s="54"/>
      <c r="FF89" s="52"/>
      <c r="FG89" s="5"/>
      <c r="FH89" s="57"/>
      <c r="FI89" s="6"/>
      <c r="FJ89" s="5"/>
    </row>
    <row r="90" spans="2:166">
      <c r="AA90" s="18" t="s">
        <v>131</v>
      </c>
      <c r="AB90" s="22" t="s">
        <v>340</v>
      </c>
      <c r="AC90" s="22" t="s">
        <v>211</v>
      </c>
      <c r="AD90" s="74">
        <v>8.26</v>
      </c>
      <c r="AE90" s="74">
        <v>9.84</v>
      </c>
      <c r="AF90" s="22">
        <v>1228</v>
      </c>
      <c r="AG90" s="22">
        <v>728</v>
      </c>
      <c r="AH90" s="22">
        <v>808.49119861273255</v>
      </c>
      <c r="AI90" s="6">
        <v>10</v>
      </c>
      <c r="AJ90" s="6">
        <v>300</v>
      </c>
      <c r="AK90" s="6">
        <v>14</v>
      </c>
      <c r="AL90" s="6">
        <v>300</v>
      </c>
      <c r="AM90" s="6">
        <v>14</v>
      </c>
      <c r="AN90" s="5" t="str" cm="1">
        <f t="array" ref="AN90">_xll.Dce_Name_SectI(AF90, AG90, AJ90, AI90, AK90, "x", "-", $Q$14)</f>
        <v>(1228-728)x300x10x14</v>
      </c>
      <c r="AO90" s="5">
        <f t="shared" si="80"/>
        <v>780.49119861273255</v>
      </c>
      <c r="AP90" s="27">
        <f t="shared" si="81"/>
        <v>162.04911986127325</v>
      </c>
      <c r="AQ90" s="27">
        <f t="shared" si="82"/>
        <v>172189.89394905814</v>
      </c>
      <c r="AR90" s="5">
        <f t="shared" si="83"/>
        <v>6306.5040933217724</v>
      </c>
      <c r="AS90" s="5">
        <f t="shared" si="84"/>
        <v>4259.5366342766374</v>
      </c>
      <c r="AT90" s="27">
        <f t="shared" si="85"/>
        <v>420.4336062214515</v>
      </c>
      <c r="AU90" s="27">
        <f t="shared" si="86"/>
        <v>2429.8896559766636</v>
      </c>
      <c r="AV90" s="82">
        <f t="shared" si="87"/>
        <v>8.1363039953757759E-7</v>
      </c>
      <c r="AW90" s="82">
        <f t="shared" si="88"/>
        <v>9941656.1686012689</v>
      </c>
      <c r="AX90" s="82">
        <f t="shared" si="89"/>
        <v>9.9416561686012692E-6</v>
      </c>
      <c r="AY90" s="70">
        <f t="shared" si="90"/>
        <v>0.17715937900807516</v>
      </c>
      <c r="AZ90" s="16">
        <f t="shared" si="91"/>
        <v>595.86839895954938</v>
      </c>
      <c r="BA90" s="22" t="s">
        <v>315</v>
      </c>
      <c r="BB90" s="23">
        <v>15.349922900945897</v>
      </c>
      <c r="BC90" s="23">
        <v>17.407896898310483</v>
      </c>
      <c r="BD90" s="23">
        <v>1.4448426433377293E-2</v>
      </c>
      <c r="BE90" s="23">
        <v>3.8523583812666864E-2</v>
      </c>
      <c r="BF90" s="23">
        <v>0.15560897881108571</v>
      </c>
      <c r="BG90" s="23">
        <v>138.31789219327138</v>
      </c>
      <c r="BH90" s="42" cm="1">
        <f t="array" ref="BH90">_xll.Bimoment(BE90,AY90,AD90,AE90,$O$75)</f>
        <v>5.2839240162838273E-2</v>
      </c>
      <c r="BI90" s="42">
        <f t="shared" si="92"/>
        <v>1.8511965873616949E-3</v>
      </c>
      <c r="BJ90" s="42">
        <f t="shared" si="93"/>
        <v>2.0723686783702955</v>
      </c>
      <c r="BK90" s="24">
        <f t="shared" si="94"/>
        <v>0.53812266012290721</v>
      </c>
      <c r="BL90" s="26" cm="1">
        <f t="array" ref="BL90">_xll.TCVN5575AnnexEHeSoCx(1,BK90)</f>
        <v>1.1161877339877093</v>
      </c>
      <c r="BM90" s="26">
        <f t="shared" si="95"/>
        <v>1.47</v>
      </c>
      <c r="BN90" s="24">
        <f t="shared" si="96"/>
        <v>1</v>
      </c>
      <c r="BO90" s="26" cm="1">
        <f t="array" ref="BO90">noisuy1chieu(BQ90*BN90,$C$92:$M$92,$C$93:$M$93)</f>
        <v>1.7070138454437256</v>
      </c>
      <c r="BP90" s="24">
        <f t="shared" si="97"/>
        <v>4.3622843785123553E-3</v>
      </c>
      <c r="BQ90" s="26">
        <f t="shared" si="98"/>
        <v>0.13397791374006013</v>
      </c>
      <c r="BR90" s="24">
        <f t="shared" si="99"/>
        <v>1.1595095957430063E-3</v>
      </c>
      <c r="BS90" s="24">
        <f t="shared" si="100"/>
        <v>8.5440855262661458E-4</v>
      </c>
      <c r="BT90" s="42">
        <f t="shared" si="101"/>
        <v>0.1394997077143155</v>
      </c>
      <c r="BU90" s="42">
        <f t="shared" si="102"/>
        <v>0.13919460667119909</v>
      </c>
      <c r="BV90" s="28">
        <f t="shared" si="103"/>
        <v>0.1394997077143155</v>
      </c>
      <c r="BW90" s="5" t="str">
        <f t="shared" si="104"/>
        <v>OK</v>
      </c>
      <c r="BX90" s="51">
        <v>1.2</v>
      </c>
      <c r="BY90" s="96" cm="1">
        <f t="array" ref="BY90">_xll.DCETCVNPhuLucFHeSoOnDinh(AE90*1000, BX90*1000, AH90, AI90, AJ90, AK90, AL90, AM90, $D$29)</f>
        <v>1</v>
      </c>
      <c r="BZ90" s="52">
        <f t="shared" si="105"/>
        <v>0.14954450394191848</v>
      </c>
      <c r="CA90" s="54">
        <f t="shared" si="106"/>
        <v>0.15155842209028811</v>
      </c>
      <c r="CB90" s="5" t="str">
        <f t="shared" si="107"/>
        <v>OK</v>
      </c>
      <c r="CC90" s="56">
        <f t="shared" si="108"/>
        <v>0.34499859601035404</v>
      </c>
      <c r="CD90" s="55">
        <f t="shared" si="109"/>
        <v>0.34499859601035404</v>
      </c>
      <c r="CE90" s="54">
        <f t="shared" si="110"/>
        <v>0.34499859601035404</v>
      </c>
      <c r="CF90" s="52">
        <f t="shared" si="111"/>
        <v>0.38</v>
      </c>
      <c r="CG90" s="5" t="str">
        <f t="shared" si="112"/>
        <v>OK</v>
      </c>
      <c r="CH90" s="57">
        <f t="shared" si="113"/>
        <v>2.5998325159156108</v>
      </c>
      <c r="CI90" s="6">
        <f t="shared" si="114"/>
        <v>3.2</v>
      </c>
      <c r="CJ90" s="5" t="str">
        <f t="shared" si="115"/>
        <v>OK</v>
      </c>
      <c r="DN90" s="181"/>
      <c r="DP90" s="27"/>
      <c r="DQ90" s="27"/>
      <c r="DR90" s="5"/>
      <c r="DS90" s="5"/>
      <c r="DT90" s="27"/>
      <c r="DU90" s="27"/>
      <c r="DV90" s="82"/>
      <c r="DW90" s="82"/>
      <c r="DX90" s="82"/>
      <c r="DY90" s="70"/>
      <c r="DZ90" s="16"/>
      <c r="EH90" s="42"/>
      <c r="EI90" s="42"/>
      <c r="EJ90" s="42"/>
      <c r="EK90" s="24"/>
      <c r="EL90" s="26"/>
      <c r="EM90" s="26"/>
      <c r="EN90" s="24"/>
      <c r="EO90" s="26"/>
      <c r="EP90" s="24"/>
      <c r="EQ90" s="26"/>
      <c r="ER90" s="24"/>
      <c r="ES90" s="24"/>
      <c r="ET90" s="42"/>
      <c r="EU90" s="42"/>
      <c r="EV90" s="28"/>
      <c r="EX90" s="51"/>
      <c r="EY90" s="96"/>
      <c r="EZ90" s="52"/>
      <c r="FA90" s="54"/>
      <c r="FB90" s="5"/>
      <c r="FC90" s="56"/>
      <c r="FD90" s="55"/>
      <c r="FE90" s="54"/>
      <c r="FF90" s="52"/>
      <c r="FG90" s="5"/>
      <c r="FH90" s="57"/>
      <c r="FI90" s="6"/>
      <c r="FJ90" s="5"/>
    </row>
    <row r="91" spans="2:166">
      <c r="AA91" s="18" t="s">
        <v>131</v>
      </c>
      <c r="AB91" s="22" t="s">
        <v>340</v>
      </c>
      <c r="AC91" s="22" t="s">
        <v>211</v>
      </c>
      <c r="AD91" s="74">
        <v>8.26</v>
      </c>
      <c r="AE91" s="74">
        <v>9.84</v>
      </c>
      <c r="AF91" s="22">
        <v>1228</v>
      </c>
      <c r="AG91" s="22">
        <v>728</v>
      </c>
      <c r="AH91" s="22">
        <v>808.49119861273255</v>
      </c>
      <c r="AI91" s="6">
        <v>10</v>
      </c>
      <c r="AJ91" s="6">
        <v>300</v>
      </c>
      <c r="AK91" s="6">
        <v>14</v>
      </c>
      <c r="AL91" s="6">
        <v>300</v>
      </c>
      <c r="AM91" s="6">
        <v>14</v>
      </c>
      <c r="AN91" s="5" t="str" cm="1">
        <f t="array" ref="AN91">_xll.Dce_Name_SectI(AF91, AG91, AJ91, AI91, AK91, "x", "-", $Q$14)</f>
        <v>(1228-728)x300x10x14</v>
      </c>
      <c r="AO91" s="5">
        <f t="shared" si="80"/>
        <v>780.49119861273255</v>
      </c>
      <c r="AP91" s="27">
        <f t="shared" si="81"/>
        <v>162.04911986127325</v>
      </c>
      <c r="AQ91" s="27">
        <f t="shared" si="82"/>
        <v>172189.89394905814</v>
      </c>
      <c r="AR91" s="5">
        <f t="shared" si="83"/>
        <v>6306.5040933217724</v>
      </c>
      <c r="AS91" s="5">
        <f t="shared" si="84"/>
        <v>4259.5366342766374</v>
      </c>
      <c r="AT91" s="27">
        <f t="shared" si="85"/>
        <v>420.4336062214515</v>
      </c>
      <c r="AU91" s="27">
        <f t="shared" si="86"/>
        <v>2429.8896559766636</v>
      </c>
      <c r="AV91" s="82">
        <f t="shared" si="87"/>
        <v>8.1363039953757759E-7</v>
      </c>
      <c r="AW91" s="82">
        <f t="shared" si="88"/>
        <v>9941656.1686012689</v>
      </c>
      <c r="AX91" s="82">
        <f t="shared" si="89"/>
        <v>9.9416561686012692E-6</v>
      </c>
      <c r="AY91" s="70">
        <f t="shared" si="90"/>
        <v>0.17715937900807516</v>
      </c>
      <c r="AZ91" s="16">
        <f t="shared" si="91"/>
        <v>595.86839895954938</v>
      </c>
      <c r="BA91" s="22" t="s">
        <v>315</v>
      </c>
      <c r="BB91" s="23">
        <v>15.424098289659014</v>
      </c>
      <c r="BC91" s="23">
        <v>16.783587376489038</v>
      </c>
      <c r="BD91" s="23">
        <v>0.11518922037339507</v>
      </c>
      <c r="BE91" s="23">
        <v>3.8523583812667295E-2</v>
      </c>
      <c r="BF91" s="23">
        <v>0.15560897881118763</v>
      </c>
      <c r="BG91" s="23">
        <v>138.31789852016979</v>
      </c>
      <c r="BH91" s="42" cm="1">
        <f t="array" ref="BH91">_xll.Bimoment(BE91,AY91,AD91,AE91,$O$75)</f>
        <v>5.2839240162838856E-2</v>
      </c>
      <c r="BI91" s="42">
        <f t="shared" si="92"/>
        <v>1.4758554686860749E-2</v>
      </c>
      <c r="BJ91" s="42">
        <f t="shared" si="93"/>
        <v>1.9980461162486949</v>
      </c>
      <c r="BK91" s="24">
        <f t="shared" si="94"/>
        <v>0.53812266012290721</v>
      </c>
      <c r="BL91" s="26" cm="1">
        <f t="array" ref="BL91">_xll.TCVN5575AnnexEHeSoCx(1,BK91)</f>
        <v>1.1161877339877093</v>
      </c>
      <c r="BM91" s="26">
        <f t="shared" si="95"/>
        <v>1.47</v>
      </c>
      <c r="BN91" s="24">
        <f t="shared" si="96"/>
        <v>1</v>
      </c>
      <c r="BO91" s="26" cm="1">
        <f t="array" ref="BO91">noisuy1chieu(BQ91*BN91,$C$92:$M$92,$C$93:$M$93)</f>
        <v>1.7070138454437256</v>
      </c>
      <c r="BP91" s="24">
        <f t="shared" si="97"/>
        <v>4.3833642328895625E-3</v>
      </c>
      <c r="BQ91" s="26">
        <f t="shared" si="98"/>
        <v>0.13397791986844046</v>
      </c>
      <c r="BR91" s="24">
        <f t="shared" si="99"/>
        <v>1.1595095957437657E-3</v>
      </c>
      <c r="BS91" s="24">
        <f t="shared" si="100"/>
        <v>8.5440855262662401E-4</v>
      </c>
      <c r="BT91" s="42">
        <f t="shared" si="101"/>
        <v>0.13952079369707379</v>
      </c>
      <c r="BU91" s="42">
        <f t="shared" si="102"/>
        <v>0.13921569265395664</v>
      </c>
      <c r="BV91" s="28">
        <f t="shared" si="103"/>
        <v>0.13952079369707379</v>
      </c>
      <c r="BW91" s="5" t="str">
        <f t="shared" si="104"/>
        <v>OK</v>
      </c>
      <c r="BX91" s="51">
        <v>1.2</v>
      </c>
      <c r="BY91" s="96" cm="1">
        <f t="array" ref="BY91">_xll.DCETCVNPhuLucFHeSoOnDinh(AE91*1000, BX91*1000, AH91, AI91, AJ91, AK91, AL91, AM91, $D$29)</f>
        <v>1</v>
      </c>
      <c r="BZ91" s="52">
        <f t="shared" si="105"/>
        <v>0.14954451078234143</v>
      </c>
      <c r="CA91" s="54">
        <f t="shared" si="106"/>
        <v>0.15155842893071181</v>
      </c>
      <c r="CB91" s="5" t="str">
        <f t="shared" si="107"/>
        <v>OK</v>
      </c>
      <c r="CC91" s="56">
        <f t="shared" si="108"/>
        <v>0.34499859601035404</v>
      </c>
      <c r="CD91" s="55">
        <f t="shared" si="109"/>
        <v>0.34499859601035404</v>
      </c>
      <c r="CE91" s="54">
        <f t="shared" si="110"/>
        <v>0.34499859601035404</v>
      </c>
      <c r="CF91" s="52">
        <f t="shared" si="111"/>
        <v>0.38</v>
      </c>
      <c r="CG91" s="5" t="str">
        <f t="shared" si="112"/>
        <v>OK</v>
      </c>
      <c r="CH91" s="57">
        <f t="shared" si="113"/>
        <v>2.5998325159156108</v>
      </c>
      <c r="CI91" s="6">
        <f t="shared" si="114"/>
        <v>3.2</v>
      </c>
      <c r="CJ91" s="5" t="str">
        <f t="shared" si="115"/>
        <v>OK</v>
      </c>
      <c r="DN91" s="181"/>
      <c r="DP91" s="27"/>
      <c r="DQ91" s="27"/>
      <c r="DR91" s="5"/>
      <c r="DS91" s="5"/>
      <c r="DT91" s="27"/>
      <c r="DU91" s="27"/>
      <c r="DV91" s="82"/>
      <c r="DW91" s="82"/>
      <c r="DX91" s="82"/>
      <c r="DY91" s="70"/>
      <c r="DZ91" s="16"/>
      <c r="EH91" s="42"/>
      <c r="EI91" s="42"/>
      <c r="EJ91" s="42"/>
      <c r="EK91" s="24"/>
      <c r="EL91" s="26"/>
      <c r="EM91" s="26"/>
      <c r="EN91" s="24"/>
      <c r="EO91" s="26"/>
      <c r="EP91" s="24"/>
      <c r="EQ91" s="26"/>
      <c r="ER91" s="24"/>
      <c r="ES91" s="24"/>
      <c r="ET91" s="42"/>
      <c r="EU91" s="42"/>
      <c r="EV91" s="28"/>
      <c r="EX91" s="51"/>
      <c r="EY91" s="96"/>
      <c r="EZ91" s="52"/>
      <c r="FA91" s="54"/>
      <c r="FB91" s="5"/>
      <c r="FC91" s="56"/>
      <c r="FD91" s="55"/>
      <c r="FE91" s="54"/>
      <c r="FF91" s="52"/>
      <c r="FG91" s="5"/>
      <c r="FH91" s="57"/>
      <c r="FI91" s="6"/>
      <c r="FJ91" s="5"/>
    </row>
    <row r="92" spans="2:166">
      <c r="B92" s="93">
        <f>L42*I39</f>
        <v>0.75870579094126689</v>
      </c>
      <c r="C92" s="91">
        <v>0</v>
      </c>
      <c r="D92" s="91">
        <v>0.1</v>
      </c>
      <c r="E92" s="91">
        <v>0.2</v>
      </c>
      <c r="F92" s="91">
        <v>0.3</v>
      </c>
      <c r="G92" s="91">
        <v>0.4</v>
      </c>
      <c r="H92" s="91">
        <v>0.5</v>
      </c>
      <c r="I92" s="91">
        <v>0.6</v>
      </c>
      <c r="J92" s="91">
        <v>0.7</v>
      </c>
      <c r="K92" s="91">
        <v>0.8</v>
      </c>
      <c r="L92" s="91">
        <v>0.9</v>
      </c>
      <c r="M92" s="91">
        <v>0.99</v>
      </c>
      <c r="AA92" s="18" t="s">
        <v>131</v>
      </c>
      <c r="AB92" s="22" t="s">
        <v>340</v>
      </c>
      <c r="AC92" s="22" t="s">
        <v>211</v>
      </c>
      <c r="AD92" s="74">
        <v>9.84</v>
      </c>
      <c r="AE92" s="74">
        <v>9.84</v>
      </c>
      <c r="AF92" s="22">
        <v>1228</v>
      </c>
      <c r="AG92" s="22">
        <v>728</v>
      </c>
      <c r="AH92" s="22">
        <v>728</v>
      </c>
      <c r="AI92" s="6">
        <v>10</v>
      </c>
      <c r="AJ92" s="6">
        <v>300</v>
      </c>
      <c r="AK92" s="6">
        <v>14</v>
      </c>
      <c r="AL92" s="6">
        <v>300</v>
      </c>
      <c r="AM92" s="6">
        <v>14</v>
      </c>
      <c r="AN92" s="5" t="str" cm="1">
        <f t="array" ref="AN92">_xll.Dce_Name_SectI(AF92, AG92, AJ92, AI92, AK92, "x", "-", $Q$14)</f>
        <v>(1228-728)x300x10x14</v>
      </c>
      <c r="AO92" s="5">
        <f t="shared" si="80"/>
        <v>700</v>
      </c>
      <c r="AP92" s="27">
        <f t="shared" si="81"/>
        <v>154</v>
      </c>
      <c r="AQ92" s="27">
        <f t="shared" si="82"/>
        <v>135654.21333333332</v>
      </c>
      <c r="AR92" s="5">
        <f t="shared" si="83"/>
        <v>6305.833333333333</v>
      </c>
      <c r="AS92" s="5">
        <f t="shared" si="84"/>
        <v>3726.7641025641024</v>
      </c>
      <c r="AT92" s="27">
        <f t="shared" si="85"/>
        <v>420.38888888888886</v>
      </c>
      <c r="AU92" s="27">
        <f t="shared" si="86"/>
        <v>2111.9</v>
      </c>
      <c r="AV92" s="82">
        <f t="shared" si="87"/>
        <v>7.8680000000000003E-7</v>
      </c>
      <c r="AW92" s="82">
        <f t="shared" si="88"/>
        <v>8029287</v>
      </c>
      <c r="AX92" s="82">
        <f t="shared" si="89"/>
        <v>8.0292870000000006E-6</v>
      </c>
      <c r="AY92" s="70">
        <f t="shared" si="90"/>
        <v>0.19385348826075771</v>
      </c>
      <c r="AZ92" s="16">
        <f t="shared" si="91"/>
        <v>535.5</v>
      </c>
      <c r="BA92" s="22" t="s">
        <v>315</v>
      </c>
      <c r="BB92" s="23">
        <v>16.353172212469484</v>
      </c>
      <c r="BC92" s="23">
        <v>17.804838137185776</v>
      </c>
      <c r="BD92" s="23">
        <v>0.11518922037339507</v>
      </c>
      <c r="BE92" s="23">
        <v>3.8523583812667295E-2</v>
      </c>
      <c r="BF92" s="23">
        <v>2.6896910253657834E-2</v>
      </c>
      <c r="BG92" s="23">
        <v>110.93238445825645</v>
      </c>
      <c r="BH92" s="42" cm="1">
        <f t="array" ref="BH92">_xll.Bimoment(BE92,AY92,AD92,AE92,$O$75)</f>
        <v>0.29348567203560666</v>
      </c>
      <c r="BI92" s="42">
        <f t="shared" si="92"/>
        <v>1.645560291048501E-2</v>
      </c>
      <c r="BJ92" s="42">
        <f t="shared" si="93"/>
        <v>2.1196235877602114</v>
      </c>
      <c r="BK92" s="24">
        <f t="shared" si="94"/>
        <v>0.6</v>
      </c>
      <c r="BL92" s="26" cm="1">
        <f t="array" ref="BL92">_xll.TCVN5575AnnexEHeSoCx(1,BK92)</f>
        <v>1.1099999999999999</v>
      </c>
      <c r="BM92" s="26">
        <f t="shared" si="95"/>
        <v>1.47</v>
      </c>
      <c r="BN92" s="24">
        <f t="shared" si="96"/>
        <v>1</v>
      </c>
      <c r="BO92" s="26" cm="1">
        <f t="array" ref="BO92">noisuy1chieu(BQ92*BN92,$C$92:$M$92,$C$93:$M$93)</f>
        <v>1.6851096153259277</v>
      </c>
      <c r="BP92" s="24">
        <f t="shared" si="97"/>
        <v>4.8903026951164739E-3</v>
      </c>
      <c r="BQ92" s="26">
        <f t="shared" si="98"/>
        <v>0.1234974293963748</v>
      </c>
      <c r="BR92" s="24">
        <f t="shared" si="99"/>
        <v>2.004417945575255E-4</v>
      </c>
      <c r="BS92" s="24">
        <f t="shared" si="100"/>
        <v>5.3492844553984283E-3</v>
      </c>
      <c r="BT92" s="42">
        <f t="shared" si="101"/>
        <v>0.12858817388604879</v>
      </c>
      <c r="BU92" s="42">
        <f t="shared" si="102"/>
        <v>0.13373701654688969</v>
      </c>
      <c r="BV92" s="28">
        <f t="shared" si="103"/>
        <v>0.13373701654688969</v>
      </c>
      <c r="BW92" s="5" t="str">
        <f t="shared" si="104"/>
        <v>OK</v>
      </c>
      <c r="BX92" s="51">
        <v>1.2</v>
      </c>
      <c r="BY92" s="96" cm="1">
        <f t="array" ref="BY92">_xll.DCETCVNPhuLucFHeSoOnDinh(AE92*1000, BX92*1000, AH92, AI92, AJ92, AK92, AL92, AM92, $D$29)</f>
        <v>1</v>
      </c>
      <c r="BZ92" s="52">
        <f t="shared" si="105"/>
        <v>0.137082146629976</v>
      </c>
      <c r="CA92" s="54">
        <f t="shared" si="106"/>
        <v>0.14263187287993195</v>
      </c>
      <c r="CB92" s="5" t="str">
        <f t="shared" si="107"/>
        <v>OK</v>
      </c>
      <c r="CC92" s="56">
        <f t="shared" si="108"/>
        <v>0.34499859601035404</v>
      </c>
      <c r="CD92" s="55">
        <f t="shared" si="109"/>
        <v>0.34499859601035404</v>
      </c>
      <c r="CE92" s="54">
        <f t="shared" si="110"/>
        <v>0.34499859601035404</v>
      </c>
      <c r="CF92" s="52">
        <f t="shared" si="111"/>
        <v>0.38</v>
      </c>
      <c r="CG92" s="5" t="str">
        <f t="shared" si="112"/>
        <v>OK</v>
      </c>
      <c r="CH92" s="57">
        <f t="shared" si="113"/>
        <v>2.3317146488975653</v>
      </c>
      <c r="CI92" s="6">
        <f t="shared" si="114"/>
        <v>3.2</v>
      </c>
      <c r="CJ92" s="5" t="str">
        <f t="shared" si="115"/>
        <v>OK</v>
      </c>
      <c r="DN92" s="181"/>
      <c r="DP92" s="27"/>
      <c r="DQ92" s="27"/>
      <c r="DR92" s="5"/>
      <c r="DS92" s="5"/>
      <c r="DT92" s="27"/>
      <c r="DU92" s="27"/>
      <c r="DV92" s="82"/>
      <c r="DW92" s="82"/>
      <c r="DX92" s="82"/>
      <c r="DY92" s="70"/>
      <c r="DZ92" s="16"/>
      <c r="EH92" s="42"/>
      <c r="EI92" s="42"/>
      <c r="EJ92" s="42"/>
      <c r="EK92" s="24"/>
      <c r="EL92" s="26"/>
      <c r="EM92" s="26"/>
      <c r="EN92" s="24"/>
      <c r="EO92" s="26"/>
      <c r="EP92" s="24"/>
      <c r="EQ92" s="26"/>
      <c r="ER92" s="24"/>
      <c r="ES92" s="24"/>
      <c r="ET92" s="42"/>
      <c r="EU92" s="42"/>
      <c r="EV92" s="28"/>
      <c r="EX92" s="51"/>
      <c r="EY92" s="96"/>
      <c r="EZ92" s="52"/>
      <c r="FA92" s="54"/>
      <c r="FB92" s="5"/>
      <c r="FC92" s="56"/>
      <c r="FD92" s="55"/>
      <c r="FE92" s="54"/>
      <c r="FF92" s="52"/>
      <c r="FG92" s="5"/>
      <c r="FH92" s="57"/>
      <c r="FI92" s="6"/>
      <c r="FJ92" s="5"/>
    </row>
    <row r="93" spans="2:166">
      <c r="B93" s="93" cm="1">
        <f t="array" ref="B93">noisuy1chieu(B92,$C$92:$M$92,$C$93:$M$93)</f>
        <v>3.0126950740814209</v>
      </c>
      <c r="C93" s="92">
        <v>1.47</v>
      </c>
      <c r="D93" s="92">
        <v>1.6359999999999999</v>
      </c>
      <c r="E93" s="92">
        <v>1.845</v>
      </c>
      <c r="F93" s="92">
        <v>2.0539999999999998</v>
      </c>
      <c r="G93" s="92">
        <v>2.2629999999999999</v>
      </c>
      <c r="H93" s="92">
        <v>2.472</v>
      </c>
      <c r="I93" s="92">
        <v>2.681</v>
      </c>
      <c r="J93" s="92">
        <v>2.89</v>
      </c>
      <c r="K93" s="92">
        <v>3.0990000000000002</v>
      </c>
      <c r="L93" s="92">
        <v>3.3079999999999998</v>
      </c>
      <c r="M93" s="92">
        <v>3.496</v>
      </c>
      <c r="AA93" s="18" t="s">
        <v>131</v>
      </c>
      <c r="AB93" s="22" t="s">
        <v>340</v>
      </c>
      <c r="AC93" s="22" t="s">
        <v>211</v>
      </c>
      <c r="AD93" s="74">
        <v>0</v>
      </c>
      <c r="AE93" s="74">
        <v>9.84</v>
      </c>
      <c r="AF93" s="22">
        <v>1228</v>
      </c>
      <c r="AG93" s="22">
        <v>728</v>
      </c>
      <c r="AH93" s="22">
        <v>1228</v>
      </c>
      <c r="AI93" s="6">
        <v>10</v>
      </c>
      <c r="AJ93" s="6">
        <v>300</v>
      </c>
      <c r="AK93" s="6">
        <v>14</v>
      </c>
      <c r="AL93" s="6">
        <v>300</v>
      </c>
      <c r="AM93" s="6">
        <v>14</v>
      </c>
      <c r="AN93" s="5" t="str" cm="1">
        <f t="array" ref="AN93">_xll.Dce_Name_SectI(AF93, AG93, AJ93, AI93, AK93, "x", "-", $Q$14)</f>
        <v>(1228-728)x300x10x14</v>
      </c>
      <c r="AO93" s="5">
        <f t="shared" si="80"/>
        <v>1200</v>
      </c>
      <c r="AP93" s="27">
        <f t="shared" si="81"/>
        <v>204</v>
      </c>
      <c r="AQ93" s="27">
        <f t="shared" si="82"/>
        <v>453510.88</v>
      </c>
      <c r="AR93" s="5">
        <f t="shared" si="83"/>
        <v>6310</v>
      </c>
      <c r="AS93" s="5">
        <f t="shared" si="84"/>
        <v>7386.170684039088</v>
      </c>
      <c r="AT93" s="27">
        <f t="shared" si="85"/>
        <v>420.66666666666669</v>
      </c>
      <c r="AU93" s="27">
        <f t="shared" si="86"/>
        <v>4349.3999999999996</v>
      </c>
      <c r="AV93" s="82">
        <f t="shared" si="87"/>
        <v>9.5346666666666665E-7</v>
      </c>
      <c r="AW93" s="82">
        <f t="shared" si="88"/>
        <v>23212287</v>
      </c>
      <c r="AX93" s="82">
        <f t="shared" si="89"/>
        <v>2.3212286999999999E-5</v>
      </c>
      <c r="AY93" s="70">
        <f t="shared" si="90"/>
        <v>0.12550866986930984</v>
      </c>
      <c r="AZ93" s="16">
        <f t="shared" si="91"/>
        <v>910.5</v>
      </c>
      <c r="BA93" s="22" t="s">
        <v>316</v>
      </c>
      <c r="BB93" s="23">
        <v>38.794624923670199</v>
      </c>
      <c r="BC93" s="23">
        <v>11.973995947531193</v>
      </c>
      <c r="BD93" s="23">
        <v>2.181294885683073E-2</v>
      </c>
      <c r="BE93" s="23">
        <v>8.0179532652855355E-4</v>
      </c>
      <c r="BF93" s="23">
        <v>6.8804239547963775E-2</v>
      </c>
      <c r="BG93" s="23">
        <v>188.1976543032506</v>
      </c>
      <c r="BH93" s="42" cm="1">
        <f t="array" ref="BH93">_xll.Bimoment(BE93,AY93,AD93,AE93,$O$75)</f>
        <v>6.3108197563497056E-3</v>
      </c>
      <c r="BI93" s="42">
        <f t="shared" si="92"/>
        <v>1.8177457380692274E-3</v>
      </c>
      <c r="BJ93" s="42">
        <f t="shared" si="93"/>
        <v>1.4254757080394278</v>
      </c>
      <c r="BK93" s="24">
        <f t="shared" si="94"/>
        <v>0.35</v>
      </c>
      <c r="BL93" s="26" cm="1">
        <f t="array" ref="BL93">_xll.TCVN5575AnnexEHeSoCx(1,BK93)</f>
        <v>1.1619999999999999</v>
      </c>
      <c r="BM93" s="26">
        <f t="shared" si="95"/>
        <v>1.47</v>
      </c>
      <c r="BN93" s="24">
        <f t="shared" si="96"/>
        <v>1</v>
      </c>
      <c r="BO93" s="26" cm="1">
        <f t="array" ref="BO93">noisuy1chieu(BQ93*BN93,$C$92:$M$92,$C$93:$M$93)</f>
        <v>1.6380519866943359</v>
      </c>
      <c r="BP93" s="24">
        <f t="shared" si="97"/>
        <v>8.7578165139864383E-3</v>
      </c>
      <c r="BQ93" s="26">
        <f t="shared" si="98"/>
        <v>0.10098181929885509</v>
      </c>
      <c r="BR93" s="24">
        <f t="shared" si="99"/>
        <v>5.124060116711433E-4</v>
      </c>
      <c r="BS93" s="24">
        <f t="shared" si="100"/>
        <v>6.9594443469617431E-5</v>
      </c>
      <c r="BT93" s="42">
        <f t="shared" si="101"/>
        <v>0.11025204182451268</v>
      </c>
      <c r="BU93" s="42">
        <f t="shared" si="102"/>
        <v>0.10980923025631115</v>
      </c>
      <c r="BV93" s="28">
        <f t="shared" si="103"/>
        <v>0.11025204182451268</v>
      </c>
      <c r="BW93" s="5" t="str">
        <f t="shared" si="104"/>
        <v>OK</v>
      </c>
      <c r="BX93" s="51">
        <v>1.2</v>
      </c>
      <c r="BY93" s="96" cm="1">
        <f t="array" ref="BY93">_xll.DCETCVNPhuLucFHeSoOnDinh(AE93*1000, BX93*1000, AH93, AI93, AJ93, AK93, AL93, AM93, $D$29)</f>
        <v>1</v>
      </c>
      <c r="BZ93" s="52">
        <f t="shared" si="105"/>
        <v>0.1173408740252696</v>
      </c>
      <c r="CA93" s="54">
        <f t="shared" si="106"/>
        <v>0.11792287448041036</v>
      </c>
      <c r="CB93" s="5" t="str">
        <f t="shared" si="107"/>
        <v>OK</v>
      </c>
      <c r="CC93" s="56">
        <f t="shared" si="108"/>
        <v>0.34499859601035404</v>
      </c>
      <c r="CD93" s="55">
        <f t="shared" si="109"/>
        <v>0.34499859601035404</v>
      </c>
      <c r="CE93" s="54">
        <f t="shared" si="110"/>
        <v>0.34499859601035404</v>
      </c>
      <c r="CF93" s="52">
        <f t="shared" si="111"/>
        <v>0.38</v>
      </c>
      <c r="CG93" s="5" t="str">
        <f t="shared" si="112"/>
        <v>OK</v>
      </c>
      <c r="CH93" s="57">
        <f t="shared" si="113"/>
        <v>3.9972251123958262</v>
      </c>
      <c r="CI93" s="6">
        <f t="shared" si="114"/>
        <v>3.2</v>
      </c>
      <c r="CJ93" s="5" t="str">
        <f t="shared" si="115"/>
        <v>Gia cường</v>
      </c>
      <c r="DN93" s="181"/>
      <c r="DP93" s="27"/>
      <c r="DQ93" s="27"/>
      <c r="DR93" s="5"/>
      <c r="DS93" s="5"/>
      <c r="DT93" s="27"/>
      <c r="DU93" s="27"/>
      <c r="DV93" s="82"/>
      <c r="DW93" s="82"/>
      <c r="DX93" s="82"/>
      <c r="DY93" s="70"/>
      <c r="DZ93" s="16"/>
      <c r="EH93" s="42"/>
      <c r="EI93" s="42"/>
      <c r="EJ93" s="42"/>
      <c r="EK93" s="24"/>
      <c r="EL93" s="26"/>
      <c r="EM93" s="26"/>
      <c r="EN93" s="24"/>
      <c r="EO93" s="26"/>
      <c r="EP93" s="24"/>
      <c r="EQ93" s="26"/>
      <c r="ER93" s="24"/>
      <c r="ES93" s="24"/>
      <c r="ET93" s="42"/>
      <c r="EU93" s="42"/>
      <c r="EV93" s="28"/>
      <c r="EX93" s="51"/>
      <c r="EY93" s="96"/>
      <c r="EZ93" s="52"/>
      <c r="FA93" s="54"/>
      <c r="FB93" s="5"/>
      <c r="FC93" s="56"/>
      <c r="FD93" s="55"/>
      <c r="FE93" s="54"/>
      <c r="FF93" s="52"/>
      <c r="FG93" s="5"/>
      <c r="FH93" s="57"/>
      <c r="FI93" s="6"/>
      <c r="FJ93" s="5"/>
    </row>
    <row r="94" spans="2:166">
      <c r="AA94" s="18" t="s">
        <v>131</v>
      </c>
      <c r="AB94" s="22" t="s">
        <v>340</v>
      </c>
      <c r="AC94" s="22" t="s">
        <v>211</v>
      </c>
      <c r="AD94" s="74">
        <v>4.92</v>
      </c>
      <c r="AE94" s="74">
        <v>9.84</v>
      </c>
      <c r="AF94" s="22">
        <v>1228</v>
      </c>
      <c r="AG94" s="22">
        <v>728</v>
      </c>
      <c r="AH94" s="22">
        <v>978</v>
      </c>
      <c r="AI94" s="6">
        <v>10</v>
      </c>
      <c r="AJ94" s="6">
        <v>300</v>
      </c>
      <c r="AK94" s="6">
        <v>14</v>
      </c>
      <c r="AL94" s="6">
        <v>300</v>
      </c>
      <c r="AM94" s="6">
        <v>14</v>
      </c>
      <c r="AN94" s="5" t="str" cm="1">
        <f t="array" ref="AN94">_xll.Dce_Name_SectI(AF94, AG94, AJ94, AI94, AK94, "x", "-", $Q$14)</f>
        <v>(1228-728)x300x10x14</v>
      </c>
      <c r="AO94" s="5">
        <f t="shared" si="80"/>
        <v>950</v>
      </c>
      <c r="AP94" s="27">
        <f t="shared" si="81"/>
        <v>179</v>
      </c>
      <c r="AQ94" s="27">
        <f t="shared" si="82"/>
        <v>266613.79666666663</v>
      </c>
      <c r="AR94" s="5">
        <f t="shared" si="83"/>
        <v>6307.916666666667</v>
      </c>
      <c r="AS94" s="5">
        <f t="shared" si="84"/>
        <v>5452.224880708929</v>
      </c>
      <c r="AT94" s="27">
        <f t="shared" si="85"/>
        <v>420.52777777777777</v>
      </c>
      <c r="AU94" s="27">
        <f t="shared" si="86"/>
        <v>3152.5250000000001</v>
      </c>
      <c r="AV94" s="82">
        <f t="shared" si="87"/>
        <v>8.7013333333333334E-7</v>
      </c>
      <c r="AW94" s="82">
        <f t="shared" si="88"/>
        <v>14636412</v>
      </c>
      <c r="AX94" s="82">
        <f t="shared" si="89"/>
        <v>1.4636412E-5</v>
      </c>
      <c r="AY94" s="70">
        <f t="shared" si="90"/>
        <v>0.1509925520416649</v>
      </c>
      <c r="AZ94" s="16">
        <f t="shared" si="91"/>
        <v>723</v>
      </c>
      <c r="BA94" s="22" t="s">
        <v>316</v>
      </c>
      <c r="BB94" s="23">
        <v>41.859848520828287</v>
      </c>
      <c r="BC94" s="23">
        <v>7.2133195167309099</v>
      </c>
      <c r="BD94" s="23">
        <v>2.181294885683073E-2</v>
      </c>
      <c r="BE94" s="23">
        <v>8.0179532652855355E-4</v>
      </c>
      <c r="BF94" s="23">
        <v>3.8538095659000467E-2</v>
      </c>
      <c r="BG94" s="23">
        <v>235.87131581197522</v>
      </c>
      <c r="BH94" s="42" cm="1">
        <f t="array" ref="BH94">_xll.Bimoment(BE94,AY94,AD94,AE94,$O$75)</f>
        <v>-3.0379621279938741E-3</v>
      </c>
      <c r="BI94" s="42">
        <f t="shared" si="92"/>
        <v>2.2960998796663925E-3</v>
      </c>
      <c r="BJ94" s="42">
        <f t="shared" si="93"/>
        <v>0.85872851389653693</v>
      </c>
      <c r="BK94" s="24">
        <f t="shared" si="94"/>
        <v>0.44210526315789472</v>
      </c>
      <c r="BL94" s="26" cm="1">
        <f t="array" ref="BL94">_xll.TCVN5575AnnexEHeSoCx(1,BK94)</f>
        <v>1.1362105263157896</v>
      </c>
      <c r="BM94" s="26">
        <f t="shared" si="95"/>
        <v>1.47</v>
      </c>
      <c r="BN94" s="24">
        <f t="shared" si="96"/>
        <v>1</v>
      </c>
      <c r="BO94" s="26" cm="1">
        <f t="array" ref="BO94">noisuy1chieu(BQ94*BN94,$C$92:$M$92,$C$93:$M$93)</f>
        <v>1.7934740781784058</v>
      </c>
      <c r="BP94" s="24">
        <f t="shared" si="97"/>
        <v>1.0769587608269555E-2</v>
      </c>
      <c r="BQ94" s="26">
        <f t="shared" si="98"/>
        <v>0.17534646427583203</v>
      </c>
      <c r="BR94" s="24">
        <f t="shared" si="99"/>
        <v>2.8709966087936357E-4</v>
      </c>
      <c r="BS94" s="24">
        <f t="shared" si="100"/>
        <v>3.8534113740626442E-5</v>
      </c>
      <c r="BT94" s="42">
        <f t="shared" si="101"/>
        <v>0.18640315154498094</v>
      </c>
      <c r="BU94" s="42">
        <f t="shared" si="102"/>
        <v>0.18615458599784221</v>
      </c>
      <c r="BV94" s="28">
        <f t="shared" si="103"/>
        <v>0.18640315154498094</v>
      </c>
      <c r="BW94" s="5" t="str">
        <f t="shared" si="104"/>
        <v>OK</v>
      </c>
      <c r="BX94" s="51">
        <v>1.2</v>
      </c>
      <c r="BY94" s="96" cm="1">
        <f t="array" ref="BY94">_xll.DCETCVNPhuLucFHeSoOnDinh(AE94*1000, BX94*1000, AH94, AI94, AJ94, AK94, AL94, AM94, $D$29)</f>
        <v>1</v>
      </c>
      <c r="BZ94" s="52">
        <f t="shared" si="105"/>
        <v>0.19923049846245589</v>
      </c>
      <c r="CA94" s="54">
        <f t="shared" si="106"/>
        <v>0.19955613223707588</v>
      </c>
      <c r="CB94" s="5" t="str">
        <f t="shared" si="107"/>
        <v>OK</v>
      </c>
      <c r="CC94" s="56">
        <f t="shared" si="108"/>
        <v>0.34499859601035404</v>
      </c>
      <c r="CD94" s="55">
        <f t="shared" si="109"/>
        <v>0.34499859601035404</v>
      </c>
      <c r="CE94" s="54">
        <f t="shared" si="110"/>
        <v>0.34499859601035404</v>
      </c>
      <c r="CF94" s="52">
        <f t="shared" si="111"/>
        <v>0.38</v>
      </c>
      <c r="CG94" s="5" t="str">
        <f t="shared" si="112"/>
        <v>OK</v>
      </c>
      <c r="CH94" s="57">
        <f t="shared" si="113"/>
        <v>3.1644698806466955</v>
      </c>
      <c r="CI94" s="6">
        <f t="shared" si="114"/>
        <v>3.2</v>
      </c>
      <c r="CJ94" s="5" t="str">
        <f t="shared" si="115"/>
        <v>OK</v>
      </c>
      <c r="DN94" s="181"/>
      <c r="DP94" s="27"/>
      <c r="DQ94" s="27"/>
      <c r="DR94" s="5"/>
      <c r="DS94" s="5"/>
      <c r="DT94" s="27"/>
      <c r="DU94" s="27"/>
      <c r="DV94" s="82"/>
      <c r="DW94" s="82"/>
      <c r="DX94" s="82"/>
      <c r="DY94" s="70"/>
      <c r="DZ94" s="16"/>
      <c r="EH94" s="42"/>
      <c r="EI94" s="42"/>
      <c r="EJ94" s="42"/>
      <c r="EK94" s="24"/>
      <c r="EL94" s="26"/>
      <c r="EM94" s="26"/>
      <c r="EN94" s="24"/>
      <c r="EO94" s="26"/>
      <c r="EP94" s="24"/>
      <c r="EQ94" s="26"/>
      <c r="ER94" s="24"/>
      <c r="ES94" s="24"/>
      <c r="ET94" s="42"/>
      <c r="EU94" s="42"/>
      <c r="EV94" s="28"/>
      <c r="EX94" s="51"/>
      <c r="EY94" s="96"/>
      <c r="EZ94" s="52"/>
      <c r="FA94" s="54"/>
      <c r="FB94" s="5"/>
      <c r="FC94" s="56"/>
      <c r="FD94" s="55"/>
      <c r="FE94" s="54"/>
      <c r="FF94" s="52"/>
      <c r="FG94" s="5"/>
      <c r="FH94" s="57"/>
      <c r="FI94" s="6"/>
      <c r="FJ94" s="5"/>
    </row>
    <row r="95" spans="2:166">
      <c r="AA95" s="18" t="s">
        <v>131</v>
      </c>
      <c r="AB95" s="22" t="s">
        <v>340</v>
      </c>
      <c r="AC95" s="22" t="s">
        <v>211</v>
      </c>
      <c r="AD95" s="74">
        <v>8.26</v>
      </c>
      <c r="AE95" s="74">
        <v>9.84</v>
      </c>
      <c r="AF95" s="22">
        <v>1228</v>
      </c>
      <c r="AG95" s="22">
        <v>728</v>
      </c>
      <c r="AH95" s="22">
        <v>808.49119861273255</v>
      </c>
      <c r="AI95" s="6">
        <v>10</v>
      </c>
      <c r="AJ95" s="6">
        <v>300</v>
      </c>
      <c r="AK95" s="6">
        <v>14</v>
      </c>
      <c r="AL95" s="6">
        <v>300</v>
      </c>
      <c r="AM95" s="6">
        <v>14</v>
      </c>
      <c r="AN95" s="5" t="str" cm="1">
        <f t="array" ref="AN95">_xll.Dce_Name_SectI(AF95, AG95, AJ95, AI95, AK95, "x", "-", $Q$14)</f>
        <v>(1228-728)x300x10x14</v>
      </c>
      <c r="AO95" s="5">
        <f t="shared" si="80"/>
        <v>780.49119861273255</v>
      </c>
      <c r="AP95" s="27">
        <f t="shared" si="81"/>
        <v>162.04911986127325</v>
      </c>
      <c r="AQ95" s="27">
        <f t="shared" si="82"/>
        <v>172189.89394905814</v>
      </c>
      <c r="AR95" s="5">
        <f t="shared" si="83"/>
        <v>6306.5040933217724</v>
      </c>
      <c r="AS95" s="5">
        <f t="shared" si="84"/>
        <v>4259.5366342766374</v>
      </c>
      <c r="AT95" s="27">
        <f t="shared" si="85"/>
        <v>420.4336062214515</v>
      </c>
      <c r="AU95" s="27">
        <f t="shared" si="86"/>
        <v>2429.8896559766636</v>
      </c>
      <c r="AV95" s="82">
        <f t="shared" si="87"/>
        <v>8.1363039953757759E-7</v>
      </c>
      <c r="AW95" s="82">
        <f t="shared" si="88"/>
        <v>9941656.1686012689</v>
      </c>
      <c r="AX95" s="82">
        <f t="shared" si="89"/>
        <v>9.9416561686012692E-6</v>
      </c>
      <c r="AY95" s="70">
        <f t="shared" si="90"/>
        <v>0.17715937900807516</v>
      </c>
      <c r="AZ95" s="16">
        <f t="shared" si="91"/>
        <v>595.86839895954938</v>
      </c>
      <c r="BA95" s="22" t="s">
        <v>316</v>
      </c>
      <c r="BB95" s="23">
        <v>43.861880946263334</v>
      </c>
      <c r="BC95" s="23">
        <v>3.3432461512451064</v>
      </c>
      <c r="BD95" s="23">
        <v>2.181294885683073E-2</v>
      </c>
      <c r="BE95" s="23">
        <v>8.0179532652855355E-4</v>
      </c>
      <c r="BF95" s="23">
        <v>0.11131997797517161</v>
      </c>
      <c r="BG95" s="23">
        <v>253.62732408157322</v>
      </c>
      <c r="BH95" s="42" cm="1">
        <f t="array" ref="BH95">_xll.Bimoment(BE95,AY95,AD95,AE95,$O$75)</f>
        <v>1.099748559892634E-3</v>
      </c>
      <c r="BI95" s="42">
        <f t="shared" si="92"/>
        <v>2.7947719199911147E-3</v>
      </c>
      <c r="BJ95" s="42">
        <f t="shared" si="93"/>
        <v>0.39800549419584597</v>
      </c>
      <c r="BK95" s="24">
        <f t="shared" si="94"/>
        <v>0.53812266012290721</v>
      </c>
      <c r="BL95" s="26" cm="1">
        <f t="array" ref="BL95">_xll.TCVN5575AnnexEHeSoCx(1,BK95)</f>
        <v>1.1161877339877093</v>
      </c>
      <c r="BM95" s="26">
        <f t="shared" si="95"/>
        <v>1.47</v>
      </c>
      <c r="BN95" s="24">
        <f t="shared" si="96"/>
        <v>1</v>
      </c>
      <c r="BO95" s="26" cm="1">
        <f t="array" ref="BO95">noisuy1chieu(BQ95*BN95,$C$92:$M$92,$C$93:$M$93)</f>
        <v>1.9404487609863281</v>
      </c>
      <c r="BP95" s="24">
        <f t="shared" si="97"/>
        <v>1.2465078769370403E-2</v>
      </c>
      <c r="BQ95" s="26">
        <f t="shared" si="98"/>
        <v>0.24566929996621442</v>
      </c>
      <c r="BR95" s="24">
        <f t="shared" si="99"/>
        <v>8.2949315422739653E-4</v>
      </c>
      <c r="BS95" s="24">
        <f t="shared" si="100"/>
        <v>1.5643621136141042E-5</v>
      </c>
      <c r="BT95" s="42">
        <f t="shared" si="101"/>
        <v>0.25896387188981224</v>
      </c>
      <c r="BU95" s="42">
        <f t="shared" si="102"/>
        <v>0.25815002235672097</v>
      </c>
      <c r="BV95" s="28">
        <f t="shared" si="103"/>
        <v>0.25896387188981224</v>
      </c>
      <c r="BW95" s="5" t="str">
        <f t="shared" si="104"/>
        <v>OK</v>
      </c>
      <c r="BX95" s="51">
        <v>1.2</v>
      </c>
      <c r="BY95" s="96" cm="1">
        <f t="array" ref="BY95">_xll.DCETCVNPhuLucFHeSoOnDinh(AE95*1000, BX95*1000, AH95, AI95, AJ95, AK95, AL95, AM95, $D$29)</f>
        <v>1</v>
      </c>
      <c r="BZ95" s="52">
        <f t="shared" si="105"/>
        <v>0.27421305923963568</v>
      </c>
      <c r="CA95" s="54">
        <f t="shared" si="106"/>
        <v>0.27505819601499926</v>
      </c>
      <c r="CB95" s="5" t="str">
        <f t="shared" si="107"/>
        <v>OK</v>
      </c>
      <c r="CC95" s="56">
        <f t="shared" si="108"/>
        <v>0.34499859601035404</v>
      </c>
      <c r="CD95" s="55">
        <f t="shared" si="109"/>
        <v>0.34499859601035404</v>
      </c>
      <c r="CE95" s="54">
        <f t="shared" si="110"/>
        <v>0.34499859601035404</v>
      </c>
      <c r="CF95" s="52">
        <f t="shared" si="111"/>
        <v>0.38</v>
      </c>
      <c r="CG95" s="5" t="str">
        <f t="shared" si="112"/>
        <v>OK</v>
      </c>
      <c r="CH95" s="57">
        <f t="shared" si="113"/>
        <v>2.5998325159156108</v>
      </c>
      <c r="CI95" s="6">
        <f t="shared" si="114"/>
        <v>3.2</v>
      </c>
      <c r="CJ95" s="5" t="str">
        <f t="shared" si="115"/>
        <v>OK</v>
      </c>
      <c r="DN95" s="181"/>
      <c r="DP95" s="27"/>
      <c r="DQ95" s="27"/>
      <c r="DR95" s="5"/>
      <c r="DS95" s="5"/>
      <c r="DT95" s="27"/>
      <c r="DU95" s="27"/>
      <c r="DV95" s="82"/>
      <c r="DW95" s="82"/>
      <c r="DX95" s="82"/>
      <c r="DY95" s="70"/>
      <c r="DZ95" s="16"/>
      <c r="EH95" s="42"/>
      <c r="EI95" s="42"/>
      <c r="EJ95" s="42"/>
      <c r="EK95" s="24"/>
      <c r="EL95" s="26"/>
      <c r="EM95" s="26"/>
      <c r="EN95" s="24"/>
      <c r="EO95" s="26"/>
      <c r="EP95" s="24"/>
      <c r="EQ95" s="26"/>
      <c r="ER95" s="24"/>
      <c r="ES95" s="24"/>
      <c r="ET95" s="42"/>
      <c r="EU95" s="42"/>
      <c r="EV95" s="28"/>
      <c r="EX95" s="51"/>
      <c r="EY95" s="96"/>
      <c r="EZ95" s="52"/>
      <c r="FA95" s="54"/>
      <c r="FB95" s="5"/>
      <c r="FC95" s="56"/>
      <c r="FD95" s="55"/>
      <c r="FE95" s="54"/>
      <c r="FF95" s="52"/>
      <c r="FG95" s="5"/>
      <c r="FH95" s="57"/>
      <c r="FI95" s="6"/>
      <c r="FJ95" s="5"/>
    </row>
    <row r="96" spans="2:166">
      <c r="AA96" s="18" t="s">
        <v>131</v>
      </c>
      <c r="AB96" s="22" t="s">
        <v>340</v>
      </c>
      <c r="AC96" s="22" t="s">
        <v>211</v>
      </c>
      <c r="AD96" s="74">
        <v>8.26</v>
      </c>
      <c r="AE96" s="74">
        <v>9.84</v>
      </c>
      <c r="AF96" s="22">
        <v>1228</v>
      </c>
      <c r="AG96" s="22">
        <v>728</v>
      </c>
      <c r="AH96" s="22">
        <v>808.49119861273255</v>
      </c>
      <c r="AI96" s="6">
        <v>10</v>
      </c>
      <c r="AJ96" s="6">
        <v>300</v>
      </c>
      <c r="AK96" s="6">
        <v>14</v>
      </c>
      <c r="AL96" s="6">
        <v>300</v>
      </c>
      <c r="AM96" s="6">
        <v>14</v>
      </c>
      <c r="AN96" s="5" t="str" cm="1">
        <f t="array" ref="AN96">_xll.Dce_Name_SectI(AF96, AG96, AJ96, AI96, AK96, "x", "-", $Q$14)</f>
        <v>(1228-728)x300x10x14</v>
      </c>
      <c r="AO96" s="5">
        <f t="shared" si="80"/>
        <v>780.49119861273255</v>
      </c>
      <c r="AP96" s="27">
        <f t="shared" si="81"/>
        <v>162.04911986127325</v>
      </c>
      <c r="AQ96" s="27">
        <f t="shared" si="82"/>
        <v>172189.89394905814</v>
      </c>
      <c r="AR96" s="5">
        <f t="shared" si="83"/>
        <v>6306.5040933217724</v>
      </c>
      <c r="AS96" s="5">
        <f t="shared" si="84"/>
        <v>4259.5366342766374</v>
      </c>
      <c r="AT96" s="27">
        <f t="shared" si="85"/>
        <v>420.4336062214515</v>
      </c>
      <c r="AU96" s="27">
        <f t="shared" si="86"/>
        <v>2429.8896559766636</v>
      </c>
      <c r="AV96" s="82">
        <f t="shared" si="87"/>
        <v>8.1363039953757759E-7</v>
      </c>
      <c r="AW96" s="82">
        <f t="shared" si="88"/>
        <v>9941656.1686012689</v>
      </c>
      <c r="AX96" s="82">
        <f t="shared" si="89"/>
        <v>9.9416561686012692E-6</v>
      </c>
      <c r="AY96" s="70">
        <f t="shared" si="90"/>
        <v>0.17715937900807516</v>
      </c>
      <c r="AZ96" s="16">
        <f t="shared" si="91"/>
        <v>595.86839895954938</v>
      </c>
      <c r="BA96" s="22" t="s">
        <v>316</v>
      </c>
      <c r="BB96" s="23">
        <v>43.9360563349328</v>
      </c>
      <c r="BC96" s="23">
        <v>3.9675556730580865</v>
      </c>
      <c r="BD96" s="23">
        <v>2.2252221234523972E-2</v>
      </c>
      <c r="BE96" s="23">
        <v>8.0179532653044863E-4</v>
      </c>
      <c r="BF96" s="23">
        <v>0.11131997797517457</v>
      </c>
      <c r="BG96" s="23">
        <v>253.62729755889086</v>
      </c>
      <c r="BH96" s="42" cm="1">
        <f t="array" ref="BH96">_xll.Bimoment(BE96,AY96,AD96,AE96,$O$75)</f>
        <v>1.0997485598952333E-3</v>
      </c>
      <c r="BI96" s="42">
        <f t="shared" si="92"/>
        <v>2.8510534486584486E-3</v>
      </c>
      <c r="BJ96" s="42">
        <f t="shared" si="93"/>
        <v>0.47232805631643887</v>
      </c>
      <c r="BK96" s="24">
        <f t="shared" si="94"/>
        <v>0.53812266012290721</v>
      </c>
      <c r="BL96" s="26" cm="1">
        <f t="array" ref="BL96">_xll.TCVN5575AnnexEHeSoCx(1,BK96)</f>
        <v>1.1161877339877093</v>
      </c>
      <c r="BM96" s="26">
        <f t="shared" si="95"/>
        <v>1.47</v>
      </c>
      <c r="BN96" s="24">
        <f t="shared" si="96"/>
        <v>1</v>
      </c>
      <c r="BO96" s="26" cm="1">
        <f t="array" ref="BO96">noisuy1chieu(BQ96*BN96,$C$92:$M$92,$C$93:$M$93)</f>
        <v>1.9404487609863281</v>
      </c>
      <c r="BP96" s="24">
        <f t="shared" si="97"/>
        <v>1.2486158623735207E-2</v>
      </c>
      <c r="BQ96" s="26">
        <f t="shared" si="98"/>
        <v>0.24566927427573002</v>
      </c>
      <c r="BR96" s="24">
        <f t="shared" si="99"/>
        <v>8.2949315422741854E-4</v>
      </c>
      <c r="BS96" s="24">
        <f t="shared" si="100"/>
        <v>1.5643621136178017E-5</v>
      </c>
      <c r="BT96" s="42">
        <f t="shared" si="101"/>
        <v>0.25898492605369267</v>
      </c>
      <c r="BU96" s="42">
        <f t="shared" si="102"/>
        <v>0.25817107652060139</v>
      </c>
      <c r="BV96" s="28">
        <f t="shared" si="103"/>
        <v>0.25898492605369267</v>
      </c>
      <c r="BW96" s="5" t="str">
        <f t="shared" si="104"/>
        <v>OK</v>
      </c>
      <c r="BX96" s="51">
        <v>1.2</v>
      </c>
      <c r="BY96" s="96" cm="1">
        <f t="array" ref="BY96">_xll.DCETCVNPhuLucFHeSoOnDinh(AE96*1000, BX96*1000, AH96, AI96, AJ96, AK96, AL96, AM96, $D$29)</f>
        <v>1</v>
      </c>
      <c r="BZ96" s="52">
        <f t="shared" si="105"/>
        <v>0.27421303056423213</v>
      </c>
      <c r="CA96" s="54">
        <f t="shared" si="106"/>
        <v>0.2750581673395957</v>
      </c>
      <c r="CB96" s="5" t="str">
        <f t="shared" si="107"/>
        <v>OK</v>
      </c>
      <c r="CC96" s="56">
        <f t="shared" si="108"/>
        <v>0.34499859601035404</v>
      </c>
      <c r="CD96" s="55">
        <f t="shared" si="109"/>
        <v>0.34499859601035404</v>
      </c>
      <c r="CE96" s="54">
        <f t="shared" si="110"/>
        <v>0.34499859601035404</v>
      </c>
      <c r="CF96" s="52">
        <f t="shared" si="111"/>
        <v>0.38</v>
      </c>
      <c r="CG96" s="5" t="str">
        <f t="shared" si="112"/>
        <v>OK</v>
      </c>
      <c r="CH96" s="57">
        <f t="shared" si="113"/>
        <v>2.5998325159156108</v>
      </c>
      <c r="CI96" s="6">
        <f t="shared" si="114"/>
        <v>3.2</v>
      </c>
      <c r="CJ96" s="5" t="str">
        <f t="shared" si="115"/>
        <v>OK</v>
      </c>
      <c r="DN96" s="181"/>
      <c r="DP96" s="27"/>
      <c r="DQ96" s="27"/>
      <c r="DR96" s="5"/>
      <c r="DS96" s="5"/>
      <c r="DT96" s="27"/>
      <c r="DU96" s="27"/>
      <c r="DV96" s="82"/>
      <c r="DW96" s="82"/>
      <c r="DX96" s="82"/>
      <c r="DY96" s="70"/>
      <c r="DZ96" s="16"/>
      <c r="EH96" s="42"/>
      <c r="EI96" s="42"/>
      <c r="EJ96" s="42"/>
      <c r="EK96" s="24"/>
      <c r="EL96" s="26"/>
      <c r="EM96" s="26"/>
      <c r="EN96" s="24"/>
      <c r="EO96" s="26"/>
      <c r="EP96" s="24"/>
      <c r="EQ96" s="26"/>
      <c r="ER96" s="24"/>
      <c r="ES96" s="24"/>
      <c r="ET96" s="42"/>
      <c r="EU96" s="42"/>
      <c r="EV96" s="28"/>
      <c r="EX96" s="51"/>
      <c r="EY96" s="96"/>
      <c r="EZ96" s="52"/>
      <c r="FA96" s="54"/>
      <c r="FB96" s="5"/>
      <c r="FC96" s="56"/>
      <c r="FD96" s="55"/>
      <c r="FE96" s="54"/>
      <c r="FF96" s="52"/>
      <c r="FG96" s="5"/>
      <c r="FH96" s="57"/>
      <c r="FI96" s="6"/>
      <c r="FJ96" s="5"/>
    </row>
    <row r="97" spans="27:166">
      <c r="AA97" s="18" t="s">
        <v>131</v>
      </c>
      <c r="AB97" s="22" t="s">
        <v>340</v>
      </c>
      <c r="AC97" s="22" t="s">
        <v>211</v>
      </c>
      <c r="AD97" s="74">
        <v>9.84</v>
      </c>
      <c r="AE97" s="74">
        <v>9.84</v>
      </c>
      <c r="AF97" s="22">
        <v>1228</v>
      </c>
      <c r="AG97" s="22">
        <v>728</v>
      </c>
      <c r="AH97" s="22">
        <v>728</v>
      </c>
      <c r="AI97" s="6">
        <v>10</v>
      </c>
      <c r="AJ97" s="6">
        <v>300</v>
      </c>
      <c r="AK97" s="6">
        <v>14</v>
      </c>
      <c r="AL97" s="6">
        <v>300</v>
      </c>
      <c r="AM97" s="6">
        <v>14</v>
      </c>
      <c r="AN97" s="5" t="str" cm="1">
        <f t="array" ref="AN97">_xll.Dce_Name_SectI(AF97, AG97, AJ97, AI97, AK97, "x", "-", $Q$14)</f>
        <v>(1228-728)x300x10x14</v>
      </c>
      <c r="AO97" s="5">
        <f t="shared" si="80"/>
        <v>700</v>
      </c>
      <c r="AP97" s="27">
        <f t="shared" si="81"/>
        <v>154</v>
      </c>
      <c r="AQ97" s="27">
        <f t="shared" si="82"/>
        <v>135654.21333333332</v>
      </c>
      <c r="AR97" s="5">
        <f t="shared" si="83"/>
        <v>6305.833333333333</v>
      </c>
      <c r="AS97" s="5">
        <f t="shared" si="84"/>
        <v>3726.7641025641024</v>
      </c>
      <c r="AT97" s="27">
        <f t="shared" si="85"/>
        <v>420.38888888888886</v>
      </c>
      <c r="AU97" s="27">
        <f t="shared" si="86"/>
        <v>2111.9</v>
      </c>
      <c r="AV97" s="82">
        <f t="shared" si="87"/>
        <v>7.8680000000000003E-7</v>
      </c>
      <c r="AW97" s="82">
        <f t="shared" si="88"/>
        <v>8029287</v>
      </c>
      <c r="AX97" s="82">
        <f t="shared" si="89"/>
        <v>8.0292870000000006E-6</v>
      </c>
      <c r="AY97" s="70">
        <f t="shared" si="90"/>
        <v>0.19385348826075771</v>
      </c>
      <c r="AZ97" s="16">
        <f t="shared" si="91"/>
        <v>535.5</v>
      </c>
      <c r="BA97" s="22" t="s">
        <v>316</v>
      </c>
      <c r="BB97" s="23">
        <v>44.865130257743267</v>
      </c>
      <c r="BC97" s="23">
        <v>1.9481324293968871</v>
      </c>
      <c r="BD97" s="23">
        <v>2.2252221234523972E-2</v>
      </c>
      <c r="BE97" s="23">
        <v>8.0179532653044863E-4</v>
      </c>
      <c r="BF97" s="23">
        <v>7.6063541592413658E-2</v>
      </c>
      <c r="BG97" s="23">
        <v>258.32915782911016</v>
      </c>
      <c r="BH97" s="42" cm="1">
        <f t="array" ref="BH97">_xll.Bimoment(BE97,AY97,AD97,AE97,$O$75)</f>
        <v>6.1083475874438541E-3</v>
      </c>
      <c r="BI97" s="42">
        <f t="shared" si="92"/>
        <v>3.1788887477891387E-3</v>
      </c>
      <c r="BJ97" s="42">
        <f t="shared" si="93"/>
        <v>0.23192052730915322</v>
      </c>
      <c r="BK97" s="24">
        <f t="shared" si="94"/>
        <v>0.6</v>
      </c>
      <c r="BL97" s="26" cm="1">
        <f t="array" ref="BL97">_xll.TCVN5575AnnexEHeSoCx(1,BK97)</f>
        <v>1.1099999999999999</v>
      </c>
      <c r="BM97" s="26">
        <f t="shared" si="95"/>
        <v>1.47</v>
      </c>
      <c r="BN97" s="24">
        <f t="shared" si="96"/>
        <v>1</v>
      </c>
      <c r="BO97" s="26" cm="1">
        <f t="array" ref="BO97">noisuy1chieu(BQ97*BN97,$C$92:$M$92,$C$93:$M$93)</f>
        <v>2.0280618667602539</v>
      </c>
      <c r="BP97" s="24">
        <f t="shared" si="97"/>
        <v>1.3416605938320357E-2</v>
      </c>
      <c r="BQ97" s="26">
        <f t="shared" si="98"/>
        <v>0.28758948151908242</v>
      </c>
      <c r="BR97" s="24">
        <f t="shared" si="99"/>
        <v>5.6684253445471336E-4</v>
      </c>
      <c r="BS97" s="24">
        <f t="shared" si="100"/>
        <v>9.2508041900301496E-5</v>
      </c>
      <c r="BT97" s="42">
        <f t="shared" si="101"/>
        <v>0.30157292999185747</v>
      </c>
      <c r="BU97" s="42">
        <f t="shared" si="102"/>
        <v>0.30109859549930307</v>
      </c>
      <c r="BV97" s="28">
        <f t="shared" si="103"/>
        <v>0.30157292999185747</v>
      </c>
      <c r="BW97" s="5" t="str">
        <f t="shared" si="104"/>
        <v>OK</v>
      </c>
      <c r="BX97" s="51">
        <v>1.2</v>
      </c>
      <c r="BY97" s="96" cm="1">
        <f t="array" ref="BY97">_xll.DCETCVNPhuLucFHeSoOnDinh(AE97*1000, BX97*1000, AH97, AI97, AJ97, AK97, AL97, AM97, $D$29)</f>
        <v>1</v>
      </c>
      <c r="BZ97" s="52">
        <f t="shared" si="105"/>
        <v>0.31922432448618149</v>
      </c>
      <c r="CA97" s="54">
        <f t="shared" si="106"/>
        <v>0.31988367506253651</v>
      </c>
      <c r="CB97" s="5" t="str">
        <f t="shared" si="107"/>
        <v>OK</v>
      </c>
      <c r="CC97" s="56">
        <f t="shared" si="108"/>
        <v>0.34499859601035404</v>
      </c>
      <c r="CD97" s="55">
        <f t="shared" si="109"/>
        <v>0.34499859601035404</v>
      </c>
      <c r="CE97" s="54">
        <f t="shared" si="110"/>
        <v>0.34499859601035404</v>
      </c>
      <c r="CF97" s="52">
        <f t="shared" si="111"/>
        <v>0.38</v>
      </c>
      <c r="CG97" s="5" t="str">
        <f t="shared" si="112"/>
        <v>OK</v>
      </c>
      <c r="CH97" s="57">
        <f t="shared" si="113"/>
        <v>2.3317146488975653</v>
      </c>
      <c r="CI97" s="6">
        <f t="shared" si="114"/>
        <v>3.2</v>
      </c>
      <c r="CJ97" s="5" t="str">
        <f t="shared" si="115"/>
        <v>OK</v>
      </c>
      <c r="DN97" s="181"/>
      <c r="DP97" s="27"/>
      <c r="DQ97" s="27"/>
      <c r="DR97" s="5"/>
      <c r="DS97" s="5"/>
      <c r="DT97" s="27"/>
      <c r="DU97" s="27"/>
      <c r="DV97" s="82"/>
      <c r="DW97" s="82"/>
      <c r="DX97" s="82"/>
      <c r="DY97" s="70"/>
      <c r="DZ97" s="16"/>
      <c r="EH97" s="42"/>
      <c r="EI97" s="42"/>
      <c r="EJ97" s="42"/>
      <c r="EK97" s="24"/>
      <c r="EL97" s="26"/>
      <c r="EM97" s="26"/>
      <c r="EN97" s="24"/>
      <c r="EO97" s="26"/>
      <c r="EP97" s="24"/>
      <c r="EQ97" s="26"/>
      <c r="ER97" s="24"/>
      <c r="ES97" s="24"/>
      <c r="ET97" s="42"/>
      <c r="EU97" s="42"/>
      <c r="EV97" s="28"/>
      <c r="EX97" s="51"/>
      <c r="EY97" s="96"/>
      <c r="EZ97" s="52"/>
      <c r="FA97" s="54"/>
      <c r="FB97" s="5"/>
      <c r="FC97" s="56"/>
      <c r="FD97" s="55"/>
      <c r="FE97" s="54"/>
      <c r="FF97" s="52"/>
      <c r="FG97" s="5"/>
      <c r="FH97" s="57"/>
      <c r="FI97" s="6"/>
      <c r="FJ97" s="5"/>
    </row>
    <row r="98" spans="27:166">
      <c r="AA98" s="18" t="s">
        <v>131</v>
      </c>
      <c r="AB98" s="22" t="s">
        <v>340</v>
      </c>
      <c r="AC98" s="22" t="s">
        <v>211</v>
      </c>
      <c r="AD98" s="74">
        <v>0</v>
      </c>
      <c r="AE98" s="74">
        <v>9.84</v>
      </c>
      <c r="AF98" s="22">
        <v>1228</v>
      </c>
      <c r="AG98" s="22">
        <v>728</v>
      </c>
      <c r="AH98" s="22">
        <v>1228</v>
      </c>
      <c r="AI98" s="6">
        <v>10</v>
      </c>
      <c r="AJ98" s="6">
        <v>300</v>
      </c>
      <c r="AK98" s="6">
        <v>14</v>
      </c>
      <c r="AL98" s="6">
        <v>300</v>
      </c>
      <c r="AM98" s="6">
        <v>14</v>
      </c>
      <c r="AN98" s="5" t="str" cm="1">
        <f t="array" ref="AN98">_xll.Dce_Name_SectI(AF98, AG98, AJ98, AI98, AK98, "x", "-", $Q$14)</f>
        <v>(1228-728)x300x10x14</v>
      </c>
      <c r="AO98" s="5">
        <f t="shared" si="80"/>
        <v>1200</v>
      </c>
      <c r="AP98" s="27">
        <f t="shared" si="81"/>
        <v>204</v>
      </c>
      <c r="AQ98" s="27">
        <f t="shared" si="82"/>
        <v>453510.88</v>
      </c>
      <c r="AR98" s="5">
        <f t="shared" si="83"/>
        <v>6310</v>
      </c>
      <c r="AS98" s="5">
        <f t="shared" si="84"/>
        <v>7386.170684039088</v>
      </c>
      <c r="AT98" s="27">
        <f t="shared" si="85"/>
        <v>420.66666666666669</v>
      </c>
      <c r="AU98" s="27">
        <f t="shared" si="86"/>
        <v>4349.3999999999996</v>
      </c>
      <c r="AV98" s="82">
        <f t="shared" si="87"/>
        <v>9.5346666666666665E-7</v>
      </c>
      <c r="AW98" s="82">
        <f t="shared" si="88"/>
        <v>23212287</v>
      </c>
      <c r="AX98" s="82">
        <f t="shared" si="89"/>
        <v>2.3212286999999999E-5</v>
      </c>
      <c r="AY98" s="70">
        <f t="shared" si="90"/>
        <v>0.12550866986930984</v>
      </c>
      <c r="AZ98" s="16">
        <f t="shared" si="91"/>
        <v>910.5</v>
      </c>
      <c r="BA98" s="22" t="s">
        <v>317</v>
      </c>
      <c r="BB98" s="23">
        <v>-39.006227794699953</v>
      </c>
      <c r="BC98" s="23">
        <v>68.508862590036301</v>
      </c>
      <c r="BD98" s="23">
        <v>5.0353922299231392E-3</v>
      </c>
      <c r="BE98" s="23">
        <v>3.1413380436722796E-4</v>
      </c>
      <c r="BF98" s="23">
        <v>7.148884445288313E-2</v>
      </c>
      <c r="BG98" s="23">
        <v>766.33230058484378</v>
      </c>
      <c r="BH98" s="42" cm="1">
        <f t="array" ref="BH98">_xll.Bimoment(BE98,AY98,AD98,AE98,$O$75)</f>
        <v>2.4725035843263885E-3</v>
      </c>
      <c r="BI98" s="42">
        <f t="shared" si="92"/>
        <v>4.1961601916026158E-4</v>
      </c>
      <c r="BJ98" s="42">
        <f t="shared" si="93"/>
        <v>8.1558169750043223</v>
      </c>
      <c r="BK98" s="24">
        <f t="shared" si="94"/>
        <v>0.35</v>
      </c>
      <c r="BL98" s="26" cm="1">
        <f t="array" ref="BL98">_xll.TCVN5575AnnexEHeSoCx(1,BK98)</f>
        <v>1.1619999999999999</v>
      </c>
      <c r="BM98" s="26">
        <f t="shared" si="95"/>
        <v>1.47</v>
      </c>
      <c r="BN98" s="24">
        <f t="shared" si="96"/>
        <v>1</v>
      </c>
      <c r="BO98" s="26" cm="1">
        <f t="array" ref="BO98">noisuy1chieu(BQ98*BN98,$C$92:$M$92,$C$93:$M$93)</f>
        <v>2.2863941192626953</v>
      </c>
      <c r="BP98" s="24">
        <f t="shared" si="97"/>
        <v>8.8055854799696763E-3</v>
      </c>
      <c r="BQ98" s="26">
        <f t="shared" si="98"/>
        <v>0.4111933816977334</v>
      </c>
      <c r="BR98" s="24">
        <f t="shared" si="99"/>
        <v>5.3239907752406326E-4</v>
      </c>
      <c r="BS98" s="24">
        <f t="shared" si="100"/>
        <v>1.9534500288763646E-5</v>
      </c>
      <c r="BT98" s="42">
        <f t="shared" si="101"/>
        <v>0.42053136625522713</v>
      </c>
      <c r="BU98" s="42">
        <f t="shared" si="102"/>
        <v>0.42001850167799182</v>
      </c>
      <c r="BV98" s="28">
        <f t="shared" si="103"/>
        <v>0.42053136625522713</v>
      </c>
      <c r="BW98" s="5" t="str">
        <f t="shared" si="104"/>
        <v>OK</v>
      </c>
      <c r="BX98" s="51">
        <v>1.2</v>
      </c>
      <c r="BY98" s="96" cm="1">
        <f t="array" ref="BY98">_xll.DCETCVNPhuLucFHeSoOnDinh(AE98*1000, BX98*1000, AH98, AI98, AJ98, AK98, AL98, AM98, $D$29)</f>
        <v>1</v>
      </c>
      <c r="BZ98" s="52">
        <f t="shared" si="105"/>
        <v>0.47780670953276611</v>
      </c>
      <c r="CA98" s="54">
        <f t="shared" si="106"/>
        <v>0.47835864311057891</v>
      </c>
      <c r="CB98" s="5" t="str">
        <f t="shared" si="107"/>
        <v>OK</v>
      </c>
      <c r="CC98" s="56">
        <f t="shared" si="108"/>
        <v>0.34499859601035404</v>
      </c>
      <c r="CD98" s="55">
        <f t="shared" si="109"/>
        <v>0.34499859601035404</v>
      </c>
      <c r="CE98" s="54">
        <f t="shared" si="110"/>
        <v>0.34499859601035404</v>
      </c>
      <c r="CF98" s="52">
        <f t="shared" si="111"/>
        <v>0.38</v>
      </c>
      <c r="CG98" s="5" t="str">
        <f t="shared" si="112"/>
        <v>OK</v>
      </c>
      <c r="CH98" s="57">
        <f t="shared" si="113"/>
        <v>3.9972251123958262</v>
      </c>
      <c r="CI98" s="6">
        <f t="shared" si="114"/>
        <v>3.2</v>
      </c>
      <c r="CJ98" s="5" t="str">
        <f t="shared" si="115"/>
        <v>Gia cường</v>
      </c>
      <c r="DN98" s="181"/>
      <c r="DP98" s="27"/>
      <c r="DQ98" s="27"/>
      <c r="DR98" s="5"/>
      <c r="DS98" s="5"/>
      <c r="DT98" s="27"/>
      <c r="DU98" s="27"/>
      <c r="DV98" s="82"/>
      <c r="DW98" s="82"/>
      <c r="DX98" s="82"/>
      <c r="DY98" s="70"/>
      <c r="DZ98" s="16"/>
      <c r="EH98" s="42"/>
      <c r="EI98" s="42"/>
      <c r="EJ98" s="42"/>
      <c r="EK98" s="24"/>
      <c r="EL98" s="26"/>
      <c r="EM98" s="26"/>
      <c r="EN98" s="24"/>
      <c r="EO98" s="26"/>
      <c r="EP98" s="24"/>
      <c r="EQ98" s="26"/>
      <c r="ER98" s="24"/>
      <c r="ES98" s="24"/>
      <c r="ET98" s="42"/>
      <c r="EU98" s="42"/>
      <c r="EV98" s="28"/>
      <c r="EX98" s="51"/>
      <c r="EY98" s="96"/>
      <c r="EZ98" s="52"/>
      <c r="FA98" s="54"/>
      <c r="FB98" s="5"/>
      <c r="FC98" s="56"/>
      <c r="FD98" s="55"/>
      <c r="FE98" s="54"/>
      <c r="FF98" s="52"/>
      <c r="FG98" s="5"/>
      <c r="FH98" s="57"/>
      <c r="FI98" s="6"/>
      <c r="FJ98" s="5"/>
    </row>
    <row r="99" spans="27:166">
      <c r="AA99" s="18" t="s">
        <v>131</v>
      </c>
      <c r="AB99" s="22" t="s">
        <v>340</v>
      </c>
      <c r="AC99" s="22" t="s">
        <v>211</v>
      </c>
      <c r="AD99" s="74">
        <v>4.92</v>
      </c>
      <c r="AE99" s="74">
        <v>9.84</v>
      </c>
      <c r="AF99" s="22">
        <v>1228</v>
      </c>
      <c r="AG99" s="22">
        <v>728</v>
      </c>
      <c r="AH99" s="22">
        <v>978</v>
      </c>
      <c r="AI99" s="6">
        <v>10</v>
      </c>
      <c r="AJ99" s="6">
        <v>300</v>
      </c>
      <c r="AK99" s="6">
        <v>14</v>
      </c>
      <c r="AL99" s="6">
        <v>300</v>
      </c>
      <c r="AM99" s="6">
        <v>14</v>
      </c>
      <c r="AN99" s="5" t="str" cm="1">
        <f t="array" ref="AN99">_xll.Dce_Name_SectI(AF99, AG99, AJ99, AI99, AK99, "x", "-", $Q$14)</f>
        <v>(1228-728)x300x10x14</v>
      </c>
      <c r="AO99" s="5">
        <f t="shared" si="80"/>
        <v>950</v>
      </c>
      <c r="AP99" s="27">
        <f t="shared" si="81"/>
        <v>179</v>
      </c>
      <c r="AQ99" s="27">
        <f t="shared" si="82"/>
        <v>266613.79666666663</v>
      </c>
      <c r="AR99" s="5">
        <f t="shared" si="83"/>
        <v>6307.916666666667</v>
      </c>
      <c r="AS99" s="5">
        <f t="shared" si="84"/>
        <v>5452.224880708929</v>
      </c>
      <c r="AT99" s="27">
        <f t="shared" si="85"/>
        <v>420.52777777777777</v>
      </c>
      <c r="AU99" s="27">
        <f t="shared" si="86"/>
        <v>3152.5250000000001</v>
      </c>
      <c r="AV99" s="82">
        <f t="shared" si="87"/>
        <v>8.7013333333333334E-7</v>
      </c>
      <c r="AW99" s="82">
        <f t="shared" si="88"/>
        <v>14636412</v>
      </c>
      <c r="AX99" s="82">
        <f t="shared" si="89"/>
        <v>1.4636412E-5</v>
      </c>
      <c r="AY99" s="70">
        <f t="shared" si="90"/>
        <v>0.1509925520416649</v>
      </c>
      <c r="AZ99" s="16">
        <f t="shared" si="91"/>
        <v>723</v>
      </c>
      <c r="BA99" s="22" t="s">
        <v>317</v>
      </c>
      <c r="BB99" s="23">
        <v>-35.941004197541865</v>
      </c>
      <c r="BC99" s="23">
        <v>53.782231265724604</v>
      </c>
      <c r="BD99" s="23">
        <v>5.0353922299231392E-3</v>
      </c>
      <c r="BE99" s="23">
        <v>3.1413380436722796E-4</v>
      </c>
      <c r="BF99" s="23">
        <v>9.6268197496370958E-2</v>
      </c>
      <c r="BG99" s="23">
        <v>465.89569654773624</v>
      </c>
      <c r="BH99" s="42" cm="1">
        <f t="array" ref="BH99">_xll.Bimoment(BE99,AY99,AD99,AE99,$O$75)</f>
        <v>-1.1902371705284436E-3</v>
      </c>
      <c r="BI99" s="42">
        <f t="shared" si="92"/>
        <v>5.3004128736033039E-4</v>
      </c>
      <c r="BJ99" s="42">
        <f t="shared" si="93"/>
        <v>6.402646579252929</v>
      </c>
      <c r="BK99" s="24">
        <f t="shared" si="94"/>
        <v>0.44210526315789472</v>
      </c>
      <c r="BL99" s="26" cm="1">
        <f t="array" ref="BL99">_xll.TCVN5575AnnexEHeSoCx(1,BK99)</f>
        <v>1.1362105263157896</v>
      </c>
      <c r="BM99" s="26">
        <f t="shared" si="95"/>
        <v>1.47</v>
      </c>
      <c r="BN99" s="24">
        <f t="shared" si="96"/>
        <v>1</v>
      </c>
      <c r="BO99" s="26" cm="1">
        <f t="array" ref="BO99">noisuy1chieu(BQ99*BN99,$C$92:$M$92,$C$93:$M$93)</f>
        <v>2.1508636474609375</v>
      </c>
      <c r="BP99" s="24">
        <f t="shared" si="97"/>
        <v>9.2468034909876928E-3</v>
      </c>
      <c r="BQ99" s="26">
        <f t="shared" si="98"/>
        <v>0.34634632375601448</v>
      </c>
      <c r="BR99" s="24">
        <f t="shared" si="99"/>
        <v>7.1717521019284676E-4</v>
      </c>
      <c r="BS99" s="24">
        <f t="shared" si="100"/>
        <v>1.2588638226355834E-5</v>
      </c>
      <c r="BT99" s="42">
        <f t="shared" si="101"/>
        <v>0.35631030245719503</v>
      </c>
      <c r="BU99" s="42">
        <f t="shared" si="102"/>
        <v>0.35560571588522855</v>
      </c>
      <c r="BV99" s="28">
        <f t="shared" si="103"/>
        <v>0.35631030245719503</v>
      </c>
      <c r="BW99" s="5" t="str">
        <f t="shared" si="104"/>
        <v>OK</v>
      </c>
      <c r="BX99" s="51">
        <v>1.2</v>
      </c>
      <c r="BY99" s="96" cm="1">
        <f t="array" ref="BY99">_xll.DCETCVNPhuLucFHeSoOnDinh(AE99*1000, BX99*1000, AH99, AI99, AJ99, AK99, AL99, AM99, $D$29)</f>
        <v>1</v>
      </c>
      <c r="BZ99" s="52">
        <f t="shared" si="105"/>
        <v>0.39352233880236009</v>
      </c>
      <c r="CA99" s="54">
        <f t="shared" si="106"/>
        <v>0.39425210265077926</v>
      </c>
      <c r="CB99" s="5" t="str">
        <f t="shared" si="107"/>
        <v>OK</v>
      </c>
      <c r="CC99" s="56">
        <f t="shared" si="108"/>
        <v>0.34499859601035404</v>
      </c>
      <c r="CD99" s="55">
        <f t="shared" si="109"/>
        <v>0.34499859601035404</v>
      </c>
      <c r="CE99" s="54">
        <f t="shared" si="110"/>
        <v>0.34499859601035404</v>
      </c>
      <c r="CF99" s="52">
        <f t="shared" si="111"/>
        <v>0.38</v>
      </c>
      <c r="CG99" s="5" t="str">
        <f t="shared" si="112"/>
        <v>OK</v>
      </c>
      <c r="CH99" s="57">
        <f t="shared" si="113"/>
        <v>3.1644698806466955</v>
      </c>
      <c r="CI99" s="6">
        <f t="shared" si="114"/>
        <v>3.2</v>
      </c>
      <c r="CJ99" s="5" t="str">
        <f t="shared" si="115"/>
        <v>OK</v>
      </c>
      <c r="DN99" s="181"/>
      <c r="DP99" s="27"/>
      <c r="DQ99" s="27"/>
      <c r="DR99" s="5"/>
      <c r="DS99" s="5"/>
      <c r="DT99" s="27"/>
      <c r="DU99" s="27"/>
      <c r="DV99" s="82"/>
      <c r="DW99" s="82"/>
      <c r="DX99" s="82"/>
      <c r="DY99" s="70"/>
      <c r="DZ99" s="16"/>
      <c r="EH99" s="42"/>
      <c r="EI99" s="42"/>
      <c r="EJ99" s="42"/>
      <c r="EK99" s="24"/>
      <c r="EL99" s="26"/>
      <c r="EM99" s="26"/>
      <c r="EN99" s="24"/>
      <c r="EO99" s="26"/>
      <c r="EP99" s="24"/>
      <c r="EQ99" s="26"/>
      <c r="ER99" s="24"/>
      <c r="ES99" s="24"/>
      <c r="ET99" s="42"/>
      <c r="EU99" s="42"/>
      <c r="EV99" s="28"/>
      <c r="EX99" s="51"/>
      <c r="EY99" s="96"/>
      <c r="EZ99" s="52"/>
      <c r="FA99" s="54"/>
      <c r="FB99" s="5"/>
      <c r="FC99" s="56"/>
      <c r="FD99" s="55"/>
      <c r="FE99" s="54"/>
      <c r="FF99" s="52"/>
      <c r="FG99" s="5"/>
      <c r="FH99" s="57"/>
      <c r="FI99" s="6"/>
      <c r="FJ99" s="5"/>
    </row>
    <row r="100" spans="27:166">
      <c r="AA100" s="18" t="s">
        <v>131</v>
      </c>
      <c r="AB100" s="22" t="s">
        <v>340</v>
      </c>
      <c r="AC100" s="22" t="s">
        <v>211</v>
      </c>
      <c r="AD100" s="74">
        <v>8.26</v>
      </c>
      <c r="AE100" s="74">
        <v>9.84</v>
      </c>
      <c r="AF100" s="22">
        <v>1228</v>
      </c>
      <c r="AG100" s="22">
        <v>728</v>
      </c>
      <c r="AH100" s="22">
        <v>808.49119861273255</v>
      </c>
      <c r="AI100" s="6">
        <v>10</v>
      </c>
      <c r="AJ100" s="6">
        <v>300</v>
      </c>
      <c r="AK100" s="6">
        <v>14</v>
      </c>
      <c r="AL100" s="6">
        <v>300</v>
      </c>
      <c r="AM100" s="6">
        <v>14</v>
      </c>
      <c r="AN100" s="5" t="str" cm="1">
        <f t="array" ref="AN100">_xll.Dce_Name_SectI(AF100, AG100, AJ100, AI100, AK100, "x", "-", $Q$14)</f>
        <v>(1228-728)x300x10x14</v>
      </c>
      <c r="AO100" s="5">
        <f t="shared" si="80"/>
        <v>780.49119861273255</v>
      </c>
      <c r="AP100" s="27">
        <f t="shared" si="81"/>
        <v>162.04911986127325</v>
      </c>
      <c r="AQ100" s="27">
        <f t="shared" si="82"/>
        <v>172189.89394905814</v>
      </c>
      <c r="AR100" s="5">
        <f t="shared" si="83"/>
        <v>6306.5040933217724</v>
      </c>
      <c r="AS100" s="5">
        <f t="shared" si="84"/>
        <v>4259.5366342766374</v>
      </c>
      <c r="AT100" s="27">
        <f t="shared" si="85"/>
        <v>420.4336062214515</v>
      </c>
      <c r="AU100" s="27">
        <f t="shared" si="86"/>
        <v>2429.8896559766636</v>
      </c>
      <c r="AV100" s="82">
        <f t="shared" si="87"/>
        <v>8.1363039953757759E-7</v>
      </c>
      <c r="AW100" s="82">
        <f t="shared" si="88"/>
        <v>9941656.1686012689</v>
      </c>
      <c r="AX100" s="82">
        <f t="shared" si="89"/>
        <v>9.9416561686012692E-6</v>
      </c>
      <c r="AY100" s="70">
        <f t="shared" si="90"/>
        <v>0.17715937900807516</v>
      </c>
      <c r="AZ100" s="16">
        <f t="shared" si="91"/>
        <v>595.86839895954938</v>
      </c>
      <c r="BA100" s="22" t="s">
        <v>317</v>
      </c>
      <c r="BB100" s="23">
        <v>-33.938971772106818</v>
      </c>
      <c r="BC100" s="23">
        <v>44.439223911875089</v>
      </c>
      <c r="BD100" s="23">
        <v>5.0353922299231392E-3</v>
      </c>
      <c r="BE100" s="23">
        <v>3.1413380436722796E-4</v>
      </c>
      <c r="BF100" s="23">
        <v>0.11306947123058518</v>
      </c>
      <c r="BG100" s="23">
        <v>302.17534497868104</v>
      </c>
      <c r="BH100" s="42" cm="1">
        <f t="array" ref="BH100">_xll.Bimoment(BE100,AY100,AD100,AE100,$O$75)</f>
        <v>4.3086831206935272E-4</v>
      </c>
      <c r="BI100" s="42">
        <f t="shared" si="92"/>
        <v>6.4515682417344219E-4</v>
      </c>
      <c r="BJ100" s="42">
        <f t="shared" si="93"/>
        <v>5.2903837990327487</v>
      </c>
      <c r="BK100" s="24">
        <f t="shared" si="94"/>
        <v>0.53812266012290721</v>
      </c>
      <c r="BL100" s="26" cm="1">
        <f t="array" ref="BL100">_xll.TCVN5575AnnexEHeSoCx(1,BK100)</f>
        <v>1.1161877339877093</v>
      </c>
      <c r="BM100" s="26">
        <f t="shared" si="95"/>
        <v>1.47</v>
      </c>
      <c r="BN100" s="24">
        <f t="shared" si="96"/>
        <v>1</v>
      </c>
      <c r="BO100" s="26" cm="1">
        <f t="array" ref="BO100">noisuy1chieu(BQ100*BN100,$C$92:$M$92,$C$93:$M$93)</f>
        <v>2.0387303829193115</v>
      </c>
      <c r="BP100" s="24">
        <f t="shared" si="97"/>
        <v>9.6450938118464481E-3</v>
      </c>
      <c r="BQ100" s="26">
        <f t="shared" si="98"/>
        <v>0.29269403735098315</v>
      </c>
      <c r="BR100" s="24">
        <f t="shared" si="99"/>
        <v>8.4252938281033981E-4</v>
      </c>
      <c r="BS100" s="24">
        <f t="shared" si="100"/>
        <v>5.8335218251405609E-6</v>
      </c>
      <c r="BT100" s="42">
        <f t="shared" si="101"/>
        <v>0.30318166054563994</v>
      </c>
      <c r="BU100" s="42">
        <f t="shared" si="102"/>
        <v>0.30234496468465477</v>
      </c>
      <c r="BV100" s="28">
        <f t="shared" si="103"/>
        <v>0.30318166054563994</v>
      </c>
      <c r="BW100" s="5" t="str">
        <f t="shared" si="104"/>
        <v>OK</v>
      </c>
      <c r="BX100" s="51">
        <v>1.2</v>
      </c>
      <c r="BY100" s="96" cm="1">
        <f t="array" ref="BY100">_xll.DCETCVNPhuLucFHeSoOnDinh(AE100*1000, BX100*1000, AH100, AI100, AJ100, AK100, AL100, AM100, $D$29)</f>
        <v>1</v>
      </c>
      <c r="BZ100" s="52">
        <f t="shared" si="105"/>
        <v>0.32670149430250778</v>
      </c>
      <c r="CA100" s="54">
        <f t="shared" si="106"/>
        <v>0.32754985720714325</v>
      </c>
      <c r="CB100" s="5" t="str">
        <f t="shared" si="107"/>
        <v>OK</v>
      </c>
      <c r="CC100" s="56">
        <f t="shared" si="108"/>
        <v>0.34499859601035404</v>
      </c>
      <c r="CD100" s="55">
        <f t="shared" si="109"/>
        <v>0.34499859601035404</v>
      </c>
      <c r="CE100" s="54">
        <f t="shared" si="110"/>
        <v>0.34499859601035404</v>
      </c>
      <c r="CF100" s="52">
        <f t="shared" si="111"/>
        <v>0.38</v>
      </c>
      <c r="CG100" s="5" t="str">
        <f t="shared" si="112"/>
        <v>OK</v>
      </c>
      <c r="CH100" s="57">
        <f t="shared" si="113"/>
        <v>2.5998325159156108</v>
      </c>
      <c r="CI100" s="6">
        <f t="shared" si="114"/>
        <v>3.2</v>
      </c>
      <c r="CJ100" s="5" t="str">
        <f t="shared" si="115"/>
        <v>OK</v>
      </c>
      <c r="DN100" s="181"/>
      <c r="DP100" s="27"/>
      <c r="DQ100" s="27"/>
      <c r="DR100" s="5"/>
      <c r="DS100" s="5"/>
      <c r="DT100" s="27"/>
      <c r="DU100" s="27"/>
      <c r="DV100" s="82"/>
      <c r="DW100" s="82"/>
      <c r="DX100" s="82"/>
      <c r="DY100" s="70"/>
      <c r="DZ100" s="16"/>
      <c r="EH100" s="42"/>
      <c r="EI100" s="42"/>
      <c r="EJ100" s="42"/>
      <c r="EK100" s="24"/>
      <c r="EL100" s="26"/>
      <c r="EM100" s="26"/>
      <c r="EN100" s="24"/>
      <c r="EO100" s="26"/>
      <c r="EP100" s="24"/>
      <c r="EQ100" s="26"/>
      <c r="ER100" s="24"/>
      <c r="ES100" s="24"/>
      <c r="ET100" s="42"/>
      <c r="EU100" s="42"/>
      <c r="EV100" s="28"/>
      <c r="EX100" s="51"/>
      <c r="EY100" s="96"/>
      <c r="EZ100" s="52"/>
      <c r="FA100" s="54"/>
      <c r="FB100" s="5"/>
      <c r="FC100" s="56"/>
      <c r="FD100" s="55"/>
      <c r="FE100" s="54"/>
      <c r="FF100" s="52"/>
      <c r="FG100" s="5"/>
      <c r="FH100" s="57"/>
      <c r="FI100" s="6"/>
      <c r="FJ100" s="5"/>
    </row>
    <row r="101" spans="27:166">
      <c r="AA101" s="18" t="s">
        <v>131</v>
      </c>
      <c r="AB101" s="22" t="s">
        <v>340</v>
      </c>
      <c r="AC101" s="22" t="s">
        <v>211</v>
      </c>
      <c r="AD101" s="74">
        <v>8.26</v>
      </c>
      <c r="AE101" s="74">
        <v>9.84</v>
      </c>
      <c r="AF101" s="22">
        <v>1228</v>
      </c>
      <c r="AG101" s="22">
        <v>728</v>
      </c>
      <c r="AH101" s="22">
        <v>808.49119861273255</v>
      </c>
      <c r="AI101" s="6">
        <v>10</v>
      </c>
      <c r="AJ101" s="6">
        <v>300</v>
      </c>
      <c r="AK101" s="6">
        <v>14</v>
      </c>
      <c r="AL101" s="6">
        <v>300</v>
      </c>
      <c r="AM101" s="6">
        <v>14</v>
      </c>
      <c r="AN101" s="5" t="str" cm="1">
        <f t="array" ref="AN101">_xll.Dce_Name_SectI(AF101, AG101, AJ101, AI101, AK101, "x", "-", $Q$14)</f>
        <v>(1228-728)x300x10x14</v>
      </c>
      <c r="AO101" s="5">
        <f t="shared" si="80"/>
        <v>780.49119861273255</v>
      </c>
      <c r="AP101" s="27">
        <f t="shared" si="81"/>
        <v>162.04911986127325</v>
      </c>
      <c r="AQ101" s="27">
        <f t="shared" si="82"/>
        <v>172189.89394905814</v>
      </c>
      <c r="AR101" s="5">
        <f t="shared" si="83"/>
        <v>6306.5040933217724</v>
      </c>
      <c r="AS101" s="5">
        <f t="shared" si="84"/>
        <v>4259.5366342766374</v>
      </c>
      <c r="AT101" s="27">
        <f t="shared" si="85"/>
        <v>420.4336062214515</v>
      </c>
      <c r="AU101" s="27">
        <f t="shared" si="86"/>
        <v>2429.8896559766636</v>
      </c>
      <c r="AV101" s="82">
        <f t="shared" si="87"/>
        <v>8.1363039953757759E-7</v>
      </c>
      <c r="AW101" s="82">
        <f t="shared" si="88"/>
        <v>9941656.1686012689</v>
      </c>
      <c r="AX101" s="82">
        <f t="shared" si="89"/>
        <v>9.9416561686012692E-6</v>
      </c>
      <c r="AY101" s="70">
        <f t="shared" si="90"/>
        <v>0.17715937900807516</v>
      </c>
      <c r="AZ101" s="16">
        <f t="shared" si="91"/>
        <v>595.86839895954938</v>
      </c>
      <c r="BA101" s="22" t="s">
        <v>317</v>
      </c>
      <c r="BB101" s="23">
        <v>-33.864796383481007</v>
      </c>
      <c r="BC101" s="23">
        <v>43.814914390057311</v>
      </c>
      <c r="BD101" s="23">
        <v>1.0899793862928941E-2</v>
      </c>
      <c r="BE101" s="23">
        <v>3.1413380436729182E-4</v>
      </c>
      <c r="BF101" s="23">
        <v>0.11306947123058508</v>
      </c>
      <c r="BG101" s="23">
        <v>302.17533289346284</v>
      </c>
      <c r="BH101" s="42" cm="1">
        <f t="array" ref="BH101">_xll.Bimoment(BE101,AY101,AD101,AE101,$O$75)</f>
        <v>4.3086831206944033E-4</v>
      </c>
      <c r="BI101" s="42">
        <f t="shared" si="92"/>
        <v>1.3965300162644431E-3</v>
      </c>
      <c r="BJ101" s="42">
        <f t="shared" si="93"/>
        <v>5.2160612369115844</v>
      </c>
      <c r="BK101" s="24">
        <f t="shared" si="94"/>
        <v>0.53812266012290721</v>
      </c>
      <c r="BL101" s="26" cm="1">
        <f t="array" ref="BL101">_xll.TCVN5575AnnexEHeSoCx(1,BK101)</f>
        <v>1.1161877339877093</v>
      </c>
      <c r="BM101" s="26">
        <f t="shared" si="95"/>
        <v>1.47</v>
      </c>
      <c r="BN101" s="24">
        <f t="shared" si="96"/>
        <v>1</v>
      </c>
      <c r="BO101" s="26" cm="1">
        <f t="array" ref="BO101">noisuy1chieu(BQ101*BN101,$C$92:$M$92,$C$93:$M$93)</f>
        <v>2.0387303829193115</v>
      </c>
      <c r="BP101" s="24">
        <f t="shared" si="97"/>
        <v>9.6240139574940518E-3</v>
      </c>
      <c r="BQ101" s="26">
        <f t="shared" si="98"/>
        <v>0.29269402564496094</v>
      </c>
      <c r="BR101" s="24">
        <f t="shared" si="99"/>
        <v>8.4252938281033916E-4</v>
      </c>
      <c r="BS101" s="24">
        <f t="shared" si="100"/>
        <v>5.8335218251417467E-6</v>
      </c>
      <c r="BT101" s="42">
        <f t="shared" si="101"/>
        <v>0.30316056898526533</v>
      </c>
      <c r="BU101" s="42">
        <f t="shared" si="102"/>
        <v>0.30232387312428016</v>
      </c>
      <c r="BV101" s="28">
        <f t="shared" si="103"/>
        <v>0.30316056898526533</v>
      </c>
      <c r="BW101" s="5" t="str">
        <f t="shared" si="104"/>
        <v>OK</v>
      </c>
      <c r="BX101" s="51">
        <v>1.2</v>
      </c>
      <c r="BY101" s="96" cm="1">
        <f t="array" ref="BY101">_xll.DCETCVNPhuLucFHeSoOnDinh(AE101*1000, BX101*1000, AH101, AI101, AJ101, AK101, AL101, AM101, $D$29)</f>
        <v>1</v>
      </c>
      <c r="BZ101" s="52">
        <f t="shared" si="105"/>
        <v>0.32670148123638942</v>
      </c>
      <c r="CA101" s="54">
        <f t="shared" si="106"/>
        <v>0.32754984414102489</v>
      </c>
      <c r="CB101" s="5" t="str">
        <f t="shared" si="107"/>
        <v>OK</v>
      </c>
      <c r="CC101" s="56">
        <f t="shared" si="108"/>
        <v>0.34499859601035404</v>
      </c>
      <c r="CD101" s="55">
        <f t="shared" si="109"/>
        <v>0.34499859601035404</v>
      </c>
      <c r="CE101" s="54">
        <f t="shared" si="110"/>
        <v>0.34499859601035404</v>
      </c>
      <c r="CF101" s="52">
        <f t="shared" si="111"/>
        <v>0.38</v>
      </c>
      <c r="CG101" s="5" t="str">
        <f t="shared" si="112"/>
        <v>OK</v>
      </c>
      <c r="CH101" s="57">
        <f t="shared" si="113"/>
        <v>2.5998325159156108</v>
      </c>
      <c r="CI101" s="6">
        <f t="shared" si="114"/>
        <v>3.2</v>
      </c>
      <c r="CJ101" s="5" t="str">
        <f t="shared" si="115"/>
        <v>OK</v>
      </c>
      <c r="DN101" s="181"/>
      <c r="DP101" s="27"/>
      <c r="DQ101" s="27"/>
      <c r="DR101" s="5"/>
      <c r="DS101" s="5"/>
      <c r="DT101" s="27"/>
      <c r="DU101" s="27"/>
      <c r="DV101" s="82"/>
      <c r="DW101" s="82"/>
      <c r="DX101" s="82"/>
      <c r="DY101" s="70"/>
      <c r="DZ101" s="16"/>
      <c r="EH101" s="42"/>
      <c r="EI101" s="42"/>
      <c r="EJ101" s="42"/>
      <c r="EK101" s="24"/>
      <c r="EL101" s="26"/>
      <c r="EM101" s="26"/>
      <c r="EN101" s="24"/>
      <c r="EO101" s="26"/>
      <c r="EP101" s="24"/>
      <c r="EQ101" s="26"/>
      <c r="ER101" s="24"/>
      <c r="ES101" s="24"/>
      <c r="ET101" s="42"/>
      <c r="EU101" s="42"/>
      <c r="EV101" s="28"/>
      <c r="EX101" s="51"/>
      <c r="EY101" s="96"/>
      <c r="EZ101" s="52"/>
      <c r="FA101" s="54"/>
      <c r="FB101" s="5"/>
      <c r="FC101" s="56"/>
      <c r="FD101" s="55"/>
      <c r="FE101" s="54"/>
      <c r="FF101" s="52"/>
      <c r="FG101" s="5"/>
      <c r="FH101" s="57"/>
      <c r="FI101" s="6"/>
      <c r="FJ101" s="5"/>
    </row>
    <row r="102" spans="27:166">
      <c r="AA102" s="18" t="s">
        <v>131</v>
      </c>
      <c r="AB102" s="22" t="s">
        <v>340</v>
      </c>
      <c r="AC102" s="22" t="s">
        <v>211</v>
      </c>
      <c r="AD102" s="74">
        <v>9.84</v>
      </c>
      <c r="AE102" s="74">
        <v>9.84</v>
      </c>
      <c r="AF102" s="22">
        <v>1228</v>
      </c>
      <c r="AG102" s="22">
        <v>728</v>
      </c>
      <c r="AH102" s="22">
        <v>728</v>
      </c>
      <c r="AI102" s="6">
        <v>10</v>
      </c>
      <c r="AJ102" s="6">
        <v>300</v>
      </c>
      <c r="AK102" s="6">
        <v>14</v>
      </c>
      <c r="AL102" s="6">
        <v>300</v>
      </c>
      <c r="AM102" s="6">
        <v>14</v>
      </c>
      <c r="AN102" s="5" t="str" cm="1">
        <f t="array" ref="AN102">_xll.Dce_Name_SectI(AF102, AG102, AJ102, AI102, AK102, "x", "-", $Q$14)</f>
        <v>(1228-728)x300x10x14</v>
      </c>
      <c r="AO102" s="5">
        <f t="shared" si="80"/>
        <v>700</v>
      </c>
      <c r="AP102" s="27">
        <f t="shared" si="81"/>
        <v>154</v>
      </c>
      <c r="AQ102" s="27">
        <f t="shared" si="82"/>
        <v>135654.21333333332</v>
      </c>
      <c r="AR102" s="5">
        <f t="shared" si="83"/>
        <v>6305.833333333333</v>
      </c>
      <c r="AS102" s="5">
        <f t="shared" si="84"/>
        <v>3726.7641025641024</v>
      </c>
      <c r="AT102" s="27">
        <f t="shared" si="85"/>
        <v>420.38888888888886</v>
      </c>
      <c r="AU102" s="27">
        <f t="shared" si="86"/>
        <v>2111.9</v>
      </c>
      <c r="AV102" s="82">
        <f t="shared" si="87"/>
        <v>7.8680000000000003E-7</v>
      </c>
      <c r="AW102" s="82">
        <f t="shared" si="88"/>
        <v>8029287</v>
      </c>
      <c r="AX102" s="82">
        <f t="shared" si="89"/>
        <v>8.0292870000000006E-6</v>
      </c>
      <c r="AY102" s="70">
        <f t="shared" si="90"/>
        <v>0.19385348826075771</v>
      </c>
      <c r="AZ102" s="16">
        <f t="shared" si="91"/>
        <v>535.5</v>
      </c>
      <c r="BA102" s="22" t="s">
        <v>317</v>
      </c>
      <c r="BB102" s="23">
        <v>-32.93572246067054</v>
      </c>
      <c r="BC102" s="23">
        <v>39.560110597941872</v>
      </c>
      <c r="BD102" s="23">
        <v>1.0899793862928941E-2</v>
      </c>
      <c r="BE102" s="23">
        <v>3.1413380436729182E-4</v>
      </c>
      <c r="BF102" s="23">
        <v>9.5799829478266652E-2</v>
      </c>
      <c r="BG102" s="23">
        <v>236.14105602783584</v>
      </c>
      <c r="BH102" s="42" cm="1">
        <f t="array" ref="BH102">_xll.Bimoment(BE102,AY102,AD102,AE102,$O$75)</f>
        <v>2.3931774139227765E-3</v>
      </c>
      <c r="BI102" s="42">
        <f t="shared" si="92"/>
        <v>1.5571134089898489E-3</v>
      </c>
      <c r="BJ102" s="42">
        <f t="shared" si="93"/>
        <v>4.7095369759454613</v>
      </c>
      <c r="BK102" s="24">
        <f t="shared" si="94"/>
        <v>0.6</v>
      </c>
      <c r="BL102" s="26" cm="1">
        <f t="array" ref="BL102">_xll.TCVN5575AnnexEHeSoCx(1,BK102)</f>
        <v>1.1099999999999999</v>
      </c>
      <c r="BM102" s="26">
        <f t="shared" si="95"/>
        <v>1.47</v>
      </c>
      <c r="BN102" s="24">
        <f t="shared" si="96"/>
        <v>1</v>
      </c>
      <c r="BO102" s="26" cm="1">
        <f t="array" ref="BO102">noisuy1chieu(BQ102*BN102,$C$92:$M$92,$C$93:$M$93)</f>
        <v>1.9764362573623657</v>
      </c>
      <c r="BP102" s="24">
        <f t="shared" si="97"/>
        <v>9.8491993004397576E-3</v>
      </c>
      <c r="BQ102" s="26">
        <f t="shared" si="98"/>
        <v>0.2628881866805714</v>
      </c>
      <c r="BR102" s="24">
        <f t="shared" si="99"/>
        <v>7.1392176862832392E-4</v>
      </c>
      <c r="BS102" s="24">
        <f t="shared" si="100"/>
        <v>3.7190244081597275E-5</v>
      </c>
      <c r="BT102" s="42">
        <f t="shared" si="101"/>
        <v>0.27345130774963949</v>
      </c>
      <c r="BU102" s="42">
        <f t="shared" si="102"/>
        <v>0.27277457622509277</v>
      </c>
      <c r="BV102" s="28">
        <f t="shared" si="103"/>
        <v>0.27345130774963949</v>
      </c>
      <c r="BW102" s="5" t="str">
        <f t="shared" si="104"/>
        <v>OK</v>
      </c>
      <c r="BX102" s="51">
        <v>1.2</v>
      </c>
      <c r="BY102" s="96" cm="1">
        <f t="array" ref="BY102">_xll.DCETCVNPhuLucFHeSoOnDinh(AE102*1000, BX102*1000, AH102, AI102, AJ102, AK102, AL102, AM102, $D$29)</f>
        <v>1</v>
      </c>
      <c r="BZ102" s="52">
        <f t="shared" si="105"/>
        <v>0.29180588721543421</v>
      </c>
      <c r="CA102" s="54">
        <f t="shared" si="106"/>
        <v>0.29255699922814415</v>
      </c>
      <c r="CB102" s="5" t="str">
        <f t="shared" si="107"/>
        <v>OK</v>
      </c>
      <c r="CC102" s="56">
        <f t="shared" si="108"/>
        <v>0.34499859601035404</v>
      </c>
      <c r="CD102" s="55">
        <f t="shared" si="109"/>
        <v>0.34499859601035404</v>
      </c>
      <c r="CE102" s="54">
        <f t="shared" si="110"/>
        <v>0.34499859601035404</v>
      </c>
      <c r="CF102" s="52">
        <f t="shared" si="111"/>
        <v>0.38</v>
      </c>
      <c r="CG102" s="5" t="str">
        <f t="shared" si="112"/>
        <v>OK</v>
      </c>
      <c r="CH102" s="57">
        <f t="shared" si="113"/>
        <v>2.3317146488975653</v>
      </c>
      <c r="CI102" s="6">
        <f t="shared" si="114"/>
        <v>3.2</v>
      </c>
      <c r="CJ102" s="5" t="str">
        <f t="shared" si="115"/>
        <v>OK</v>
      </c>
      <c r="DN102" s="181"/>
      <c r="DP102" s="27"/>
      <c r="DQ102" s="27"/>
      <c r="DR102" s="5"/>
      <c r="DS102" s="5"/>
      <c r="DT102" s="27"/>
      <c r="DU102" s="27"/>
      <c r="DV102" s="82"/>
      <c r="DW102" s="82"/>
      <c r="DX102" s="82"/>
      <c r="DY102" s="70"/>
      <c r="DZ102" s="16"/>
      <c r="EH102" s="42"/>
      <c r="EI102" s="42"/>
      <c r="EJ102" s="42"/>
      <c r="EK102" s="24"/>
      <c r="EL102" s="26"/>
      <c r="EM102" s="26"/>
      <c r="EN102" s="24"/>
      <c r="EO102" s="26"/>
      <c r="EP102" s="24"/>
      <c r="EQ102" s="26"/>
      <c r="ER102" s="24"/>
      <c r="ES102" s="24"/>
      <c r="ET102" s="42"/>
      <c r="EU102" s="42"/>
      <c r="EV102" s="28"/>
      <c r="EX102" s="51"/>
      <c r="EY102" s="96"/>
      <c r="EZ102" s="52"/>
      <c r="FA102" s="54"/>
      <c r="FB102" s="5"/>
      <c r="FC102" s="56"/>
      <c r="FD102" s="55"/>
      <c r="FE102" s="54"/>
      <c r="FF102" s="52"/>
      <c r="FG102" s="5"/>
      <c r="FH102" s="57"/>
      <c r="FI102" s="6"/>
      <c r="FJ102" s="5"/>
    </row>
    <row r="103" spans="27:166">
      <c r="AA103" s="18" t="s">
        <v>131</v>
      </c>
      <c r="AB103" s="22" t="s">
        <v>340</v>
      </c>
      <c r="AC103" s="22" t="s">
        <v>211</v>
      </c>
      <c r="AD103" s="74">
        <v>0</v>
      </c>
      <c r="AE103" s="74">
        <v>9.84</v>
      </c>
      <c r="AF103" s="22">
        <v>1228</v>
      </c>
      <c r="AG103" s="22">
        <v>728</v>
      </c>
      <c r="AH103" s="22">
        <v>1228</v>
      </c>
      <c r="AI103" s="6">
        <v>10</v>
      </c>
      <c r="AJ103" s="6">
        <v>300</v>
      </c>
      <c r="AK103" s="6">
        <v>14</v>
      </c>
      <c r="AL103" s="6">
        <v>300</v>
      </c>
      <c r="AM103" s="6">
        <v>14</v>
      </c>
      <c r="AN103" s="5" t="str" cm="1">
        <f t="array" ref="AN103">_xll.Dce_Name_SectI(AF103, AG103, AJ103, AI103, AK103, "x", "-", $Q$14)</f>
        <v>(1228-728)x300x10x14</v>
      </c>
      <c r="AO103" s="5">
        <f t="shared" si="80"/>
        <v>1200</v>
      </c>
      <c r="AP103" s="27">
        <f t="shared" si="81"/>
        <v>204</v>
      </c>
      <c r="AQ103" s="27">
        <f t="shared" si="82"/>
        <v>453510.88</v>
      </c>
      <c r="AR103" s="5">
        <f t="shared" si="83"/>
        <v>6310</v>
      </c>
      <c r="AS103" s="5">
        <f t="shared" si="84"/>
        <v>7386.170684039088</v>
      </c>
      <c r="AT103" s="27">
        <f t="shared" si="85"/>
        <v>420.66666666666669</v>
      </c>
      <c r="AU103" s="27">
        <f t="shared" si="86"/>
        <v>4349.3999999999996</v>
      </c>
      <c r="AV103" s="82">
        <f t="shared" si="87"/>
        <v>9.5346666666666665E-7</v>
      </c>
      <c r="AW103" s="82">
        <f t="shared" si="88"/>
        <v>23212287</v>
      </c>
      <c r="AX103" s="82">
        <f t="shared" si="89"/>
        <v>2.3212286999999999E-5</v>
      </c>
      <c r="AY103" s="70">
        <f t="shared" si="90"/>
        <v>0.12550866986930984</v>
      </c>
      <c r="AZ103" s="16">
        <f t="shared" si="91"/>
        <v>910.5</v>
      </c>
      <c r="BA103" s="22" t="s">
        <v>318</v>
      </c>
      <c r="BB103" s="23">
        <v>49.282380672710133</v>
      </c>
      <c r="BC103" s="23">
        <v>108.44604315593301</v>
      </c>
      <c r="BD103" s="23">
        <v>3.1370249075010237E-2</v>
      </c>
      <c r="BE103" s="23">
        <v>6.6341858764287537E-4</v>
      </c>
      <c r="BF103" s="23">
        <v>7.3479934685604542E-2</v>
      </c>
      <c r="BG103" s="23">
        <v>1071.3220646561183</v>
      </c>
      <c r="BH103" s="42" cm="1">
        <f t="array" ref="BH103">_xll.Bimoment(BE103,AY103,AD103,AE103,$O$75)</f>
        <v>5.2216756460193451E-3</v>
      </c>
      <c r="BI103" s="42">
        <f t="shared" si="92"/>
        <v>2.61418742291752E-3</v>
      </c>
      <c r="BJ103" s="42">
        <f t="shared" si="93"/>
        <v>12.910243232849169</v>
      </c>
      <c r="BK103" s="24">
        <f t="shared" si="94"/>
        <v>0.35</v>
      </c>
      <c r="BL103" s="26" cm="1">
        <f t="array" ref="BL103">_xll.TCVN5575AnnexEHeSoCx(1,BK103)</f>
        <v>1.1619999999999999</v>
      </c>
      <c r="BM103" s="26">
        <f t="shared" si="95"/>
        <v>1.47</v>
      </c>
      <c r="BN103" s="24">
        <f t="shared" si="96"/>
        <v>1</v>
      </c>
      <c r="BO103" s="26" cm="1">
        <f t="array" ref="BO103">noisuy1chieu(BQ103*BN103,$C$92:$M$92,$C$93:$M$93)</f>
        <v>2.6284210681915283</v>
      </c>
      <c r="BP103" s="24">
        <f t="shared" si="97"/>
        <v>1.1125408433596846E-2</v>
      </c>
      <c r="BQ103" s="26">
        <f t="shared" si="98"/>
        <v>0.57484271812261323</v>
      </c>
      <c r="BR103" s="24">
        <f t="shared" si="99"/>
        <v>5.4722732955808119E-4</v>
      </c>
      <c r="BS103" s="24">
        <f t="shared" si="100"/>
        <v>3.5886526318592396E-5</v>
      </c>
      <c r="BT103" s="42">
        <f t="shared" si="101"/>
        <v>0.58651535388576814</v>
      </c>
      <c r="BU103" s="42">
        <f t="shared" si="102"/>
        <v>0.5860040130825287</v>
      </c>
      <c r="BV103" s="28">
        <f t="shared" si="103"/>
        <v>0.58651535388576814</v>
      </c>
      <c r="BW103" s="5" t="str">
        <f t="shared" si="104"/>
        <v>OK</v>
      </c>
      <c r="BX103" s="51">
        <v>1.2</v>
      </c>
      <c r="BY103" s="96" cm="1">
        <f t="array" ref="BY103">_xll.DCETCVNPhuLucFHeSoOnDinh(AE103*1000, BX103*1000, AH103, AI103, AJ103, AK103, AL103, AM103, $D$29)</f>
        <v>1</v>
      </c>
      <c r="BZ103" s="52">
        <f t="shared" si="105"/>
        <v>0.6679672384584765</v>
      </c>
      <c r="CA103" s="54">
        <f t="shared" si="106"/>
        <v>0.66855035231435311</v>
      </c>
      <c r="CB103" s="5" t="str">
        <f t="shared" si="107"/>
        <v>OK</v>
      </c>
      <c r="CC103" s="56">
        <f t="shared" si="108"/>
        <v>0.34499859601035404</v>
      </c>
      <c r="CD103" s="55">
        <f t="shared" si="109"/>
        <v>0.34499859601035404</v>
      </c>
      <c r="CE103" s="54">
        <f t="shared" si="110"/>
        <v>0.34499859601035404</v>
      </c>
      <c r="CF103" s="52">
        <f t="shared" si="111"/>
        <v>0.38</v>
      </c>
      <c r="CG103" s="5" t="str">
        <f t="shared" si="112"/>
        <v>OK</v>
      </c>
      <c r="CH103" s="57">
        <f t="shared" si="113"/>
        <v>3.9972251123958262</v>
      </c>
      <c r="CI103" s="6">
        <f t="shared" si="114"/>
        <v>3.2</v>
      </c>
      <c r="CJ103" s="5" t="str">
        <f t="shared" si="115"/>
        <v>Gia cường</v>
      </c>
      <c r="DN103" s="181"/>
      <c r="DP103" s="27"/>
      <c r="DQ103" s="27"/>
      <c r="DR103" s="5"/>
      <c r="DS103" s="5"/>
      <c r="DT103" s="27"/>
      <c r="DU103" s="27"/>
      <c r="DV103" s="82"/>
      <c r="DW103" s="82"/>
      <c r="DX103" s="82"/>
      <c r="DY103" s="70"/>
      <c r="DZ103" s="16"/>
      <c r="EH103" s="42"/>
      <c r="EI103" s="42"/>
      <c r="EJ103" s="42"/>
      <c r="EK103" s="24"/>
      <c r="EL103" s="26"/>
      <c r="EM103" s="26"/>
      <c r="EN103" s="24"/>
      <c r="EO103" s="26"/>
      <c r="EP103" s="24"/>
      <c r="EQ103" s="26"/>
      <c r="ER103" s="24"/>
      <c r="ES103" s="24"/>
      <c r="ET103" s="42"/>
      <c r="EU103" s="42"/>
      <c r="EV103" s="28"/>
      <c r="EX103" s="51"/>
      <c r="EY103" s="96"/>
      <c r="EZ103" s="52"/>
      <c r="FA103" s="54"/>
      <c r="FB103" s="5"/>
      <c r="FC103" s="56"/>
      <c r="FD103" s="55"/>
      <c r="FE103" s="54"/>
      <c r="FF103" s="52"/>
      <c r="FG103" s="5"/>
      <c r="FH103" s="57"/>
      <c r="FI103" s="6"/>
      <c r="FJ103" s="5"/>
    </row>
    <row r="104" spans="27:166">
      <c r="AA104" s="18" t="s">
        <v>131</v>
      </c>
      <c r="AB104" s="22" t="s">
        <v>340</v>
      </c>
      <c r="AC104" s="22" t="s">
        <v>211</v>
      </c>
      <c r="AD104" s="74">
        <v>4.92</v>
      </c>
      <c r="AE104" s="74">
        <v>9.84</v>
      </c>
      <c r="AF104" s="22">
        <v>1228</v>
      </c>
      <c r="AG104" s="22">
        <v>728</v>
      </c>
      <c r="AH104" s="22">
        <v>978</v>
      </c>
      <c r="AI104" s="6">
        <v>10</v>
      </c>
      <c r="AJ104" s="6">
        <v>300</v>
      </c>
      <c r="AK104" s="6">
        <v>14</v>
      </c>
      <c r="AL104" s="6">
        <v>300</v>
      </c>
      <c r="AM104" s="6">
        <v>14</v>
      </c>
      <c r="AN104" s="5" t="str" cm="1">
        <f t="array" ref="AN104">_xll.Dce_Name_SectI(AF104, AG104, AJ104, AI104, AK104, "x", "-", $Q$14)</f>
        <v>(1228-728)x300x10x14</v>
      </c>
      <c r="AO104" s="5">
        <f t="shared" si="80"/>
        <v>950</v>
      </c>
      <c r="AP104" s="27">
        <f t="shared" si="81"/>
        <v>179</v>
      </c>
      <c r="AQ104" s="27">
        <f t="shared" si="82"/>
        <v>266613.79666666663</v>
      </c>
      <c r="AR104" s="5">
        <f t="shared" si="83"/>
        <v>6307.916666666667</v>
      </c>
      <c r="AS104" s="5">
        <f t="shared" si="84"/>
        <v>5452.224880708929</v>
      </c>
      <c r="AT104" s="27">
        <f t="shared" si="85"/>
        <v>420.52777777777777</v>
      </c>
      <c r="AU104" s="27">
        <f t="shared" si="86"/>
        <v>3152.5250000000001</v>
      </c>
      <c r="AV104" s="82">
        <f t="shared" si="87"/>
        <v>8.7013333333333334E-7</v>
      </c>
      <c r="AW104" s="82">
        <f t="shared" si="88"/>
        <v>14636412</v>
      </c>
      <c r="AX104" s="82">
        <f t="shared" si="89"/>
        <v>1.4636412E-5</v>
      </c>
      <c r="AY104" s="70">
        <f t="shared" si="90"/>
        <v>0.1509925520416649</v>
      </c>
      <c r="AZ104" s="16">
        <f t="shared" si="91"/>
        <v>723</v>
      </c>
      <c r="BA104" s="22" t="s">
        <v>318</v>
      </c>
      <c r="BB104" s="23">
        <v>52.347604269868221</v>
      </c>
      <c r="BC104" s="23">
        <v>87.298312476515832</v>
      </c>
      <c r="BD104" s="23">
        <v>3.1370249075010237E-2</v>
      </c>
      <c r="BE104" s="23">
        <v>6.6341858764287537E-4</v>
      </c>
      <c r="BF104" s="23">
        <v>0.22785410086723112</v>
      </c>
      <c r="BG104" s="23">
        <v>589.22651197452478</v>
      </c>
      <c r="BH104" s="42" cm="1">
        <f t="array" ref="BH104">_xll.Bimoment(BE104,AY104,AD104,AE104,$O$75)</f>
        <v>-2.5136596305596775E-3</v>
      </c>
      <c r="BI104" s="42">
        <f t="shared" si="92"/>
        <v>3.3021314815800252E-3</v>
      </c>
      <c r="BJ104" s="42">
        <f t="shared" si="93"/>
        <v>10.392656247204267</v>
      </c>
      <c r="BK104" s="24">
        <f t="shared" si="94"/>
        <v>0.44210526315789472</v>
      </c>
      <c r="BL104" s="26" cm="1">
        <f t="array" ref="BL104">_xll.TCVN5575AnnexEHeSoCx(1,BK104)</f>
        <v>1.1362105263157896</v>
      </c>
      <c r="BM104" s="26">
        <f t="shared" si="95"/>
        <v>1.47</v>
      </c>
      <c r="BN104" s="24">
        <f t="shared" si="96"/>
        <v>1</v>
      </c>
      <c r="BO104" s="26" cm="1">
        <f t="array" ref="BO104">noisuy1chieu(BQ104*BN104,$C$92:$M$92,$C$93:$M$93)</f>
        <v>2.3424832820892334</v>
      </c>
      <c r="BP104" s="24">
        <f t="shared" si="97"/>
        <v>1.3467848790395384E-2</v>
      </c>
      <c r="BQ104" s="26">
        <f t="shared" si="98"/>
        <v>0.43803030977566881</v>
      </c>
      <c r="BR104" s="24">
        <f t="shared" si="99"/>
        <v>1.6974589421279937E-3</v>
      </c>
      <c r="BS104" s="24">
        <f t="shared" si="100"/>
        <v>2.441114181697048E-5</v>
      </c>
      <c r="BT104" s="42">
        <f t="shared" si="101"/>
        <v>0.45319561750819215</v>
      </c>
      <c r="BU104" s="42">
        <f t="shared" si="102"/>
        <v>0.45152256970788113</v>
      </c>
      <c r="BV104" s="28">
        <f t="shared" si="103"/>
        <v>0.45319561750819215</v>
      </c>
      <c r="BW104" s="5" t="str">
        <f t="shared" si="104"/>
        <v>OK</v>
      </c>
      <c r="BX104" s="51">
        <v>1.2</v>
      </c>
      <c r="BY104" s="96" cm="1">
        <f t="array" ref="BY104">_xll.DCETCVNPhuLucFHeSoOnDinh(AE104*1000, BX104*1000, AH104, AI104, AJ104, AK104, AL104, AM104, $D$29)</f>
        <v>1</v>
      </c>
      <c r="BZ104" s="52">
        <f t="shared" si="105"/>
        <v>0.49769464881248099</v>
      </c>
      <c r="CA104" s="54">
        <f t="shared" si="106"/>
        <v>0.49941651889642591</v>
      </c>
      <c r="CB104" s="5" t="str">
        <f t="shared" si="107"/>
        <v>OK</v>
      </c>
      <c r="CC104" s="56">
        <f t="shared" si="108"/>
        <v>0.34499859601035404</v>
      </c>
      <c r="CD104" s="55">
        <f t="shared" si="109"/>
        <v>0.34499859601035404</v>
      </c>
      <c r="CE104" s="54">
        <f t="shared" si="110"/>
        <v>0.34499859601035404</v>
      </c>
      <c r="CF104" s="52">
        <f t="shared" si="111"/>
        <v>0.38</v>
      </c>
      <c r="CG104" s="5" t="str">
        <f t="shared" si="112"/>
        <v>OK</v>
      </c>
      <c r="CH104" s="57">
        <f t="shared" si="113"/>
        <v>3.1644698806466955</v>
      </c>
      <c r="CI104" s="6">
        <f t="shared" si="114"/>
        <v>3.2</v>
      </c>
      <c r="CJ104" s="5" t="str">
        <f t="shared" si="115"/>
        <v>OK</v>
      </c>
      <c r="DN104" s="181"/>
      <c r="DP104" s="27"/>
      <c r="DQ104" s="27"/>
      <c r="DR104" s="5"/>
      <c r="DS104" s="5"/>
      <c r="DT104" s="27"/>
      <c r="DU104" s="27"/>
      <c r="DV104" s="82"/>
      <c r="DW104" s="82"/>
      <c r="DX104" s="82"/>
      <c r="DY104" s="70"/>
      <c r="DZ104" s="16"/>
      <c r="EH104" s="42"/>
      <c r="EI104" s="42"/>
      <c r="EJ104" s="42"/>
      <c r="EK104" s="24"/>
      <c r="EL104" s="26"/>
      <c r="EM104" s="26"/>
      <c r="EN104" s="24"/>
      <c r="EO104" s="26"/>
      <c r="EP104" s="24"/>
      <c r="EQ104" s="26"/>
      <c r="ER104" s="24"/>
      <c r="ES104" s="24"/>
      <c r="ET104" s="42"/>
      <c r="EU104" s="42"/>
      <c r="EV104" s="28"/>
      <c r="EX104" s="51"/>
      <c r="EY104" s="96"/>
      <c r="EZ104" s="52"/>
      <c r="FA104" s="54"/>
      <c r="FB104" s="5"/>
      <c r="FC104" s="56"/>
      <c r="FD104" s="55"/>
      <c r="FE104" s="54"/>
      <c r="FF104" s="52"/>
      <c r="FG104" s="5"/>
      <c r="FH104" s="57"/>
      <c r="FI104" s="6"/>
      <c r="FJ104" s="5"/>
    </row>
    <row r="105" spans="27:166">
      <c r="AA105" s="18" t="s">
        <v>131</v>
      </c>
      <c r="AB105" s="22" t="s">
        <v>340</v>
      </c>
      <c r="AC105" s="22" t="s">
        <v>211</v>
      </c>
      <c r="AD105" s="74">
        <v>8.26</v>
      </c>
      <c r="AE105" s="74">
        <v>9.84</v>
      </c>
      <c r="AF105" s="22">
        <v>1228</v>
      </c>
      <c r="AG105" s="22">
        <v>728</v>
      </c>
      <c r="AH105" s="22">
        <v>808.49119861273255</v>
      </c>
      <c r="AI105" s="6">
        <v>10</v>
      </c>
      <c r="AJ105" s="6">
        <v>300</v>
      </c>
      <c r="AK105" s="6">
        <v>14</v>
      </c>
      <c r="AL105" s="6">
        <v>300</v>
      </c>
      <c r="AM105" s="6">
        <v>14</v>
      </c>
      <c r="AN105" s="5" t="str" cm="1">
        <f t="array" ref="AN105">_xll.Dce_Name_SectI(AF105, AG105, AJ105, AI105, AK105, "x", "-", $Q$14)</f>
        <v>(1228-728)x300x10x14</v>
      </c>
      <c r="AO105" s="5">
        <f t="shared" si="80"/>
        <v>780.49119861273255</v>
      </c>
      <c r="AP105" s="27">
        <f t="shared" si="81"/>
        <v>162.04911986127325</v>
      </c>
      <c r="AQ105" s="27">
        <f t="shared" si="82"/>
        <v>172189.89394905814</v>
      </c>
      <c r="AR105" s="5">
        <f t="shared" si="83"/>
        <v>6306.5040933217724</v>
      </c>
      <c r="AS105" s="5">
        <f t="shared" si="84"/>
        <v>4259.5366342766374</v>
      </c>
      <c r="AT105" s="27">
        <f t="shared" si="85"/>
        <v>420.4336062214515</v>
      </c>
      <c r="AU105" s="27">
        <f t="shared" si="86"/>
        <v>2429.8896559766636</v>
      </c>
      <c r="AV105" s="82">
        <f t="shared" si="87"/>
        <v>8.1363039953757759E-7</v>
      </c>
      <c r="AW105" s="82">
        <f t="shared" si="88"/>
        <v>9941656.1686012689</v>
      </c>
      <c r="AX105" s="82">
        <f t="shared" si="89"/>
        <v>9.9416561686012692E-6</v>
      </c>
      <c r="AY105" s="70">
        <f t="shared" si="90"/>
        <v>0.17715937900807516</v>
      </c>
      <c r="AZ105" s="16">
        <f t="shared" si="91"/>
        <v>595.86839895954938</v>
      </c>
      <c r="BA105" s="22" t="s">
        <v>318</v>
      </c>
      <c r="BB105" s="23">
        <v>54.349636695303268</v>
      </c>
      <c r="BC105" s="23">
        <v>72.317239415225302</v>
      </c>
      <c r="BD105" s="23">
        <v>3.1370249075010237E-2</v>
      </c>
      <c r="BE105" s="23">
        <v>6.6341858764287537E-4</v>
      </c>
      <c r="BF105" s="23">
        <v>0.33252522036565657</v>
      </c>
      <c r="BG105" s="23">
        <v>322.79267328612599</v>
      </c>
      <c r="BH105" s="42" cm="1">
        <f t="array" ref="BH105">_xll.Bimoment(BE105,AY105,AD105,AE105,$O$75)</f>
        <v>9.0994997379830085E-4</v>
      </c>
      <c r="BI105" s="42">
        <f t="shared" si="92"/>
        <v>4.0192956859434947E-3</v>
      </c>
      <c r="BJ105" s="42">
        <f t="shared" si="93"/>
        <v>8.6091951684792036</v>
      </c>
      <c r="BK105" s="24">
        <f t="shared" si="94"/>
        <v>0.53812266012290721</v>
      </c>
      <c r="BL105" s="26" cm="1">
        <f t="array" ref="BL105">_xll.TCVN5575AnnexEHeSoCx(1,BK105)</f>
        <v>1.1161877339877093</v>
      </c>
      <c r="BM105" s="26">
        <f t="shared" si="95"/>
        <v>1.47</v>
      </c>
      <c r="BN105" s="24">
        <f t="shared" si="96"/>
        <v>1</v>
      </c>
      <c r="BO105" s="26" cm="1">
        <f t="array" ref="BO105">noisuy1chieu(BQ105*BN105,$C$92:$M$92,$C$93:$M$93)</f>
        <v>2.0804686546325684</v>
      </c>
      <c r="BP105" s="24">
        <f t="shared" si="97"/>
        <v>1.544558709927679E-2</v>
      </c>
      <c r="BQ105" s="26">
        <f t="shared" si="98"/>
        <v>0.31266445903486517</v>
      </c>
      <c r="BR105" s="24">
        <f t="shared" si="99"/>
        <v>2.4777887933358027E-3</v>
      </c>
      <c r="BS105" s="24">
        <f t="shared" si="100"/>
        <v>1.2072644348924388E-5</v>
      </c>
      <c r="BT105" s="42">
        <f t="shared" si="101"/>
        <v>0.33058783492747779</v>
      </c>
      <c r="BU105" s="42">
        <f t="shared" si="102"/>
        <v>0.3281221187784909</v>
      </c>
      <c r="BV105" s="28">
        <f t="shared" si="103"/>
        <v>0.33058783492747779</v>
      </c>
      <c r="BW105" s="5" t="str">
        <f t="shared" si="104"/>
        <v>OK</v>
      </c>
      <c r="BX105" s="51">
        <v>1.2</v>
      </c>
      <c r="BY105" s="96" cm="1">
        <f t="array" ref="BY105">_xll.DCETCVNPhuLucFHeSoOnDinh(AE105*1000, BX105*1000, AH105, AI105, AJ105, AK105, AL105, AM105, $D$29)</f>
        <v>1</v>
      </c>
      <c r="BZ105" s="52">
        <f t="shared" si="105"/>
        <v>0.34899223402861912</v>
      </c>
      <c r="CA105" s="54">
        <f t="shared" si="106"/>
        <v>0.35148209546630388</v>
      </c>
      <c r="CB105" s="5" t="str">
        <f t="shared" si="107"/>
        <v>OK</v>
      </c>
      <c r="CC105" s="56">
        <f t="shared" si="108"/>
        <v>0.34499859601035404</v>
      </c>
      <c r="CD105" s="55">
        <f t="shared" si="109"/>
        <v>0.34499859601035404</v>
      </c>
      <c r="CE105" s="54">
        <f t="shared" si="110"/>
        <v>0.34499859601035404</v>
      </c>
      <c r="CF105" s="52">
        <f t="shared" si="111"/>
        <v>0.38</v>
      </c>
      <c r="CG105" s="5" t="str">
        <f t="shared" si="112"/>
        <v>OK</v>
      </c>
      <c r="CH105" s="57">
        <f t="shared" si="113"/>
        <v>2.5998325159156108</v>
      </c>
      <c r="CI105" s="6">
        <f t="shared" si="114"/>
        <v>3.2</v>
      </c>
      <c r="CJ105" s="5" t="str">
        <f t="shared" si="115"/>
        <v>OK</v>
      </c>
      <c r="DN105" s="181"/>
      <c r="DP105" s="27"/>
      <c r="DQ105" s="27"/>
      <c r="DR105" s="5"/>
      <c r="DS105" s="5"/>
      <c r="DT105" s="27"/>
      <c r="DU105" s="27"/>
      <c r="DV105" s="82"/>
      <c r="DW105" s="82"/>
      <c r="DX105" s="82"/>
      <c r="DY105" s="70"/>
      <c r="DZ105" s="16"/>
      <c r="EH105" s="42"/>
      <c r="EI105" s="42"/>
      <c r="EJ105" s="42"/>
      <c r="EK105" s="24"/>
      <c r="EL105" s="26"/>
      <c r="EM105" s="26"/>
      <c r="EN105" s="24"/>
      <c r="EO105" s="26"/>
      <c r="EP105" s="24"/>
      <c r="EQ105" s="26"/>
      <c r="ER105" s="24"/>
      <c r="ES105" s="24"/>
      <c r="ET105" s="42"/>
      <c r="EU105" s="42"/>
      <c r="EV105" s="28"/>
      <c r="EX105" s="51"/>
      <c r="EY105" s="96"/>
      <c r="EZ105" s="52"/>
      <c r="FA105" s="54"/>
      <c r="FB105" s="5"/>
      <c r="FC105" s="56"/>
      <c r="FD105" s="55"/>
      <c r="FE105" s="54"/>
      <c r="FF105" s="52"/>
      <c r="FG105" s="5"/>
      <c r="FH105" s="57"/>
      <c r="FI105" s="6"/>
      <c r="FJ105" s="5"/>
    </row>
    <row r="106" spans="27:166">
      <c r="AA106" s="18" t="s">
        <v>131</v>
      </c>
      <c r="AB106" s="22" t="s">
        <v>340</v>
      </c>
      <c r="AC106" s="22" t="s">
        <v>211</v>
      </c>
      <c r="AD106" s="74">
        <v>8.26</v>
      </c>
      <c r="AE106" s="74">
        <v>9.84</v>
      </c>
      <c r="AF106" s="22">
        <v>1228</v>
      </c>
      <c r="AG106" s="22">
        <v>728</v>
      </c>
      <c r="AH106" s="22">
        <v>808.49119861273255</v>
      </c>
      <c r="AI106" s="6">
        <v>10</v>
      </c>
      <c r="AJ106" s="6">
        <v>300</v>
      </c>
      <c r="AK106" s="6">
        <v>14</v>
      </c>
      <c r="AL106" s="6">
        <v>300</v>
      </c>
      <c r="AM106" s="6">
        <v>14</v>
      </c>
      <c r="AN106" s="5" t="str" cm="1">
        <f t="array" ref="AN106">_xll.Dce_Name_SectI(AF106, AG106, AJ106, AI106, AK106, "x", "-", $Q$14)</f>
        <v>(1228-728)x300x10x14</v>
      </c>
      <c r="AO106" s="5">
        <f t="shared" si="80"/>
        <v>780.49119861273255</v>
      </c>
      <c r="AP106" s="27">
        <f t="shared" si="81"/>
        <v>162.04911986127325</v>
      </c>
      <c r="AQ106" s="27">
        <f t="shared" si="82"/>
        <v>172189.89394905814</v>
      </c>
      <c r="AR106" s="5">
        <f t="shared" si="83"/>
        <v>6306.5040933217724</v>
      </c>
      <c r="AS106" s="5">
        <f t="shared" si="84"/>
        <v>4259.5366342766374</v>
      </c>
      <c r="AT106" s="27">
        <f t="shared" si="85"/>
        <v>420.4336062214515</v>
      </c>
      <c r="AU106" s="27">
        <f t="shared" si="86"/>
        <v>2429.8896559766636</v>
      </c>
      <c r="AV106" s="82">
        <f t="shared" si="87"/>
        <v>8.1363039953757759E-7</v>
      </c>
      <c r="AW106" s="82">
        <f t="shared" si="88"/>
        <v>9941656.1686012689</v>
      </c>
      <c r="AX106" s="82">
        <f t="shared" si="89"/>
        <v>9.9416561686012692E-6</v>
      </c>
      <c r="AY106" s="70">
        <f t="shared" si="90"/>
        <v>0.17715937900807516</v>
      </c>
      <c r="AZ106" s="16">
        <f t="shared" si="91"/>
        <v>595.86839895954938</v>
      </c>
      <c r="BA106" s="22" t="s">
        <v>318</v>
      </c>
      <c r="BB106" s="23">
        <v>54.423812084132805</v>
      </c>
      <c r="BC106" s="23">
        <v>72.941548937048537</v>
      </c>
      <c r="BD106" s="23">
        <v>4.7726407517391323E-2</v>
      </c>
      <c r="BE106" s="23">
        <v>6.634185876467167E-4</v>
      </c>
      <c r="BF106" s="23">
        <v>0.33252522036565324</v>
      </c>
      <c r="BG106" s="23">
        <v>322.79267573547168</v>
      </c>
      <c r="BH106" s="42" cm="1">
        <f t="array" ref="BH106">_xll.Bimoment(BE106,AY106,AD106,AE106,$O$75)</f>
        <v>9.0994997380356964E-4</v>
      </c>
      <c r="BI106" s="42">
        <f t="shared" si="92"/>
        <v>6.1149193741353658E-3</v>
      </c>
      <c r="BJ106" s="42">
        <f t="shared" si="93"/>
        <v>8.6835177306010163</v>
      </c>
      <c r="BK106" s="24">
        <f t="shared" si="94"/>
        <v>0.53812266012290721</v>
      </c>
      <c r="BL106" s="26" cm="1">
        <f t="array" ref="BL106">_xll.TCVN5575AnnexEHeSoCx(1,BK106)</f>
        <v>1.1161877339877093</v>
      </c>
      <c r="BM106" s="26">
        <f t="shared" si="95"/>
        <v>1.47</v>
      </c>
      <c r="BN106" s="24">
        <f t="shared" si="96"/>
        <v>1</v>
      </c>
      <c r="BO106" s="26" cm="1">
        <f t="array" ref="BO106">noisuy1chieu(BQ106*BN106,$C$92:$M$92,$C$93:$M$93)</f>
        <v>2.0804686546325684</v>
      </c>
      <c r="BP106" s="24">
        <f t="shared" si="97"/>
        <v>1.5466666953687083E-2</v>
      </c>
      <c r="BQ106" s="26">
        <f t="shared" si="98"/>
        <v>0.31266446140735815</v>
      </c>
      <c r="BR106" s="24">
        <f t="shared" si="99"/>
        <v>2.4777887933357776E-3</v>
      </c>
      <c r="BS106" s="24">
        <f t="shared" si="100"/>
        <v>1.207264434899429E-5</v>
      </c>
      <c r="BT106" s="42">
        <f t="shared" si="101"/>
        <v>0.33060891715438101</v>
      </c>
      <c r="BU106" s="42">
        <f t="shared" si="102"/>
        <v>0.32814320100539424</v>
      </c>
      <c r="BV106" s="28">
        <f t="shared" si="103"/>
        <v>0.33060891715438101</v>
      </c>
      <c r="BW106" s="5" t="str">
        <f t="shared" si="104"/>
        <v>OK</v>
      </c>
      <c r="BX106" s="51">
        <v>1.2</v>
      </c>
      <c r="BY106" s="96" cm="1">
        <f t="array" ref="BY106">_xll.DCETCVNPhuLucFHeSoOnDinh(AE106*1000, BX106*1000, AH106, AI106, AJ106, AK106, AL106, AM106, $D$29)</f>
        <v>1</v>
      </c>
      <c r="BZ106" s="52">
        <f t="shared" si="105"/>
        <v>0.34899223667676665</v>
      </c>
      <c r="CA106" s="54">
        <f t="shared" si="106"/>
        <v>0.35148209811445141</v>
      </c>
      <c r="CB106" s="5" t="str">
        <f t="shared" si="107"/>
        <v>OK</v>
      </c>
      <c r="CC106" s="56">
        <f t="shared" si="108"/>
        <v>0.34499859601035404</v>
      </c>
      <c r="CD106" s="55">
        <f t="shared" si="109"/>
        <v>0.34499859601035404</v>
      </c>
      <c r="CE106" s="54">
        <f t="shared" si="110"/>
        <v>0.34499859601035404</v>
      </c>
      <c r="CF106" s="52">
        <f t="shared" si="111"/>
        <v>0.38</v>
      </c>
      <c r="CG106" s="5" t="str">
        <f t="shared" si="112"/>
        <v>OK</v>
      </c>
      <c r="CH106" s="57">
        <f t="shared" si="113"/>
        <v>2.5998325159156108</v>
      </c>
      <c r="CI106" s="6">
        <f t="shared" si="114"/>
        <v>3.2</v>
      </c>
      <c r="CJ106" s="5" t="str">
        <f t="shared" si="115"/>
        <v>OK</v>
      </c>
      <c r="DN106" s="181"/>
      <c r="DP106" s="27"/>
      <c r="DQ106" s="27"/>
      <c r="DR106" s="5"/>
      <c r="DS106" s="5"/>
      <c r="DT106" s="27"/>
      <c r="DU106" s="27"/>
      <c r="DV106" s="82"/>
      <c r="DW106" s="82"/>
      <c r="DX106" s="82"/>
      <c r="DY106" s="70"/>
      <c r="DZ106" s="16"/>
      <c r="EH106" s="42"/>
      <c r="EI106" s="42"/>
      <c r="EJ106" s="42"/>
      <c r="EK106" s="24"/>
      <c r="EL106" s="26"/>
      <c r="EM106" s="26"/>
      <c r="EN106" s="24"/>
      <c r="EO106" s="26"/>
      <c r="EP106" s="24"/>
      <c r="EQ106" s="26"/>
      <c r="ER106" s="24"/>
      <c r="ES106" s="24"/>
      <c r="ET106" s="42"/>
      <c r="EU106" s="42"/>
      <c r="EV106" s="28"/>
      <c r="EX106" s="51"/>
      <c r="EY106" s="96"/>
      <c r="EZ106" s="52"/>
      <c r="FA106" s="54"/>
      <c r="FB106" s="5"/>
      <c r="FC106" s="56"/>
      <c r="FD106" s="55"/>
      <c r="FE106" s="54"/>
      <c r="FF106" s="52"/>
      <c r="FG106" s="5"/>
      <c r="FH106" s="57"/>
      <c r="FI106" s="6"/>
      <c r="FJ106" s="5"/>
    </row>
    <row r="107" spans="27:166">
      <c r="AA107" s="18" t="s">
        <v>131</v>
      </c>
      <c r="AB107" s="22" t="s">
        <v>340</v>
      </c>
      <c r="AC107" s="22" t="s">
        <v>211</v>
      </c>
      <c r="AD107" s="74">
        <v>9.84</v>
      </c>
      <c r="AE107" s="74">
        <v>9.84</v>
      </c>
      <c r="AF107" s="22">
        <v>1228</v>
      </c>
      <c r="AG107" s="22">
        <v>728</v>
      </c>
      <c r="AH107" s="22">
        <v>728</v>
      </c>
      <c r="AI107" s="6">
        <v>10</v>
      </c>
      <c r="AJ107" s="6">
        <v>300</v>
      </c>
      <c r="AK107" s="6">
        <v>14</v>
      </c>
      <c r="AL107" s="6">
        <v>300</v>
      </c>
      <c r="AM107" s="6">
        <v>14</v>
      </c>
      <c r="AN107" s="5" t="str" cm="1">
        <f t="array" ref="AN107">_xll.Dce_Name_SectI(AF107, AG107, AJ107, AI107, AK107, "x", "-", $Q$14)</f>
        <v>(1228-728)x300x10x14</v>
      </c>
      <c r="AO107" s="5">
        <f t="shared" si="80"/>
        <v>700</v>
      </c>
      <c r="AP107" s="27">
        <f t="shared" si="81"/>
        <v>154</v>
      </c>
      <c r="AQ107" s="27">
        <f t="shared" si="82"/>
        <v>135654.21333333332</v>
      </c>
      <c r="AR107" s="5">
        <f t="shared" si="83"/>
        <v>6305.833333333333</v>
      </c>
      <c r="AS107" s="5">
        <f t="shared" si="84"/>
        <v>3726.7641025641024</v>
      </c>
      <c r="AT107" s="27">
        <f t="shared" si="85"/>
        <v>420.38888888888886</v>
      </c>
      <c r="AU107" s="27">
        <f t="shared" si="86"/>
        <v>2111.9</v>
      </c>
      <c r="AV107" s="82">
        <f t="shared" si="87"/>
        <v>7.8680000000000003E-7</v>
      </c>
      <c r="AW107" s="82">
        <f t="shared" si="88"/>
        <v>8029287</v>
      </c>
      <c r="AX107" s="82">
        <f t="shared" si="89"/>
        <v>8.0292870000000006E-6</v>
      </c>
      <c r="AY107" s="70">
        <f t="shared" si="90"/>
        <v>0.19385348826075771</v>
      </c>
      <c r="AZ107" s="16">
        <f t="shared" si="91"/>
        <v>535.5</v>
      </c>
      <c r="BA107" s="22" t="s">
        <v>318</v>
      </c>
      <c r="BB107" s="23">
        <v>55.352886006943272</v>
      </c>
      <c r="BC107" s="23">
        <v>65.64607114057516</v>
      </c>
      <c r="BD107" s="23">
        <v>4.7726407517391323E-2</v>
      </c>
      <c r="BE107" s="23">
        <v>6.634185876467167E-4</v>
      </c>
      <c r="BF107" s="23">
        <v>0.25690746370754469</v>
      </c>
      <c r="BG107" s="23">
        <v>212.98806010069157</v>
      </c>
      <c r="BH107" s="42" cm="1">
        <f t="array" ref="BH107">_xll.Bimoment(BE107,AY107,AD107,AE107,$O$75)</f>
        <v>5.054146856720722E-3</v>
      </c>
      <c r="BI107" s="42">
        <f t="shared" si="92"/>
        <v>6.8180582167701896E-3</v>
      </c>
      <c r="BJ107" s="42">
        <f t="shared" si="93"/>
        <v>7.8150084691160897</v>
      </c>
      <c r="BK107" s="24">
        <f t="shared" si="94"/>
        <v>0.6</v>
      </c>
      <c r="BL107" s="26" cm="1">
        <f t="array" ref="BL107">_xll.TCVN5575AnnexEHeSoCx(1,BK107)</f>
        <v>1.1099999999999999</v>
      </c>
      <c r="BM107" s="26">
        <f t="shared" si="95"/>
        <v>1.47</v>
      </c>
      <c r="BN107" s="24">
        <f t="shared" si="96"/>
        <v>1</v>
      </c>
      <c r="BO107" s="26" cm="1">
        <f t="array" ref="BO107">noisuy1chieu(BQ107*BN107,$C$92:$M$92,$C$93:$M$93)</f>
        <v>1.9225654602050781</v>
      </c>
      <c r="BP107" s="24">
        <f t="shared" si="97"/>
        <v>1.655289653317682E-2</v>
      </c>
      <c r="BQ107" s="26">
        <f t="shared" si="98"/>
        <v>0.23711270647440119</v>
      </c>
      <c r="BR107" s="24">
        <f t="shared" si="99"/>
        <v>1.9145319137078049E-3</v>
      </c>
      <c r="BS107" s="24">
        <f t="shared" si="100"/>
        <v>8.0742774145422809E-5</v>
      </c>
      <c r="BT107" s="42">
        <f t="shared" si="101"/>
        <v>0.25558013492128584</v>
      </c>
      <c r="BU107" s="42">
        <f t="shared" si="102"/>
        <v>0.25374634578172345</v>
      </c>
      <c r="BV107" s="28">
        <f t="shared" si="103"/>
        <v>0.25558013492128584</v>
      </c>
      <c r="BW107" s="5" t="str">
        <f t="shared" si="104"/>
        <v>OK</v>
      </c>
      <c r="BX107" s="51">
        <v>1.2</v>
      </c>
      <c r="BY107" s="96" cm="1">
        <f t="array" ref="BY107">_xll.DCETCVNPhuLucFHeSoOnDinh(AE107*1000, BX107*1000, AH107, AI107, AJ107, AK107, AL107, AM107, $D$29)</f>
        <v>1</v>
      </c>
      <c r="BZ107" s="52">
        <f t="shared" si="105"/>
        <v>0.26319510418658532</v>
      </c>
      <c r="CA107" s="54">
        <f t="shared" si="106"/>
        <v>0.26519037887443858</v>
      </c>
      <c r="CB107" s="5" t="str">
        <f t="shared" si="107"/>
        <v>OK</v>
      </c>
      <c r="CC107" s="56">
        <f t="shared" si="108"/>
        <v>0.34499859601035404</v>
      </c>
      <c r="CD107" s="55">
        <f t="shared" si="109"/>
        <v>0.34499859601035404</v>
      </c>
      <c r="CE107" s="54">
        <f t="shared" si="110"/>
        <v>0.34499859601035404</v>
      </c>
      <c r="CF107" s="52">
        <f t="shared" si="111"/>
        <v>0.38</v>
      </c>
      <c r="CG107" s="5" t="str">
        <f t="shared" si="112"/>
        <v>OK</v>
      </c>
      <c r="CH107" s="57">
        <f t="shared" si="113"/>
        <v>2.3317146488975653</v>
      </c>
      <c r="CI107" s="6">
        <f t="shared" si="114"/>
        <v>3.2</v>
      </c>
      <c r="CJ107" s="5" t="str">
        <f t="shared" si="115"/>
        <v>OK</v>
      </c>
      <c r="DN107" s="181"/>
      <c r="DP107" s="27"/>
      <c r="DQ107" s="27"/>
      <c r="DR107" s="5"/>
      <c r="DS107" s="5"/>
      <c r="DT107" s="27"/>
      <c r="DU107" s="27"/>
      <c r="DV107" s="82"/>
      <c r="DW107" s="82"/>
      <c r="DX107" s="82"/>
      <c r="DY107" s="70"/>
      <c r="DZ107" s="16"/>
      <c r="EH107" s="42"/>
      <c r="EI107" s="42"/>
      <c r="EJ107" s="42"/>
      <c r="EK107" s="24"/>
      <c r="EL107" s="26"/>
      <c r="EM107" s="26"/>
      <c r="EN107" s="24"/>
      <c r="EO107" s="26"/>
      <c r="EP107" s="24"/>
      <c r="EQ107" s="26"/>
      <c r="ER107" s="24"/>
      <c r="ES107" s="24"/>
      <c r="ET107" s="42"/>
      <c r="EU107" s="42"/>
      <c r="EV107" s="28"/>
      <c r="EX107" s="51"/>
      <c r="EY107" s="96"/>
      <c r="EZ107" s="52"/>
      <c r="FA107" s="54"/>
      <c r="FB107" s="5"/>
      <c r="FC107" s="56"/>
      <c r="FD107" s="55"/>
      <c r="FE107" s="54"/>
      <c r="FF107" s="52"/>
      <c r="FG107" s="5"/>
      <c r="FH107" s="57"/>
      <c r="FI107" s="6"/>
      <c r="FJ107" s="5"/>
    </row>
    <row r="108" spans="27:166">
      <c r="AA108" s="18" t="s">
        <v>131</v>
      </c>
      <c r="AB108" s="22" t="s">
        <v>340</v>
      </c>
      <c r="AC108" s="22" t="s">
        <v>211</v>
      </c>
      <c r="AD108" s="74">
        <v>0</v>
      </c>
      <c r="AE108" s="74">
        <v>9.84</v>
      </c>
      <c r="AF108" s="22">
        <v>1228</v>
      </c>
      <c r="AG108" s="22">
        <v>728</v>
      </c>
      <c r="AH108" s="22">
        <v>1228</v>
      </c>
      <c r="AI108" s="6">
        <v>10</v>
      </c>
      <c r="AJ108" s="6">
        <v>300</v>
      </c>
      <c r="AK108" s="6">
        <v>14</v>
      </c>
      <c r="AL108" s="6">
        <v>300</v>
      </c>
      <c r="AM108" s="6">
        <v>14</v>
      </c>
      <c r="AN108" s="5" t="str" cm="1">
        <f t="array" ref="AN108">_xll.Dce_Name_SectI(AF108, AG108, AJ108, AI108, AK108, "x", "-", $Q$14)</f>
        <v>(1228-728)x300x10x14</v>
      </c>
      <c r="AO108" s="5">
        <f t="shared" si="80"/>
        <v>1200</v>
      </c>
      <c r="AP108" s="27">
        <f t="shared" si="81"/>
        <v>204</v>
      </c>
      <c r="AQ108" s="27">
        <f t="shared" si="82"/>
        <v>453510.88</v>
      </c>
      <c r="AR108" s="5">
        <f t="shared" si="83"/>
        <v>6310</v>
      </c>
      <c r="AS108" s="5">
        <f t="shared" si="84"/>
        <v>7386.170684039088</v>
      </c>
      <c r="AT108" s="27">
        <f t="shared" si="85"/>
        <v>420.66666666666669</v>
      </c>
      <c r="AU108" s="27">
        <f t="shared" si="86"/>
        <v>4349.3999999999996</v>
      </c>
      <c r="AV108" s="82">
        <f t="shared" si="87"/>
        <v>9.5346666666666665E-7</v>
      </c>
      <c r="AW108" s="82">
        <f t="shared" si="88"/>
        <v>23212287</v>
      </c>
      <c r="AX108" s="82">
        <f t="shared" si="89"/>
        <v>2.3212286999999999E-5</v>
      </c>
      <c r="AY108" s="70">
        <f t="shared" si="90"/>
        <v>0.12550866986930984</v>
      </c>
      <c r="AZ108" s="16">
        <f t="shared" si="91"/>
        <v>910.5</v>
      </c>
      <c r="BA108" s="22" t="s">
        <v>319</v>
      </c>
      <c r="BB108" s="23">
        <v>-28.518440935498802</v>
      </c>
      <c r="BC108" s="23">
        <v>27.96351843372031</v>
      </c>
      <c r="BD108" s="23">
        <v>9.3688993788473146E-5</v>
      </c>
      <c r="BE108" s="23">
        <v>4.2853100680131961E-4</v>
      </c>
      <c r="BF108" s="23">
        <v>7.0759817627309332E-2</v>
      </c>
      <c r="BG108" s="23">
        <v>493.19502318654486</v>
      </c>
      <c r="BH108" s="42" cm="1">
        <f t="array" ref="BH108">_xll.Bimoment(BE108,AY108,AD108,AE108,$O$75)</f>
        <v>3.3729080906957482E-3</v>
      </c>
      <c r="BI108" s="42">
        <f t="shared" si="92"/>
        <v>7.8074161490394294E-6</v>
      </c>
      <c r="BJ108" s="42">
        <f t="shared" si="93"/>
        <v>3.3289902897286083</v>
      </c>
      <c r="BK108" s="24">
        <f t="shared" si="94"/>
        <v>0.35</v>
      </c>
      <c r="BL108" s="26" cm="1">
        <f t="array" ref="BL108">_xll.TCVN5575AnnexEHeSoCx(1,BK108)</f>
        <v>1.1619999999999999</v>
      </c>
      <c r="BM108" s="26">
        <f t="shared" si="95"/>
        <v>1.47</v>
      </c>
      <c r="BN108" s="24">
        <f t="shared" si="96"/>
        <v>1</v>
      </c>
      <c r="BO108" s="26" cm="1">
        <f t="array" ref="BO108">noisuy1chieu(BQ108*BN108,$C$92:$M$92,$C$93:$M$93)</f>
        <v>1.9800875186920166</v>
      </c>
      <c r="BP108" s="24">
        <f t="shared" si="97"/>
        <v>6.4379865372965568E-3</v>
      </c>
      <c r="BQ108" s="26">
        <f t="shared" si="98"/>
        <v>0.26463523626212432</v>
      </c>
      <c r="BR108" s="24">
        <f t="shared" si="99"/>
        <v>5.2696979394288026E-4</v>
      </c>
      <c r="BS108" s="24">
        <f t="shared" si="100"/>
        <v>3.0770644409807727E-5</v>
      </c>
      <c r="BT108" s="42">
        <f t="shared" si="101"/>
        <v>0.27160019259336377</v>
      </c>
      <c r="BU108" s="42">
        <f t="shared" si="102"/>
        <v>0.27110399344383068</v>
      </c>
      <c r="BV108" s="28">
        <f t="shared" si="103"/>
        <v>0.27160019259336377</v>
      </c>
      <c r="BW108" s="5" t="str">
        <f t="shared" si="104"/>
        <v>OK</v>
      </c>
      <c r="BX108" s="51">
        <v>1.2</v>
      </c>
      <c r="BY108" s="96" cm="1">
        <f t="array" ref="BY108">_xll.DCETCVNPhuLucFHeSoOnDinh(AE108*1000, BX108*1000, AH108, AI108, AJ108, AK108, AL108, AM108, $D$29)</f>
        <v>1</v>
      </c>
      <c r="BZ108" s="52">
        <f t="shared" si="105"/>
        <v>0.30750614453658842</v>
      </c>
      <c r="CA108" s="54">
        <f t="shared" si="106"/>
        <v>0.30806388497494114</v>
      </c>
      <c r="CB108" s="5" t="str">
        <f t="shared" si="107"/>
        <v>OK</v>
      </c>
      <c r="CC108" s="56">
        <f t="shared" si="108"/>
        <v>0.34499859601035404</v>
      </c>
      <c r="CD108" s="55">
        <f t="shared" si="109"/>
        <v>0.34499859601035404</v>
      </c>
      <c r="CE108" s="54">
        <f t="shared" si="110"/>
        <v>0.34499859601035404</v>
      </c>
      <c r="CF108" s="52">
        <f t="shared" si="111"/>
        <v>0.38</v>
      </c>
      <c r="CG108" s="5" t="str">
        <f t="shared" si="112"/>
        <v>OK</v>
      </c>
      <c r="CH108" s="57">
        <f t="shared" si="113"/>
        <v>3.9972251123958262</v>
      </c>
      <c r="CI108" s="6">
        <f t="shared" si="114"/>
        <v>3.2</v>
      </c>
      <c r="CJ108" s="5" t="str">
        <f t="shared" si="115"/>
        <v>Gia cường</v>
      </c>
      <c r="DN108" s="181"/>
      <c r="DP108" s="27"/>
      <c r="DQ108" s="27"/>
      <c r="DR108" s="5"/>
      <c r="DS108" s="5"/>
      <c r="DT108" s="27"/>
      <c r="DU108" s="27"/>
      <c r="DV108" s="82"/>
      <c r="DW108" s="82"/>
      <c r="DX108" s="82"/>
      <c r="DY108" s="70"/>
      <c r="DZ108" s="16"/>
      <c r="EH108" s="42"/>
      <c r="EI108" s="42"/>
      <c r="EJ108" s="42"/>
      <c r="EK108" s="24"/>
      <c r="EL108" s="26"/>
      <c r="EM108" s="26"/>
      <c r="EN108" s="24"/>
      <c r="EO108" s="26"/>
      <c r="EP108" s="24"/>
      <c r="EQ108" s="26"/>
      <c r="ER108" s="24"/>
      <c r="ES108" s="24"/>
      <c r="ET108" s="42"/>
      <c r="EU108" s="42"/>
      <c r="EV108" s="28"/>
      <c r="EX108" s="51"/>
      <c r="EY108" s="96"/>
      <c r="EZ108" s="52"/>
      <c r="FA108" s="54"/>
      <c r="FB108" s="5"/>
      <c r="FC108" s="56"/>
      <c r="FD108" s="55"/>
      <c r="FE108" s="54"/>
      <c r="FF108" s="52"/>
      <c r="FG108" s="5"/>
      <c r="FH108" s="57"/>
      <c r="FI108" s="6"/>
      <c r="FJ108" s="5"/>
    </row>
    <row r="109" spans="27:166">
      <c r="AA109" s="18" t="s">
        <v>131</v>
      </c>
      <c r="AB109" s="22" t="s">
        <v>340</v>
      </c>
      <c r="AC109" s="22" t="s">
        <v>211</v>
      </c>
      <c r="AD109" s="74">
        <v>4.92</v>
      </c>
      <c r="AE109" s="74">
        <v>9.84</v>
      </c>
      <c r="AF109" s="22">
        <v>1228</v>
      </c>
      <c r="AG109" s="22">
        <v>728</v>
      </c>
      <c r="AH109" s="22">
        <v>978</v>
      </c>
      <c r="AI109" s="6">
        <v>10</v>
      </c>
      <c r="AJ109" s="6">
        <v>300</v>
      </c>
      <c r="AK109" s="6">
        <v>14</v>
      </c>
      <c r="AL109" s="6">
        <v>300</v>
      </c>
      <c r="AM109" s="6">
        <v>14</v>
      </c>
      <c r="AN109" s="5" t="str" cm="1">
        <f t="array" ref="AN109">_xll.Dce_Name_SectI(AF109, AG109, AJ109, AI109, AK109, "x", "-", $Q$14)</f>
        <v>(1228-728)x300x10x14</v>
      </c>
      <c r="AO109" s="5">
        <f t="shared" si="80"/>
        <v>950</v>
      </c>
      <c r="AP109" s="27">
        <f t="shared" si="81"/>
        <v>179</v>
      </c>
      <c r="AQ109" s="27">
        <f t="shared" si="82"/>
        <v>266613.79666666663</v>
      </c>
      <c r="AR109" s="5">
        <f t="shared" si="83"/>
        <v>6307.916666666667</v>
      </c>
      <c r="AS109" s="5">
        <f t="shared" si="84"/>
        <v>5452.224880708929</v>
      </c>
      <c r="AT109" s="27">
        <f t="shared" si="85"/>
        <v>420.52777777777777</v>
      </c>
      <c r="AU109" s="27">
        <f t="shared" si="86"/>
        <v>3152.5250000000001</v>
      </c>
      <c r="AV109" s="82">
        <f t="shared" si="87"/>
        <v>8.7013333333333334E-7</v>
      </c>
      <c r="AW109" s="82">
        <f t="shared" si="88"/>
        <v>14636412</v>
      </c>
      <c r="AX109" s="82">
        <f t="shared" si="89"/>
        <v>1.4636412E-5</v>
      </c>
      <c r="AY109" s="70">
        <f t="shared" si="90"/>
        <v>0.1509925520416649</v>
      </c>
      <c r="AZ109" s="16">
        <f t="shared" si="91"/>
        <v>723</v>
      </c>
      <c r="BA109" s="22" t="s">
        <v>319</v>
      </c>
      <c r="BB109" s="23">
        <v>-25.453217338340718</v>
      </c>
      <c r="BC109" s="23">
        <v>26.303095509415115</v>
      </c>
      <c r="BD109" s="23">
        <v>9.3688993788473146E-5</v>
      </c>
      <c r="BE109" s="23">
        <v>4.2853100680131961E-4</v>
      </c>
      <c r="BF109" s="23">
        <v>7.0298770593162169E-2</v>
      </c>
      <c r="BG109" s="23">
        <v>359.20809333296722</v>
      </c>
      <c r="BH109" s="42" cm="1">
        <f t="array" ref="BH109">_xll.Bimoment(BE109,AY109,AD109,AE109,$O$75)</f>
        <v>-1.6236824115326547E-3</v>
      </c>
      <c r="BI109" s="42">
        <f t="shared" si="92"/>
        <v>9.8619993461550677E-6</v>
      </c>
      <c r="BJ109" s="42">
        <f t="shared" si="93"/>
        <v>3.13132089397799</v>
      </c>
      <c r="BK109" s="24">
        <f t="shared" si="94"/>
        <v>0.44210526315789472</v>
      </c>
      <c r="BL109" s="26" cm="1">
        <f t="array" ref="BL109">_xll.TCVN5575AnnexEHeSoCx(1,BK109)</f>
        <v>1.1362105263157896</v>
      </c>
      <c r="BM109" s="26">
        <f t="shared" si="95"/>
        <v>1.47</v>
      </c>
      <c r="BN109" s="24">
        <f t="shared" si="96"/>
        <v>1</v>
      </c>
      <c r="BO109" s="26" cm="1">
        <f t="array" ref="BO109">noisuy1chieu(BQ109*BN109,$C$92:$M$92,$C$93:$M$93)</f>
        <v>1.9851028919219971</v>
      </c>
      <c r="BP109" s="24">
        <f t="shared" si="97"/>
        <v>6.5485343049244728E-3</v>
      </c>
      <c r="BQ109" s="26">
        <f t="shared" si="98"/>
        <v>0.26703488250944446</v>
      </c>
      <c r="BR109" s="24">
        <f t="shared" si="99"/>
        <v>5.2370914681715492E-4</v>
      </c>
      <c r="BS109" s="24">
        <f t="shared" si="100"/>
        <v>1.8606992715823727E-5</v>
      </c>
      <c r="BT109" s="42">
        <f t="shared" si="101"/>
        <v>0.27410712596118608</v>
      </c>
      <c r="BU109" s="42">
        <f t="shared" si="102"/>
        <v>0.27360202380708476</v>
      </c>
      <c r="BV109" s="28">
        <f t="shared" si="103"/>
        <v>0.27410712596118608</v>
      </c>
      <c r="BW109" s="5" t="str">
        <f t="shared" si="104"/>
        <v>OK</v>
      </c>
      <c r="BX109" s="51">
        <v>1.2</v>
      </c>
      <c r="BY109" s="96" cm="1">
        <f t="array" ref="BY109">_xll.DCETCVNPhuLucFHeSoOnDinh(AE109*1000, BX109*1000, AH109, AI109, AJ109, AK109, AL109, AM109, $D$29)</f>
        <v>1</v>
      </c>
      <c r="BZ109" s="52">
        <f t="shared" si="105"/>
        <v>0.30340784440073082</v>
      </c>
      <c r="CA109" s="54">
        <f t="shared" si="106"/>
        <v>0.3039501605402638</v>
      </c>
      <c r="CB109" s="5" t="str">
        <f t="shared" si="107"/>
        <v>OK</v>
      </c>
      <c r="CC109" s="56">
        <f t="shared" si="108"/>
        <v>0.34499859601035404</v>
      </c>
      <c r="CD109" s="55">
        <f t="shared" si="109"/>
        <v>0.34499859601035404</v>
      </c>
      <c r="CE109" s="54">
        <f t="shared" si="110"/>
        <v>0.34499859601035404</v>
      </c>
      <c r="CF109" s="52">
        <f t="shared" si="111"/>
        <v>0.38</v>
      </c>
      <c r="CG109" s="5" t="str">
        <f t="shared" si="112"/>
        <v>OK</v>
      </c>
      <c r="CH109" s="57">
        <f t="shared" si="113"/>
        <v>3.1644698806466955</v>
      </c>
      <c r="CI109" s="6">
        <f t="shared" si="114"/>
        <v>3.2</v>
      </c>
      <c r="CJ109" s="5" t="str">
        <f t="shared" si="115"/>
        <v>OK</v>
      </c>
      <c r="DN109" s="181"/>
      <c r="DP109" s="27"/>
      <c r="DQ109" s="27"/>
      <c r="DR109" s="5"/>
      <c r="DS109" s="5"/>
      <c r="DT109" s="27"/>
      <c r="DU109" s="27"/>
      <c r="DV109" s="82"/>
      <c r="DW109" s="82"/>
      <c r="DX109" s="82"/>
      <c r="DY109" s="70"/>
      <c r="DZ109" s="16"/>
      <c r="EH109" s="42"/>
      <c r="EI109" s="42"/>
      <c r="EJ109" s="42"/>
      <c r="EK109" s="24"/>
      <c r="EL109" s="26"/>
      <c r="EM109" s="26"/>
      <c r="EN109" s="24"/>
      <c r="EO109" s="26"/>
      <c r="EP109" s="24"/>
      <c r="EQ109" s="26"/>
      <c r="ER109" s="24"/>
      <c r="ES109" s="24"/>
      <c r="ET109" s="42"/>
      <c r="EU109" s="42"/>
      <c r="EV109" s="28"/>
      <c r="EX109" s="51"/>
      <c r="EY109" s="96"/>
      <c r="EZ109" s="52"/>
      <c r="FA109" s="54"/>
      <c r="FB109" s="5"/>
      <c r="FC109" s="56"/>
      <c r="FD109" s="55"/>
      <c r="FE109" s="54"/>
      <c r="FF109" s="52"/>
      <c r="FG109" s="5"/>
      <c r="FH109" s="57"/>
      <c r="FI109" s="6"/>
      <c r="FJ109" s="5"/>
    </row>
    <row r="110" spans="27:166">
      <c r="AA110" s="18" t="s">
        <v>131</v>
      </c>
      <c r="AB110" s="22" t="s">
        <v>340</v>
      </c>
      <c r="AC110" s="22" t="s">
        <v>211</v>
      </c>
      <c r="AD110" s="74">
        <v>8.26</v>
      </c>
      <c r="AE110" s="74">
        <v>9.84</v>
      </c>
      <c r="AF110" s="22">
        <v>1228</v>
      </c>
      <c r="AG110" s="22">
        <v>728</v>
      </c>
      <c r="AH110" s="22">
        <v>808.49119861273255</v>
      </c>
      <c r="AI110" s="6">
        <v>10</v>
      </c>
      <c r="AJ110" s="6">
        <v>300</v>
      </c>
      <c r="AK110" s="6">
        <v>14</v>
      </c>
      <c r="AL110" s="6">
        <v>300</v>
      </c>
      <c r="AM110" s="6">
        <v>14</v>
      </c>
      <c r="AN110" s="5" t="str" cm="1">
        <f t="array" ref="AN110">_xll.Dce_Name_SectI(AF110, AG110, AJ110, AI110, AK110, "x", "-", $Q$14)</f>
        <v>(1228-728)x300x10x14</v>
      </c>
      <c r="AO110" s="5">
        <f t="shared" si="80"/>
        <v>780.49119861273255</v>
      </c>
      <c r="AP110" s="27">
        <f t="shared" si="81"/>
        <v>162.04911986127325</v>
      </c>
      <c r="AQ110" s="27">
        <f t="shared" si="82"/>
        <v>172189.89394905814</v>
      </c>
      <c r="AR110" s="5">
        <f t="shared" si="83"/>
        <v>6306.5040933217724</v>
      </c>
      <c r="AS110" s="5">
        <f t="shared" si="84"/>
        <v>4259.5366342766374</v>
      </c>
      <c r="AT110" s="27">
        <f t="shared" si="85"/>
        <v>420.4336062214515</v>
      </c>
      <c r="AU110" s="27">
        <f t="shared" si="86"/>
        <v>2429.8896559766636</v>
      </c>
      <c r="AV110" s="82">
        <f t="shared" si="87"/>
        <v>8.1363039953757759E-7</v>
      </c>
      <c r="AW110" s="82">
        <f t="shared" si="88"/>
        <v>9941656.1686012689</v>
      </c>
      <c r="AX110" s="82">
        <f t="shared" si="89"/>
        <v>9.9416561686012692E-6</v>
      </c>
      <c r="AY110" s="70">
        <f t="shared" si="90"/>
        <v>0.17715937900807516</v>
      </c>
      <c r="AZ110" s="16">
        <f t="shared" si="91"/>
        <v>595.86839895954938</v>
      </c>
      <c r="BA110" s="22" t="s">
        <v>319</v>
      </c>
      <c r="BB110" s="23">
        <v>-23.451184912905656</v>
      </c>
      <c r="BC110" s="23">
        <v>24.53510316745993</v>
      </c>
      <c r="BD110" s="23">
        <v>9.3688993788473146E-5</v>
      </c>
      <c r="BE110" s="23">
        <v>4.2853100680131961E-4</v>
      </c>
      <c r="BF110" s="23">
        <v>6.998616447259641E-2</v>
      </c>
      <c r="BG110" s="23">
        <v>274.24950066270952</v>
      </c>
      <c r="BH110" s="42" cm="1">
        <f t="array" ref="BH110">_xll.Bimoment(BE110,AY110,AD110,AE110,$O$75)</f>
        <v>5.877763838304296E-4</v>
      </c>
      <c r="BI110" s="42">
        <f t="shared" si="92"/>
        <v>1.2003850133736121E-5</v>
      </c>
      <c r="BJ110" s="42">
        <f t="shared" si="93"/>
        <v>2.9208456151738011</v>
      </c>
      <c r="BK110" s="24">
        <f t="shared" si="94"/>
        <v>0.53812266012290721</v>
      </c>
      <c r="BL110" s="26" cm="1">
        <f t="array" ref="BL110">_xll.TCVN5575AnnexEHeSoCx(1,BK110)</f>
        <v>1.1161877339877093</v>
      </c>
      <c r="BM110" s="26">
        <f t="shared" si="95"/>
        <v>1.47</v>
      </c>
      <c r="BN110" s="24">
        <f t="shared" si="96"/>
        <v>1</v>
      </c>
      <c r="BO110" s="26" cm="1">
        <f t="array" ref="BO110">noisuy1chieu(BQ110*BN110,$C$92:$M$92,$C$93:$M$93)</f>
        <v>1.9821968078613281</v>
      </c>
      <c r="BP110" s="24">
        <f t="shared" si="97"/>
        <v>6.6645766407640375E-3</v>
      </c>
      <c r="BQ110" s="26">
        <f t="shared" si="98"/>
        <v>0.26564441780027703</v>
      </c>
      <c r="BR110" s="24">
        <f t="shared" si="99"/>
        <v>5.2149708773387724E-4</v>
      </c>
      <c r="BS110" s="24">
        <f t="shared" si="100"/>
        <v>8.1848632378868559E-6</v>
      </c>
      <c r="BT110" s="42">
        <f t="shared" si="101"/>
        <v>0.27283049152877492</v>
      </c>
      <c r="BU110" s="42">
        <f t="shared" si="102"/>
        <v>0.27231717930427896</v>
      </c>
      <c r="BV110" s="28">
        <f t="shared" si="103"/>
        <v>0.27283049152877492</v>
      </c>
      <c r="BW110" s="5" t="str">
        <f t="shared" si="104"/>
        <v>OK</v>
      </c>
      <c r="BX110" s="51">
        <v>1.2</v>
      </c>
      <c r="BY110" s="96" cm="1">
        <f t="array" ref="BY110">_xll.DCETCVNPhuLucFHeSoOnDinh(AE110*1000, BX110*1000, AH110, AI110, AJ110, AK110, AL110, AM110, $D$29)</f>
        <v>1</v>
      </c>
      <c r="BZ110" s="52">
        <f t="shared" si="105"/>
        <v>0.29650904075097551</v>
      </c>
      <c r="CA110" s="54">
        <f t="shared" si="106"/>
        <v>0.29703872270194726</v>
      </c>
      <c r="CB110" s="5" t="str">
        <f t="shared" si="107"/>
        <v>OK</v>
      </c>
      <c r="CC110" s="56">
        <f t="shared" si="108"/>
        <v>0.34499859601035404</v>
      </c>
      <c r="CD110" s="55">
        <f t="shared" si="109"/>
        <v>0.34499859601035404</v>
      </c>
      <c r="CE110" s="54">
        <f t="shared" si="110"/>
        <v>0.34499859601035404</v>
      </c>
      <c r="CF110" s="52">
        <f t="shared" si="111"/>
        <v>0.38</v>
      </c>
      <c r="CG110" s="5" t="str">
        <f t="shared" si="112"/>
        <v>OK</v>
      </c>
      <c r="CH110" s="57">
        <f t="shared" si="113"/>
        <v>2.5998325159156108</v>
      </c>
      <c r="CI110" s="6">
        <f t="shared" si="114"/>
        <v>3.2</v>
      </c>
      <c r="CJ110" s="5" t="str">
        <f t="shared" si="115"/>
        <v>OK</v>
      </c>
      <c r="DN110" s="181"/>
      <c r="DP110" s="27"/>
      <c r="DQ110" s="27"/>
      <c r="DR110" s="5"/>
      <c r="DS110" s="5"/>
      <c r="DT110" s="27"/>
      <c r="DU110" s="27"/>
      <c r="DV110" s="82"/>
      <c r="DW110" s="82"/>
      <c r="DX110" s="82"/>
      <c r="DY110" s="70"/>
      <c r="DZ110" s="16"/>
      <c r="EH110" s="42"/>
      <c r="EI110" s="42"/>
      <c r="EJ110" s="42"/>
      <c r="EK110" s="24"/>
      <c r="EL110" s="26"/>
      <c r="EM110" s="26"/>
      <c r="EN110" s="24"/>
      <c r="EO110" s="26"/>
      <c r="EP110" s="24"/>
      <c r="EQ110" s="26"/>
      <c r="ER110" s="24"/>
      <c r="ES110" s="24"/>
      <c r="ET110" s="42"/>
      <c r="EU110" s="42"/>
      <c r="EV110" s="28"/>
      <c r="EX110" s="51"/>
      <c r="EY110" s="96"/>
      <c r="EZ110" s="52"/>
      <c r="FA110" s="54"/>
      <c r="FB110" s="5"/>
      <c r="FC110" s="56"/>
      <c r="FD110" s="55"/>
      <c r="FE110" s="54"/>
      <c r="FF110" s="52"/>
      <c r="FG110" s="5"/>
      <c r="FH110" s="57"/>
      <c r="FI110" s="6"/>
      <c r="FJ110" s="5"/>
    </row>
    <row r="111" spans="27:166">
      <c r="AA111" s="18" t="s">
        <v>131</v>
      </c>
      <c r="AB111" s="22" t="s">
        <v>340</v>
      </c>
      <c r="AC111" s="22" t="s">
        <v>211</v>
      </c>
      <c r="AD111" s="74">
        <v>8.26</v>
      </c>
      <c r="AE111" s="74">
        <v>9.84</v>
      </c>
      <c r="AF111" s="22">
        <v>1228</v>
      </c>
      <c r="AG111" s="22">
        <v>728</v>
      </c>
      <c r="AH111" s="22">
        <v>808.49119861273255</v>
      </c>
      <c r="AI111" s="6">
        <v>10</v>
      </c>
      <c r="AJ111" s="6">
        <v>300</v>
      </c>
      <c r="AK111" s="6">
        <v>14</v>
      </c>
      <c r="AL111" s="6">
        <v>300</v>
      </c>
      <c r="AM111" s="6">
        <v>14</v>
      </c>
      <c r="AN111" s="5" t="str" cm="1">
        <f t="array" ref="AN111">_xll.Dce_Name_SectI(AF111, AG111, AJ111, AI111, AK111, "x", "-", $Q$14)</f>
        <v>(1228-728)x300x10x14</v>
      </c>
      <c r="AO111" s="5">
        <f t="shared" si="80"/>
        <v>780.49119861273255</v>
      </c>
      <c r="AP111" s="27">
        <f t="shared" si="81"/>
        <v>162.04911986127325</v>
      </c>
      <c r="AQ111" s="27">
        <f t="shared" si="82"/>
        <v>172189.89394905814</v>
      </c>
      <c r="AR111" s="5">
        <f t="shared" si="83"/>
        <v>6306.5040933217724</v>
      </c>
      <c r="AS111" s="5">
        <f t="shared" si="84"/>
        <v>4259.5366342766374</v>
      </c>
      <c r="AT111" s="27">
        <f t="shared" si="85"/>
        <v>420.4336062214515</v>
      </c>
      <c r="AU111" s="27">
        <f t="shared" si="86"/>
        <v>2429.8896559766636</v>
      </c>
      <c r="AV111" s="82">
        <f t="shared" si="87"/>
        <v>8.1363039953757759E-7</v>
      </c>
      <c r="AW111" s="82">
        <f t="shared" si="88"/>
        <v>9941656.1686012689</v>
      </c>
      <c r="AX111" s="82">
        <f t="shared" si="89"/>
        <v>9.9416561686012692E-6</v>
      </c>
      <c r="AY111" s="70">
        <f t="shared" si="90"/>
        <v>0.17715937900807516</v>
      </c>
      <c r="AZ111" s="16">
        <f t="shared" si="91"/>
        <v>595.86839895954938</v>
      </c>
      <c r="BA111" s="22" t="s">
        <v>319</v>
      </c>
      <c r="BB111" s="23">
        <v>-23.377009524148889</v>
      </c>
      <c r="BC111" s="23">
        <v>25.159412689274177</v>
      </c>
      <c r="BD111" s="23">
        <v>7.3833552888329379E-3</v>
      </c>
      <c r="BE111" s="23">
        <v>4.2853100679980021E-4</v>
      </c>
      <c r="BF111" s="23">
        <v>6.9986164472594758E-2</v>
      </c>
      <c r="BG111" s="23">
        <v>274.24948871186098</v>
      </c>
      <c r="BH111" s="42" cm="1">
        <f t="array" ref="BH111">_xll.Bimoment(BE111,AY111,AD111,AE111,$O$75)</f>
        <v>5.8777638382834555E-4</v>
      </c>
      <c r="BI111" s="42">
        <f t="shared" si="92"/>
        <v>9.4598828301412313E-4</v>
      </c>
      <c r="BJ111" s="42">
        <f t="shared" si="93"/>
        <v>2.9951681772945449</v>
      </c>
      <c r="BK111" s="24">
        <f t="shared" si="94"/>
        <v>0.53812266012290721</v>
      </c>
      <c r="BL111" s="26" cm="1">
        <f t="array" ref="BL111">_xll.TCVN5575AnnexEHeSoCx(1,BK111)</f>
        <v>1.1161877339877093</v>
      </c>
      <c r="BM111" s="26">
        <f t="shared" si="95"/>
        <v>1.47</v>
      </c>
      <c r="BN111" s="24">
        <f t="shared" si="96"/>
        <v>1</v>
      </c>
      <c r="BO111" s="26" cm="1">
        <f t="array" ref="BO111">noisuy1chieu(BQ111*BN111,$C$92:$M$92,$C$93:$M$93)</f>
        <v>1.9821966886520386</v>
      </c>
      <c r="BP111" s="24">
        <f t="shared" si="97"/>
        <v>6.6434967863744244E-3</v>
      </c>
      <c r="BQ111" s="26">
        <f t="shared" si="98"/>
        <v>0.26564440622440832</v>
      </c>
      <c r="BR111" s="24">
        <f t="shared" si="99"/>
        <v>5.2149708773386488E-4</v>
      </c>
      <c r="BS111" s="24">
        <f t="shared" si="100"/>
        <v>8.1848637300954298E-6</v>
      </c>
      <c r="BT111" s="42">
        <f t="shared" si="101"/>
        <v>0.27280940009851662</v>
      </c>
      <c r="BU111" s="42">
        <f t="shared" si="102"/>
        <v>0.27229608787451287</v>
      </c>
      <c r="BV111" s="28">
        <f t="shared" si="103"/>
        <v>0.27280940009851662</v>
      </c>
      <c r="BW111" s="5" t="str">
        <f t="shared" si="104"/>
        <v>OK</v>
      </c>
      <c r="BX111" s="51">
        <v>1.2</v>
      </c>
      <c r="BY111" s="96" cm="1">
        <f t="array" ref="BY111">_xll.DCETCVNPhuLucFHeSoOnDinh(AE111*1000, BX111*1000, AH111, AI111, AJ111, AK111, AL111, AM111, $D$29)</f>
        <v>1</v>
      </c>
      <c r="BZ111" s="52">
        <f t="shared" si="105"/>
        <v>0.29650902783013289</v>
      </c>
      <c r="CA111" s="54">
        <f t="shared" si="106"/>
        <v>0.29703870978159685</v>
      </c>
      <c r="CB111" s="5" t="str">
        <f t="shared" si="107"/>
        <v>OK</v>
      </c>
      <c r="CC111" s="56">
        <f t="shared" si="108"/>
        <v>0.34499859601035404</v>
      </c>
      <c r="CD111" s="55">
        <f t="shared" si="109"/>
        <v>0.34499859601035404</v>
      </c>
      <c r="CE111" s="54">
        <f t="shared" si="110"/>
        <v>0.34499859601035404</v>
      </c>
      <c r="CF111" s="52">
        <f t="shared" si="111"/>
        <v>0.38</v>
      </c>
      <c r="CG111" s="5" t="str">
        <f t="shared" si="112"/>
        <v>OK</v>
      </c>
      <c r="CH111" s="57">
        <f t="shared" si="113"/>
        <v>2.5998325159156108</v>
      </c>
      <c r="CI111" s="6">
        <f t="shared" si="114"/>
        <v>3.2</v>
      </c>
      <c r="CJ111" s="5" t="str">
        <f t="shared" si="115"/>
        <v>OK</v>
      </c>
      <c r="DN111" s="181"/>
      <c r="DP111" s="27"/>
      <c r="DQ111" s="27"/>
      <c r="DR111" s="5"/>
      <c r="DS111" s="5"/>
      <c r="DT111" s="27"/>
      <c r="DU111" s="27"/>
      <c r="DV111" s="82"/>
      <c r="DW111" s="82"/>
      <c r="DX111" s="82"/>
      <c r="DY111" s="70"/>
      <c r="DZ111" s="16"/>
      <c r="EH111" s="42"/>
      <c r="EI111" s="42"/>
      <c r="EJ111" s="42"/>
      <c r="EK111" s="24"/>
      <c r="EL111" s="26"/>
      <c r="EM111" s="26"/>
      <c r="EN111" s="24"/>
      <c r="EO111" s="26"/>
      <c r="EP111" s="24"/>
      <c r="EQ111" s="26"/>
      <c r="ER111" s="24"/>
      <c r="ES111" s="24"/>
      <c r="ET111" s="42"/>
      <c r="EU111" s="42"/>
      <c r="EV111" s="28"/>
      <c r="EX111" s="51"/>
      <c r="EY111" s="96"/>
      <c r="EZ111" s="52"/>
      <c r="FA111" s="54"/>
      <c r="FB111" s="5"/>
      <c r="FC111" s="56"/>
      <c r="FD111" s="55"/>
      <c r="FE111" s="54"/>
      <c r="FF111" s="52"/>
      <c r="FG111" s="5"/>
      <c r="FH111" s="57"/>
      <c r="FI111" s="6"/>
      <c r="FJ111" s="5"/>
    </row>
    <row r="112" spans="27:166">
      <c r="AA112" s="18" t="s">
        <v>131</v>
      </c>
      <c r="AB112" s="22" t="s">
        <v>340</v>
      </c>
      <c r="AC112" s="22" t="s">
        <v>211</v>
      </c>
      <c r="AD112" s="74">
        <v>9.84</v>
      </c>
      <c r="AE112" s="74">
        <v>9.84</v>
      </c>
      <c r="AF112" s="22">
        <v>1228</v>
      </c>
      <c r="AG112" s="22">
        <v>728</v>
      </c>
      <c r="AH112" s="22">
        <v>728</v>
      </c>
      <c r="AI112" s="6">
        <v>10</v>
      </c>
      <c r="AJ112" s="6">
        <v>300</v>
      </c>
      <c r="AK112" s="6">
        <v>14</v>
      </c>
      <c r="AL112" s="6">
        <v>300</v>
      </c>
      <c r="AM112" s="6">
        <v>14</v>
      </c>
      <c r="AN112" s="5" t="str" cm="1">
        <f t="array" ref="AN112">_xll.Dce_Name_SectI(AF112, AG112, AJ112, AI112, AK112, "x", "-", $Q$14)</f>
        <v>(1228-728)x300x10x14</v>
      </c>
      <c r="AO112" s="5">
        <f t="shared" si="80"/>
        <v>700</v>
      </c>
      <c r="AP112" s="27">
        <f t="shared" si="81"/>
        <v>154</v>
      </c>
      <c r="AQ112" s="27">
        <f t="shared" si="82"/>
        <v>135654.21333333332</v>
      </c>
      <c r="AR112" s="5">
        <f t="shared" si="83"/>
        <v>6305.833333333333</v>
      </c>
      <c r="AS112" s="5">
        <f t="shared" si="84"/>
        <v>3726.7641025641024</v>
      </c>
      <c r="AT112" s="27">
        <f t="shared" si="85"/>
        <v>420.38888888888886</v>
      </c>
      <c r="AU112" s="27">
        <f t="shared" si="86"/>
        <v>2111.9</v>
      </c>
      <c r="AV112" s="82">
        <f t="shared" si="87"/>
        <v>7.8680000000000003E-7</v>
      </c>
      <c r="AW112" s="82">
        <f t="shared" si="88"/>
        <v>8029287</v>
      </c>
      <c r="AX112" s="82">
        <f t="shared" si="89"/>
        <v>8.0292870000000006E-6</v>
      </c>
      <c r="AY112" s="70">
        <f t="shared" si="90"/>
        <v>0.19385348826075771</v>
      </c>
      <c r="AZ112" s="16">
        <f t="shared" si="91"/>
        <v>535.5</v>
      </c>
      <c r="BA112" s="22" t="s">
        <v>319</v>
      </c>
      <c r="BB112" s="23">
        <v>-22.447935601338415</v>
      </c>
      <c r="BC112" s="23">
        <v>24.138161928577439</v>
      </c>
      <c r="BD112" s="23">
        <v>7.3833552888329379E-3</v>
      </c>
      <c r="BE112" s="23">
        <v>4.2853100679980021E-4</v>
      </c>
      <c r="BF112" s="23">
        <v>5.8287970692811927E-2</v>
      </c>
      <c r="BG112" s="23">
        <v>235.18048131564484</v>
      </c>
      <c r="BH112" s="42" cm="1">
        <f t="array" ref="BH112">_xll.Bimoment(BE112,AY112,AD112,AE112,$O$75)</f>
        <v>3.2646939373636276E-3</v>
      </c>
      <c r="BI112" s="42">
        <f t="shared" si="92"/>
        <v>1.0547650412618484E-3</v>
      </c>
      <c r="BJ112" s="42">
        <f t="shared" si="93"/>
        <v>2.8735907057830286</v>
      </c>
      <c r="BK112" s="24">
        <f t="shared" si="94"/>
        <v>0.6</v>
      </c>
      <c r="BL112" s="26" cm="1">
        <f t="array" ref="BL112">_xll.TCVN5575AnnexEHeSoCx(1,BK112)</f>
        <v>1.1099999999999999</v>
      </c>
      <c r="BM112" s="26">
        <f t="shared" si="95"/>
        <v>1.47</v>
      </c>
      <c r="BN112" s="24">
        <f t="shared" si="96"/>
        <v>1</v>
      </c>
      <c r="BO112" s="26" cm="1">
        <f t="array" ref="BO112">noisuy1chieu(BQ112*BN112,$C$92:$M$92,$C$93:$M$93)</f>
        <v>1.9742012023925781</v>
      </c>
      <c r="BP112" s="24">
        <f t="shared" si="97"/>
        <v>6.7128994023141209E-3</v>
      </c>
      <c r="BQ112" s="26">
        <f t="shared" si="98"/>
        <v>0.26181880997621154</v>
      </c>
      <c r="BR112" s="24">
        <f t="shared" si="99"/>
        <v>4.3437500205789636E-4</v>
      </c>
      <c r="BS112" s="24">
        <f t="shared" si="100"/>
        <v>5.0791145332522128E-5</v>
      </c>
      <c r="BT112" s="42">
        <f t="shared" si="101"/>
        <v>0.26896608438058356</v>
      </c>
      <c r="BU112" s="42">
        <f t="shared" si="102"/>
        <v>0.26858250052385818</v>
      </c>
      <c r="BV112" s="28">
        <f t="shared" si="103"/>
        <v>0.26896608438058356</v>
      </c>
      <c r="BW112" s="5" t="str">
        <f t="shared" si="104"/>
        <v>OK</v>
      </c>
      <c r="BX112" s="51">
        <v>1.2</v>
      </c>
      <c r="BY112" s="96" cm="1">
        <f t="array" ref="BY112">_xll.DCETCVNPhuLucFHeSoOnDinh(AE112*1000, BX112*1000, AH112, AI112, AJ112, AK112, AL112, AM112, $D$29)</f>
        <v>1</v>
      </c>
      <c r="BZ112" s="52">
        <f t="shared" si="105"/>
        <v>0.29061887907359474</v>
      </c>
      <c r="CA112" s="54">
        <f t="shared" si="106"/>
        <v>0.29110404522098515</v>
      </c>
      <c r="CB112" s="5" t="str">
        <f t="shared" si="107"/>
        <v>OK</v>
      </c>
      <c r="CC112" s="56">
        <f t="shared" si="108"/>
        <v>0.34499859601035404</v>
      </c>
      <c r="CD112" s="55">
        <f t="shared" si="109"/>
        <v>0.34499859601035404</v>
      </c>
      <c r="CE112" s="54">
        <f t="shared" si="110"/>
        <v>0.34499859601035404</v>
      </c>
      <c r="CF112" s="52">
        <f t="shared" si="111"/>
        <v>0.38</v>
      </c>
      <c r="CG112" s="5" t="str">
        <f t="shared" si="112"/>
        <v>OK</v>
      </c>
      <c r="CH112" s="57">
        <f t="shared" si="113"/>
        <v>2.3317146488975653</v>
      </c>
      <c r="CI112" s="6">
        <f t="shared" si="114"/>
        <v>3.2</v>
      </c>
      <c r="CJ112" s="5" t="str">
        <f t="shared" si="115"/>
        <v>OK</v>
      </c>
      <c r="DN112" s="181"/>
      <c r="DP112" s="27"/>
      <c r="DQ112" s="27"/>
      <c r="DR112" s="5"/>
      <c r="DS112" s="5"/>
      <c r="DT112" s="27"/>
      <c r="DU112" s="27"/>
      <c r="DV112" s="82"/>
      <c r="DW112" s="82"/>
      <c r="DX112" s="82"/>
      <c r="DY112" s="70"/>
      <c r="DZ112" s="16"/>
      <c r="EH112" s="42"/>
      <c r="EI112" s="42"/>
      <c r="EJ112" s="42"/>
      <c r="EK112" s="24"/>
      <c r="EL112" s="26"/>
      <c r="EM112" s="26"/>
      <c r="EN112" s="24"/>
      <c r="EO112" s="26"/>
      <c r="EP112" s="24"/>
      <c r="EQ112" s="26"/>
      <c r="ER112" s="24"/>
      <c r="ES112" s="24"/>
      <c r="ET112" s="42"/>
      <c r="EU112" s="42"/>
      <c r="EV112" s="28"/>
      <c r="EX112" s="51"/>
      <c r="EY112" s="96"/>
      <c r="EZ112" s="52"/>
      <c r="FA112" s="54"/>
      <c r="FB112" s="5"/>
      <c r="FC112" s="56"/>
      <c r="FD112" s="55"/>
      <c r="FE112" s="54"/>
      <c r="FF112" s="52"/>
      <c r="FG112" s="5"/>
      <c r="FH112" s="57"/>
      <c r="FI112" s="6"/>
      <c r="FJ112" s="5"/>
    </row>
    <row r="113" spans="27:166">
      <c r="AA113" s="18" t="s">
        <v>131</v>
      </c>
      <c r="AB113" s="22" t="s">
        <v>340</v>
      </c>
      <c r="AC113" s="22" t="s">
        <v>211</v>
      </c>
      <c r="AD113" s="74">
        <v>0</v>
      </c>
      <c r="AE113" s="74">
        <v>9.84</v>
      </c>
      <c r="AF113" s="22">
        <v>1228</v>
      </c>
      <c r="AG113" s="22">
        <v>728</v>
      </c>
      <c r="AH113" s="22">
        <v>1228</v>
      </c>
      <c r="AI113" s="6">
        <v>10</v>
      </c>
      <c r="AJ113" s="6">
        <v>300</v>
      </c>
      <c r="AK113" s="6">
        <v>14</v>
      </c>
      <c r="AL113" s="6">
        <v>300</v>
      </c>
      <c r="AM113" s="6">
        <v>14</v>
      </c>
      <c r="AN113" s="5" t="str" cm="1">
        <f t="array" ref="AN113">_xll.Dce_Name_SectI(AF113, AG113, AJ113, AI113, AK113, "x", "-", $Q$14)</f>
        <v>(1228-728)x300x10x14</v>
      </c>
      <c r="AO113" s="5">
        <f t="shared" si="80"/>
        <v>1200</v>
      </c>
      <c r="AP113" s="27">
        <f t="shared" si="81"/>
        <v>204</v>
      </c>
      <c r="AQ113" s="27">
        <f t="shared" si="82"/>
        <v>453510.88</v>
      </c>
      <c r="AR113" s="5">
        <f t="shared" si="83"/>
        <v>6310</v>
      </c>
      <c r="AS113" s="5">
        <f t="shared" si="84"/>
        <v>7386.170684039088</v>
      </c>
      <c r="AT113" s="27">
        <f t="shared" si="85"/>
        <v>420.66666666666669</v>
      </c>
      <c r="AU113" s="27">
        <f t="shared" si="86"/>
        <v>4349.3999999999996</v>
      </c>
      <c r="AV113" s="82">
        <f t="shared" si="87"/>
        <v>9.5346666666666665E-7</v>
      </c>
      <c r="AW113" s="82">
        <f t="shared" si="88"/>
        <v>23212287</v>
      </c>
      <c r="AX113" s="82">
        <f t="shared" si="89"/>
        <v>2.3212286999999999E-5</v>
      </c>
      <c r="AY113" s="70">
        <f t="shared" si="90"/>
        <v>0.12550866986930984</v>
      </c>
      <c r="AZ113" s="16">
        <f t="shared" si="91"/>
        <v>910.5</v>
      </c>
      <c r="BA113" s="22" t="s">
        <v>320</v>
      </c>
      <c r="BB113" s="23">
        <v>119.10109180539075</v>
      </c>
      <c r="BC113" s="23">
        <v>87.068754564923154</v>
      </c>
      <c r="BD113" s="23">
        <v>6.3378655733964173E-2</v>
      </c>
      <c r="BE113" s="23">
        <v>3.9388258702746343E-2</v>
      </c>
      <c r="BF113" s="23">
        <v>3.7260554139727731E-2</v>
      </c>
      <c r="BG113" s="23">
        <v>822.35135164525468</v>
      </c>
      <c r="BH113" s="42" cm="1">
        <f t="array" ref="BH113">_xll.Bimoment(BE113,AY113,AD113,AE113,$O$75)</f>
        <v>0.31001951865411964</v>
      </c>
      <c r="BI113" s="42">
        <f t="shared" si="92"/>
        <v>5.2815546444970139E-3</v>
      </c>
      <c r="BJ113" s="42">
        <f t="shared" si="93"/>
        <v>10.365327924395613</v>
      </c>
      <c r="BK113" s="24">
        <f t="shared" si="94"/>
        <v>0.35</v>
      </c>
      <c r="BL113" s="26" cm="1">
        <f t="array" ref="BL113">_xll.TCVN5575AnnexEHeSoCx(1,BK113)</f>
        <v>1.1619999999999999</v>
      </c>
      <c r="BM113" s="26">
        <f t="shared" si="95"/>
        <v>1.47</v>
      </c>
      <c r="BN113" s="24">
        <f t="shared" si="96"/>
        <v>1</v>
      </c>
      <c r="BO113" s="26" cm="1">
        <f t="array" ref="BO113">noisuy1chieu(BQ113*BN113,$C$92:$M$92,$C$93:$M$93)</f>
        <v>2.3492159843444824</v>
      </c>
      <c r="BP113" s="24">
        <f t="shared" si="97"/>
        <v>2.6886856380215929E-2</v>
      </c>
      <c r="BQ113" s="26">
        <f t="shared" si="98"/>
        <v>0.44125170369127192</v>
      </c>
      <c r="BR113" s="24">
        <f t="shared" si="99"/>
        <v>2.7749063233356569E-4</v>
      </c>
      <c r="BS113" s="24">
        <f t="shared" si="100"/>
        <v>2.3838699604677533E-3</v>
      </c>
      <c r="BT113" s="42">
        <f t="shared" si="101"/>
        <v>0.46841605070382142</v>
      </c>
      <c r="BU113" s="42">
        <f t="shared" si="102"/>
        <v>0.4705224300319556</v>
      </c>
      <c r="BV113" s="28">
        <f t="shared" si="103"/>
        <v>0.4705224300319556</v>
      </c>
      <c r="BW113" s="5" t="str">
        <f t="shared" si="104"/>
        <v>OK</v>
      </c>
      <c r="BX113" s="51">
        <v>1.2</v>
      </c>
      <c r="BY113" s="96" cm="1">
        <f t="array" ref="BY113">_xll.DCETCVNPhuLucFHeSoOnDinh(AE113*1000, BX113*1000, AH113, AI113, AJ113, AK113, AL113, AM113, $D$29)</f>
        <v>1</v>
      </c>
      <c r="BZ113" s="52">
        <f t="shared" si="105"/>
        <v>0.51273447968925778</v>
      </c>
      <c r="CA113" s="54">
        <f t="shared" si="106"/>
        <v>0.51539584028205909</v>
      </c>
      <c r="CB113" s="5" t="str">
        <f t="shared" si="107"/>
        <v>OK</v>
      </c>
      <c r="CC113" s="56">
        <f t="shared" si="108"/>
        <v>0.34499859601035404</v>
      </c>
      <c r="CD113" s="55">
        <f t="shared" si="109"/>
        <v>0.34499859601035404</v>
      </c>
      <c r="CE113" s="54">
        <f t="shared" si="110"/>
        <v>0.34499859601035404</v>
      </c>
      <c r="CF113" s="52">
        <f t="shared" si="111"/>
        <v>0.38</v>
      </c>
      <c r="CG113" s="5" t="str">
        <f t="shared" si="112"/>
        <v>OK</v>
      </c>
      <c r="CH113" s="57">
        <f t="shared" si="113"/>
        <v>3.9972251123958262</v>
      </c>
      <c r="CI113" s="6">
        <f t="shared" si="114"/>
        <v>3.2</v>
      </c>
      <c r="CJ113" s="5" t="str">
        <f t="shared" si="115"/>
        <v>Gia cường</v>
      </c>
      <c r="DN113" s="181"/>
      <c r="DP113" s="27"/>
      <c r="DQ113" s="27"/>
      <c r="DR113" s="5"/>
      <c r="DS113" s="5"/>
      <c r="DT113" s="27"/>
      <c r="DU113" s="27"/>
      <c r="DV113" s="82"/>
      <c r="DW113" s="82"/>
      <c r="DX113" s="82"/>
      <c r="DY113" s="70"/>
      <c r="DZ113" s="16"/>
      <c r="EH113" s="42"/>
      <c r="EI113" s="42"/>
      <c r="EJ113" s="42"/>
      <c r="EK113" s="24"/>
      <c r="EL113" s="26"/>
      <c r="EM113" s="26"/>
      <c r="EN113" s="24"/>
      <c r="EO113" s="26"/>
      <c r="EP113" s="24"/>
      <c r="EQ113" s="26"/>
      <c r="ER113" s="24"/>
      <c r="ES113" s="24"/>
      <c r="ET113" s="42"/>
      <c r="EU113" s="42"/>
      <c r="EV113" s="28"/>
      <c r="EX113" s="51"/>
      <c r="EY113" s="96"/>
      <c r="EZ113" s="52"/>
      <c r="FA113" s="54"/>
      <c r="FB113" s="5"/>
      <c r="FC113" s="56"/>
      <c r="FD113" s="55"/>
      <c r="FE113" s="54"/>
      <c r="FF113" s="52"/>
      <c r="FG113" s="5"/>
      <c r="FH113" s="57"/>
      <c r="FI113" s="6"/>
      <c r="FJ113" s="5"/>
    </row>
    <row r="114" spans="27:166">
      <c r="AA114" s="18" t="s">
        <v>131</v>
      </c>
      <c r="AB114" s="22" t="s">
        <v>340</v>
      </c>
      <c r="AC114" s="22" t="s">
        <v>211</v>
      </c>
      <c r="AD114" s="74">
        <v>4.92</v>
      </c>
      <c r="AE114" s="74">
        <v>9.84</v>
      </c>
      <c r="AF114" s="22">
        <v>1228</v>
      </c>
      <c r="AG114" s="22">
        <v>728</v>
      </c>
      <c r="AH114" s="22">
        <v>978</v>
      </c>
      <c r="AI114" s="6">
        <v>10</v>
      </c>
      <c r="AJ114" s="6">
        <v>300</v>
      </c>
      <c r="AK114" s="6">
        <v>14</v>
      </c>
      <c r="AL114" s="6">
        <v>300</v>
      </c>
      <c r="AM114" s="6">
        <v>14</v>
      </c>
      <c r="AN114" s="5" t="str" cm="1">
        <f t="array" ref="AN114">_xll.Dce_Name_SectI(AF114, AG114, AJ114, AI114, AK114, "x", "-", $Q$14)</f>
        <v>(1228-728)x300x10x14</v>
      </c>
      <c r="AO114" s="5">
        <f t="shared" si="80"/>
        <v>950</v>
      </c>
      <c r="AP114" s="27">
        <f t="shared" si="81"/>
        <v>179</v>
      </c>
      <c r="AQ114" s="27">
        <f t="shared" si="82"/>
        <v>266613.79666666663</v>
      </c>
      <c r="AR114" s="5">
        <f t="shared" si="83"/>
        <v>6307.916666666667</v>
      </c>
      <c r="AS114" s="5">
        <f t="shared" si="84"/>
        <v>5452.224880708929</v>
      </c>
      <c r="AT114" s="27">
        <f t="shared" si="85"/>
        <v>420.52777777777777</v>
      </c>
      <c r="AU114" s="27">
        <f t="shared" si="86"/>
        <v>3152.5250000000001</v>
      </c>
      <c r="AV114" s="82">
        <f t="shared" si="87"/>
        <v>8.7013333333333334E-7</v>
      </c>
      <c r="AW114" s="82">
        <f t="shared" si="88"/>
        <v>14636412</v>
      </c>
      <c r="AX114" s="82">
        <f t="shared" si="89"/>
        <v>1.4636412E-5</v>
      </c>
      <c r="AY114" s="70">
        <f t="shared" si="90"/>
        <v>0.1509925520416649</v>
      </c>
      <c r="AZ114" s="16">
        <f t="shared" si="91"/>
        <v>723</v>
      </c>
      <c r="BA114" s="22" t="s">
        <v>320</v>
      </c>
      <c r="BB114" s="23">
        <v>120.81215792523382</v>
      </c>
      <c r="BC114" s="23">
        <v>71.796372749529766</v>
      </c>
      <c r="BD114" s="23">
        <v>6.3378655733964173E-2</v>
      </c>
      <c r="BE114" s="23">
        <v>3.9388258702746343E-2</v>
      </c>
      <c r="BF114" s="23">
        <v>0.34914928378443788</v>
      </c>
      <c r="BG114" s="23">
        <v>431.11355671990827</v>
      </c>
      <c r="BH114" s="42" cm="1">
        <f t="array" ref="BH114">_xll.Bimoment(BE114,AY114,AD114,AE114,$O$75)</f>
        <v>-0.14924012932907407</v>
      </c>
      <c r="BI114" s="42">
        <f t="shared" si="92"/>
        <v>6.6714374456804393E-3</v>
      </c>
      <c r="BJ114" s="42">
        <f t="shared" si="93"/>
        <v>8.5471872320868769</v>
      </c>
      <c r="BK114" s="24">
        <f t="shared" si="94"/>
        <v>0.44210526315789472</v>
      </c>
      <c r="BL114" s="26" cm="1">
        <f t="array" ref="BL114">_xll.TCVN5575AnnexEHeSoCx(1,BK114)</f>
        <v>1.1362105263157896</v>
      </c>
      <c r="BM114" s="26">
        <f t="shared" si="95"/>
        <v>1.47</v>
      </c>
      <c r="BN114" s="24">
        <f t="shared" si="96"/>
        <v>1</v>
      </c>
      <c r="BO114" s="26" cm="1">
        <f t="array" ref="BO114">noisuy1chieu(BQ114*BN114,$C$92:$M$92,$C$93:$M$93)</f>
        <v>2.0968225002288818</v>
      </c>
      <c r="BP114" s="24">
        <f t="shared" si="97"/>
        <v>3.1082222341834644E-2</v>
      </c>
      <c r="BQ114" s="26">
        <f t="shared" si="98"/>
        <v>0.32048932110284323</v>
      </c>
      <c r="BR114" s="24">
        <f t="shared" si="99"/>
        <v>2.6010792504578221E-3</v>
      </c>
      <c r="BS114" s="24">
        <f t="shared" si="100"/>
        <v>1.6191313133114178E-3</v>
      </c>
      <c r="BT114" s="42">
        <f t="shared" si="101"/>
        <v>0.35417262269513572</v>
      </c>
      <c r="BU114" s="42">
        <f t="shared" si="102"/>
        <v>0.35319067475798932</v>
      </c>
      <c r="BV114" s="28">
        <f t="shared" si="103"/>
        <v>0.35417262269513572</v>
      </c>
      <c r="BW114" s="5" t="str">
        <f t="shared" si="104"/>
        <v>OK</v>
      </c>
      <c r="BX114" s="51">
        <v>1.2</v>
      </c>
      <c r="BY114" s="96" cm="1">
        <f t="array" ref="BY114">_xll.DCETCVNPhuLucFHeSoOnDinh(AE114*1000, BX114*1000, AH114, AI114, AJ114, AK114, AL114, AM114, $D$29)</f>
        <v>1</v>
      </c>
      <c r="BZ114" s="52">
        <f t="shared" si="105"/>
        <v>0.36414334020885164</v>
      </c>
      <c r="CA114" s="54">
        <f t="shared" si="106"/>
        <v>0.3683635507726209</v>
      </c>
      <c r="CB114" s="5" t="str">
        <f t="shared" si="107"/>
        <v>OK</v>
      </c>
      <c r="CC114" s="56">
        <f t="shared" si="108"/>
        <v>0.34499859601035404</v>
      </c>
      <c r="CD114" s="55">
        <f t="shared" si="109"/>
        <v>0.34499859601035404</v>
      </c>
      <c r="CE114" s="54">
        <f t="shared" si="110"/>
        <v>0.34499859601035404</v>
      </c>
      <c r="CF114" s="52">
        <f t="shared" si="111"/>
        <v>0.38</v>
      </c>
      <c r="CG114" s="5" t="str">
        <f t="shared" si="112"/>
        <v>OK</v>
      </c>
      <c r="CH114" s="57">
        <f t="shared" si="113"/>
        <v>3.1644698806466955</v>
      </c>
      <c r="CI114" s="6">
        <f t="shared" si="114"/>
        <v>3.2</v>
      </c>
      <c r="CJ114" s="5" t="str">
        <f t="shared" si="115"/>
        <v>OK</v>
      </c>
      <c r="DN114" s="181"/>
      <c r="DP114" s="27"/>
      <c r="DQ114" s="27"/>
      <c r="DR114" s="5"/>
      <c r="DS114" s="5"/>
      <c r="DT114" s="27"/>
      <c r="DU114" s="27"/>
      <c r="DV114" s="82"/>
      <c r="DW114" s="82"/>
      <c r="DX114" s="82"/>
      <c r="DY114" s="70"/>
      <c r="DZ114" s="16"/>
      <c r="EH114" s="42"/>
      <c r="EI114" s="42"/>
      <c r="EJ114" s="42"/>
      <c r="EK114" s="24"/>
      <c r="EL114" s="26"/>
      <c r="EM114" s="26"/>
      <c r="EN114" s="24"/>
      <c r="EO114" s="26"/>
      <c r="EP114" s="24"/>
      <c r="EQ114" s="26"/>
      <c r="ER114" s="24"/>
      <c r="ES114" s="24"/>
      <c r="ET114" s="42"/>
      <c r="EU114" s="42"/>
      <c r="EV114" s="28"/>
      <c r="EX114" s="51"/>
      <c r="EY114" s="96"/>
      <c r="EZ114" s="52"/>
      <c r="FA114" s="54"/>
      <c r="FB114" s="5"/>
      <c r="FC114" s="56"/>
      <c r="FD114" s="55"/>
      <c r="FE114" s="54"/>
      <c r="FF114" s="52"/>
      <c r="FG114" s="5"/>
      <c r="FH114" s="57"/>
      <c r="FI114" s="6"/>
      <c r="FJ114" s="5"/>
    </row>
    <row r="115" spans="27:166">
      <c r="AA115" s="18" t="s">
        <v>131</v>
      </c>
      <c r="AB115" s="22" t="s">
        <v>340</v>
      </c>
      <c r="AC115" s="22" t="s">
        <v>211</v>
      </c>
      <c r="AD115" s="74">
        <v>8.26</v>
      </c>
      <c r="AE115" s="74">
        <v>9.84</v>
      </c>
      <c r="AF115" s="22">
        <v>1228</v>
      </c>
      <c r="AG115" s="22">
        <v>728</v>
      </c>
      <c r="AH115" s="22">
        <v>808.49119861273255</v>
      </c>
      <c r="AI115" s="6">
        <v>10</v>
      </c>
      <c r="AJ115" s="6">
        <v>300</v>
      </c>
      <c r="AK115" s="6">
        <v>14</v>
      </c>
      <c r="AL115" s="6">
        <v>300</v>
      </c>
      <c r="AM115" s="6">
        <v>14</v>
      </c>
      <c r="AN115" s="5" t="str" cm="1">
        <f t="array" ref="AN115">_xll.Dce_Name_SectI(AF115, AG115, AJ115, AI115, AK115, "x", "-", $Q$14)</f>
        <v>(1228-728)x300x10x14</v>
      </c>
      <c r="AO115" s="5">
        <f t="shared" si="80"/>
        <v>780.49119861273255</v>
      </c>
      <c r="AP115" s="27">
        <f t="shared" si="81"/>
        <v>162.04911986127325</v>
      </c>
      <c r="AQ115" s="27">
        <f t="shared" si="82"/>
        <v>172189.89394905814</v>
      </c>
      <c r="AR115" s="5">
        <f t="shared" si="83"/>
        <v>6306.5040933217724</v>
      </c>
      <c r="AS115" s="5">
        <f t="shared" si="84"/>
        <v>4259.5366342766374</v>
      </c>
      <c r="AT115" s="27">
        <f t="shared" si="85"/>
        <v>420.4336062214515</v>
      </c>
      <c r="AU115" s="27">
        <f t="shared" si="86"/>
        <v>2429.8896559766636</v>
      </c>
      <c r="AV115" s="82">
        <f t="shared" si="87"/>
        <v>8.1363039953757759E-7</v>
      </c>
      <c r="AW115" s="82">
        <f t="shared" si="88"/>
        <v>9941656.1686012689</v>
      </c>
      <c r="AX115" s="82">
        <f t="shared" si="89"/>
        <v>9.9416561686012692E-6</v>
      </c>
      <c r="AY115" s="70">
        <f t="shared" si="90"/>
        <v>0.17715937900807516</v>
      </c>
      <c r="AZ115" s="16">
        <f t="shared" si="91"/>
        <v>595.86839895954938</v>
      </c>
      <c r="BA115" s="22" t="s">
        <v>320</v>
      </c>
      <c r="BB115" s="23">
        <v>121.91509817877122</v>
      </c>
      <c r="BC115" s="23">
        <v>60.959534848724005</v>
      </c>
      <c r="BD115" s="23">
        <v>6.3378655733964173E-2</v>
      </c>
      <c r="BE115" s="23">
        <v>3.9388258702746343E-2</v>
      </c>
      <c r="BF115" s="23">
        <v>0.56062082269752711</v>
      </c>
      <c r="BG115" s="23">
        <v>209.52622762037379</v>
      </c>
      <c r="BH115" s="42" cm="1">
        <f t="array" ref="BH115">_xll.Bimoment(BE115,AY115,AD115,AE115,$O$75)</f>
        <v>5.4025234809698265E-2</v>
      </c>
      <c r="BI115" s="42">
        <f t="shared" si="92"/>
        <v>8.1203549568035112E-3</v>
      </c>
      <c r="BJ115" s="42">
        <f t="shared" si="93"/>
        <v>7.2570874819909532</v>
      </c>
      <c r="BK115" s="24">
        <f t="shared" si="94"/>
        <v>0.53812266012290721</v>
      </c>
      <c r="BL115" s="26" cm="1">
        <f t="array" ref="BL115">_xll.TCVN5575AnnexEHeSoCx(1,BK115)</f>
        <v>1.1161877339877093</v>
      </c>
      <c r="BM115" s="26">
        <f t="shared" si="95"/>
        <v>1.47</v>
      </c>
      <c r="BN115" s="24">
        <f t="shared" si="96"/>
        <v>1</v>
      </c>
      <c r="BO115" s="26" cm="1">
        <f t="array" ref="BO115">noisuy1chieu(BQ115*BN115,$C$92:$M$92,$C$93:$M$93)</f>
        <v>1.8511695861816406</v>
      </c>
      <c r="BP115" s="24">
        <f t="shared" si="97"/>
        <v>3.4646970653988189E-2</v>
      </c>
      <c r="BQ115" s="26">
        <f t="shared" si="98"/>
        <v>0.20295195657824106</v>
      </c>
      <c r="BR115" s="24">
        <f t="shared" si="99"/>
        <v>4.1774274753148856E-3</v>
      </c>
      <c r="BS115" s="24">
        <f t="shared" si="100"/>
        <v>8.0555745951445615E-4</v>
      </c>
      <c r="BT115" s="42">
        <f t="shared" si="101"/>
        <v>0.24177635470754413</v>
      </c>
      <c r="BU115" s="42">
        <f t="shared" si="102"/>
        <v>0.23840448469174372</v>
      </c>
      <c r="BV115" s="28">
        <f t="shared" si="103"/>
        <v>0.24177635470754413</v>
      </c>
      <c r="BW115" s="5" t="str">
        <f t="shared" si="104"/>
        <v>OK</v>
      </c>
      <c r="BX115" s="51">
        <v>1.2</v>
      </c>
      <c r="BY115" s="96" cm="1">
        <f t="array" ref="BY115">_xll.DCETCVNPhuLucFHeSoOnDinh(AE115*1000, BX115*1000, AH115, AI115, AJ115, AK115, AL115, AM115, $D$29)</f>
        <v>1</v>
      </c>
      <c r="BZ115" s="52">
        <f t="shared" si="105"/>
        <v>0.22653248452143884</v>
      </c>
      <c r="CA115" s="54">
        <f t="shared" si="106"/>
        <v>0.23151546945626819</v>
      </c>
      <c r="CB115" s="5" t="str">
        <f t="shared" si="107"/>
        <v>OK</v>
      </c>
      <c r="CC115" s="56">
        <f t="shared" si="108"/>
        <v>0.34499859601035404</v>
      </c>
      <c r="CD115" s="55">
        <f t="shared" si="109"/>
        <v>0.34499859601035404</v>
      </c>
      <c r="CE115" s="54">
        <f t="shared" si="110"/>
        <v>0.34499859601035404</v>
      </c>
      <c r="CF115" s="52">
        <f t="shared" si="111"/>
        <v>0.38</v>
      </c>
      <c r="CG115" s="5" t="str">
        <f t="shared" si="112"/>
        <v>OK</v>
      </c>
      <c r="CH115" s="57">
        <f t="shared" si="113"/>
        <v>2.5998325159156108</v>
      </c>
      <c r="CI115" s="6">
        <f t="shared" si="114"/>
        <v>3.2</v>
      </c>
      <c r="CJ115" s="5" t="str">
        <f t="shared" si="115"/>
        <v>OK</v>
      </c>
      <c r="DN115" s="181"/>
      <c r="DP115" s="27"/>
      <c r="DQ115" s="27"/>
      <c r="DR115" s="5"/>
      <c r="DS115" s="5"/>
      <c r="DT115" s="27"/>
      <c r="DU115" s="27"/>
      <c r="DV115" s="82"/>
      <c r="DW115" s="82"/>
      <c r="DX115" s="82"/>
      <c r="DY115" s="70"/>
      <c r="DZ115" s="16"/>
      <c r="EH115" s="42"/>
      <c r="EI115" s="42"/>
      <c r="EJ115" s="42"/>
      <c r="EK115" s="24"/>
      <c r="EL115" s="26"/>
      <c r="EM115" s="26"/>
      <c r="EN115" s="24"/>
      <c r="EO115" s="26"/>
      <c r="EP115" s="24"/>
      <c r="EQ115" s="26"/>
      <c r="ER115" s="24"/>
      <c r="ES115" s="24"/>
      <c r="ET115" s="42"/>
      <c r="EU115" s="42"/>
      <c r="EV115" s="28"/>
      <c r="EX115" s="51"/>
      <c r="EY115" s="96"/>
      <c r="EZ115" s="52"/>
      <c r="FA115" s="54"/>
      <c r="FB115" s="5"/>
      <c r="FC115" s="56"/>
      <c r="FD115" s="55"/>
      <c r="FE115" s="54"/>
      <c r="FF115" s="52"/>
      <c r="FG115" s="5"/>
      <c r="FH115" s="57"/>
      <c r="FI115" s="6"/>
      <c r="FJ115" s="5"/>
    </row>
    <row r="116" spans="27:166">
      <c r="AA116" s="18" t="s">
        <v>131</v>
      </c>
      <c r="AB116" s="22" t="s">
        <v>340</v>
      </c>
      <c r="AC116" s="22" t="s">
        <v>211</v>
      </c>
      <c r="AD116" s="74">
        <v>8.26</v>
      </c>
      <c r="AE116" s="74">
        <v>9.84</v>
      </c>
      <c r="AF116" s="22">
        <v>1228</v>
      </c>
      <c r="AG116" s="22">
        <v>728</v>
      </c>
      <c r="AH116" s="22">
        <v>808.49119861273255</v>
      </c>
      <c r="AI116" s="6">
        <v>10</v>
      </c>
      <c r="AJ116" s="6">
        <v>300</v>
      </c>
      <c r="AK116" s="6">
        <v>14</v>
      </c>
      <c r="AL116" s="6">
        <v>300</v>
      </c>
      <c r="AM116" s="6">
        <v>14</v>
      </c>
      <c r="AN116" s="5" t="str" cm="1">
        <f t="array" ref="AN116">_xll.Dce_Name_SectI(AF116, AG116, AJ116, AI116, AK116, "x", "-", $Q$14)</f>
        <v>(1228-728)x300x10x14</v>
      </c>
      <c r="AO116" s="5">
        <f t="shared" si="80"/>
        <v>780.49119861273255</v>
      </c>
      <c r="AP116" s="27">
        <f t="shared" si="81"/>
        <v>162.04911986127325</v>
      </c>
      <c r="AQ116" s="27">
        <f t="shared" si="82"/>
        <v>172189.89394905814</v>
      </c>
      <c r="AR116" s="5">
        <f t="shared" si="83"/>
        <v>6306.5040933217724</v>
      </c>
      <c r="AS116" s="5">
        <f t="shared" si="84"/>
        <v>4259.5366342766374</v>
      </c>
      <c r="AT116" s="27">
        <f t="shared" si="85"/>
        <v>420.4336062214515</v>
      </c>
      <c r="AU116" s="27">
        <f t="shared" si="86"/>
        <v>2429.8896559766636</v>
      </c>
      <c r="AV116" s="82">
        <f t="shared" si="87"/>
        <v>8.1363039953757759E-7</v>
      </c>
      <c r="AW116" s="82">
        <f t="shared" si="88"/>
        <v>9941656.1686012689</v>
      </c>
      <c r="AX116" s="82">
        <f t="shared" si="89"/>
        <v>9.9416561686012692E-6</v>
      </c>
      <c r="AY116" s="70">
        <f t="shared" si="90"/>
        <v>0.17715937900807516</v>
      </c>
      <c r="AZ116" s="16">
        <f t="shared" si="91"/>
        <v>595.86839895954938</v>
      </c>
      <c r="BA116" s="22" t="s">
        <v>320</v>
      </c>
      <c r="BB116" s="23">
        <v>121.9707297203131</v>
      </c>
      <c r="BC116" s="23">
        <v>61.427766990092096</v>
      </c>
      <c r="BD116" s="23">
        <v>0.23595939161964452</v>
      </c>
      <c r="BE116" s="23">
        <v>3.9388258702751117E-2</v>
      </c>
      <c r="BF116" s="23">
        <v>0.56062082269761504</v>
      </c>
      <c r="BG116" s="23">
        <v>209.52624722090331</v>
      </c>
      <c r="BH116" s="42" cm="1">
        <f t="array" ref="BH116">_xll.Bimoment(BE116,AY116,AD116,AE116,$O$75)</f>
        <v>5.4025234809704809E-2</v>
      </c>
      <c r="BI116" s="42">
        <f t="shared" si="92"/>
        <v>3.0232165595082367E-2</v>
      </c>
      <c r="BJ116" s="42">
        <f t="shared" si="93"/>
        <v>7.3128294035823922</v>
      </c>
      <c r="BK116" s="24">
        <f t="shared" si="94"/>
        <v>0.53812266012290721</v>
      </c>
      <c r="BL116" s="26" cm="1">
        <f t="array" ref="BL116">_xll.TCVN5575AnnexEHeSoCx(1,BK116)</f>
        <v>1.1161877339877093</v>
      </c>
      <c r="BM116" s="26">
        <f t="shared" si="95"/>
        <v>1.47</v>
      </c>
      <c r="BN116" s="24">
        <f t="shared" si="96"/>
        <v>1</v>
      </c>
      <c r="BO116" s="26" cm="1">
        <f t="array" ref="BO116">noisuy1chieu(BQ116*BN116,$C$92:$M$92,$C$93:$M$93)</f>
        <v>1.8511697053909302</v>
      </c>
      <c r="BP116" s="24">
        <f t="shared" si="97"/>
        <v>3.4662780544773099E-2</v>
      </c>
      <c r="BQ116" s="26">
        <f t="shared" si="98"/>
        <v>0.2029519755637679</v>
      </c>
      <c r="BR116" s="24">
        <f t="shared" si="99"/>
        <v>4.1774274753155404E-3</v>
      </c>
      <c r="BS116" s="24">
        <f t="shared" si="100"/>
        <v>8.0555740763928174E-4</v>
      </c>
      <c r="BT116" s="42">
        <f t="shared" si="101"/>
        <v>0.24179218358385654</v>
      </c>
      <c r="BU116" s="42">
        <f t="shared" si="102"/>
        <v>0.23842031351618026</v>
      </c>
      <c r="BV116" s="28">
        <f t="shared" si="103"/>
        <v>0.24179218358385654</v>
      </c>
      <c r="BW116" s="5" t="str">
        <f t="shared" si="104"/>
        <v>OK</v>
      </c>
      <c r="BX116" s="51">
        <v>1.2</v>
      </c>
      <c r="BY116" s="96" cm="1">
        <f t="array" ref="BY116">_xll.DCETCVNPhuLucFHeSoOnDinh(AE116*1000, BX116*1000, AH116, AI116, AJ116, AK116, AL116, AM116, $D$29)</f>
        <v>1</v>
      </c>
      <c r="BZ116" s="52">
        <f t="shared" si="105"/>
        <v>0.22653250571285102</v>
      </c>
      <c r="CA116" s="54">
        <f t="shared" si="106"/>
        <v>0.23151549059580584</v>
      </c>
      <c r="CB116" s="5" t="str">
        <f t="shared" si="107"/>
        <v>OK</v>
      </c>
      <c r="CC116" s="56">
        <f t="shared" si="108"/>
        <v>0.34499859601035404</v>
      </c>
      <c r="CD116" s="55">
        <f t="shared" si="109"/>
        <v>0.34499859601035404</v>
      </c>
      <c r="CE116" s="54">
        <f t="shared" si="110"/>
        <v>0.34499859601035404</v>
      </c>
      <c r="CF116" s="52">
        <f t="shared" si="111"/>
        <v>0.38</v>
      </c>
      <c r="CG116" s="5" t="str">
        <f t="shared" si="112"/>
        <v>OK</v>
      </c>
      <c r="CH116" s="57">
        <f t="shared" si="113"/>
        <v>2.5998325159156108</v>
      </c>
      <c r="CI116" s="6">
        <f t="shared" si="114"/>
        <v>3.2</v>
      </c>
      <c r="CJ116" s="5" t="str">
        <f t="shared" si="115"/>
        <v>OK</v>
      </c>
      <c r="DN116" s="181"/>
      <c r="DP116" s="27"/>
      <c r="DQ116" s="27"/>
      <c r="DR116" s="5"/>
      <c r="DS116" s="5"/>
      <c r="DT116" s="27"/>
      <c r="DU116" s="27"/>
      <c r="DV116" s="82"/>
      <c r="DW116" s="82"/>
      <c r="DX116" s="82"/>
      <c r="DY116" s="70"/>
      <c r="DZ116" s="16"/>
      <c r="EH116" s="42"/>
      <c r="EI116" s="42"/>
      <c r="EJ116" s="42"/>
      <c r="EK116" s="24"/>
      <c r="EL116" s="26"/>
      <c r="EM116" s="26"/>
      <c r="EN116" s="24"/>
      <c r="EO116" s="26"/>
      <c r="EP116" s="24"/>
      <c r="EQ116" s="26"/>
      <c r="ER116" s="24"/>
      <c r="ES116" s="24"/>
      <c r="ET116" s="42"/>
      <c r="EU116" s="42"/>
      <c r="EV116" s="28"/>
      <c r="EX116" s="51"/>
      <c r="EY116" s="96"/>
      <c r="EZ116" s="52"/>
      <c r="FA116" s="54"/>
      <c r="FB116" s="5"/>
      <c r="FC116" s="56"/>
      <c r="FD116" s="55"/>
      <c r="FE116" s="54"/>
      <c r="FF116" s="52"/>
      <c r="FG116" s="5"/>
      <c r="FH116" s="57"/>
      <c r="FI116" s="6"/>
      <c r="FJ116" s="5"/>
    </row>
    <row r="117" spans="27:166">
      <c r="AA117" s="18" t="s">
        <v>131</v>
      </c>
      <c r="AB117" s="22" t="s">
        <v>340</v>
      </c>
      <c r="AC117" s="22" t="s">
        <v>211</v>
      </c>
      <c r="AD117" s="74">
        <v>9.84</v>
      </c>
      <c r="AE117" s="74">
        <v>9.84</v>
      </c>
      <c r="AF117" s="22">
        <v>1228</v>
      </c>
      <c r="AG117" s="22">
        <v>728</v>
      </c>
      <c r="AH117" s="22">
        <v>728</v>
      </c>
      <c r="AI117" s="6">
        <v>10</v>
      </c>
      <c r="AJ117" s="6">
        <v>300</v>
      </c>
      <c r="AK117" s="6">
        <v>14</v>
      </c>
      <c r="AL117" s="6">
        <v>300</v>
      </c>
      <c r="AM117" s="6">
        <v>14</v>
      </c>
      <c r="AN117" s="5" t="str" cm="1">
        <f t="array" ref="AN117">_xll.Dce_Name_SectI(AF117, AG117, AJ117, AI117, AK117, "x", "-", $Q$14)</f>
        <v>(1228-728)x300x10x14</v>
      </c>
      <c r="AO117" s="5">
        <f t="shared" si="80"/>
        <v>700</v>
      </c>
      <c r="AP117" s="27">
        <f t="shared" si="81"/>
        <v>154</v>
      </c>
      <c r="AQ117" s="27">
        <f t="shared" si="82"/>
        <v>135654.21333333332</v>
      </c>
      <c r="AR117" s="5">
        <f t="shared" si="83"/>
        <v>6305.833333333333</v>
      </c>
      <c r="AS117" s="5">
        <f t="shared" si="84"/>
        <v>3726.7641025641024</v>
      </c>
      <c r="AT117" s="27">
        <f t="shared" si="85"/>
        <v>420.38888888888886</v>
      </c>
      <c r="AU117" s="27">
        <f t="shared" si="86"/>
        <v>2111.9</v>
      </c>
      <c r="AV117" s="82">
        <f t="shared" si="87"/>
        <v>7.8680000000000003E-7</v>
      </c>
      <c r="AW117" s="82">
        <f t="shared" si="88"/>
        <v>8029287</v>
      </c>
      <c r="AX117" s="82">
        <f t="shared" si="89"/>
        <v>8.0292870000000006E-6</v>
      </c>
      <c r="AY117" s="70">
        <f t="shared" si="90"/>
        <v>0.19385348826075771</v>
      </c>
      <c r="AZ117" s="16">
        <f t="shared" si="91"/>
        <v>535.5</v>
      </c>
      <c r="BA117" s="22" t="s">
        <v>320</v>
      </c>
      <c r="BB117" s="23">
        <v>122.47826764993432</v>
      </c>
      <c r="BC117" s="23">
        <v>56.145607941744444</v>
      </c>
      <c r="BD117" s="23">
        <v>0.23595939161964452</v>
      </c>
      <c r="BE117" s="23">
        <v>3.9388258702751117E-2</v>
      </c>
      <c r="BF117" s="23">
        <v>0.18676658172655944</v>
      </c>
      <c r="BG117" s="23">
        <v>116.37298711746895</v>
      </c>
      <c r="BH117" s="42" cm="1">
        <f t="array" ref="BH117">_xll.Bimoment(BE117,AY117,AD117,AE117,$O$75)</f>
        <v>0.3000730573744837</v>
      </c>
      <c r="BI117" s="42">
        <f t="shared" si="92"/>
        <v>3.3708484517092074E-2</v>
      </c>
      <c r="BJ117" s="42">
        <f t="shared" si="93"/>
        <v>6.6840009454457672</v>
      </c>
      <c r="BK117" s="24">
        <f t="shared" si="94"/>
        <v>0.6</v>
      </c>
      <c r="BL117" s="26" cm="1">
        <f t="array" ref="BL117">_xll.TCVN5575AnnexEHeSoCx(1,BK117)</f>
        <v>1.1099999999999999</v>
      </c>
      <c r="BM117" s="26">
        <f t="shared" si="95"/>
        <v>1.47</v>
      </c>
      <c r="BN117" s="24">
        <f t="shared" si="96"/>
        <v>1</v>
      </c>
      <c r="BO117" s="26" cm="1">
        <f t="array" ref="BO117">noisuy1chieu(BQ117*BN117,$C$92:$M$92,$C$93:$M$93)</f>
        <v>1.6977684497833252</v>
      </c>
      <c r="BP117" s="24">
        <f t="shared" si="97"/>
        <v>3.6626276211104772E-2</v>
      </c>
      <c r="BQ117" s="26">
        <f t="shared" si="98"/>
        <v>0.12955427606077383</v>
      </c>
      <c r="BR117" s="24">
        <f t="shared" si="99"/>
        <v>1.3918263641287667E-3</v>
      </c>
      <c r="BS117" s="24">
        <f t="shared" si="100"/>
        <v>5.4285705974146687E-3</v>
      </c>
      <c r="BT117" s="42">
        <f t="shared" si="101"/>
        <v>0.16757237863600738</v>
      </c>
      <c r="BU117" s="42">
        <f t="shared" si="102"/>
        <v>0.17160912286929328</v>
      </c>
      <c r="BV117" s="28">
        <f t="shared" si="103"/>
        <v>0.17160912286929328</v>
      </c>
      <c r="BW117" s="5" t="str">
        <f t="shared" si="104"/>
        <v>OK</v>
      </c>
      <c r="BX117" s="51">
        <v>1.2</v>
      </c>
      <c r="BY117" s="96" cm="1">
        <f t="array" ref="BY117">_xll.DCETCVNPhuLucFHeSoOnDinh(AE117*1000, BX117*1000, AH117, AI117, AJ117, AK117, AL117, AM117, $D$29)</f>
        <v>1</v>
      </c>
      <c r="BZ117" s="52">
        <f t="shared" si="105"/>
        <v>0.14380524642745895</v>
      </c>
      <c r="CA117" s="54">
        <f t="shared" si="106"/>
        <v>0.15062564338900239</v>
      </c>
      <c r="CB117" s="5" t="str">
        <f t="shared" si="107"/>
        <v>OK</v>
      </c>
      <c r="CC117" s="56">
        <f t="shared" si="108"/>
        <v>0.34499859601035404</v>
      </c>
      <c r="CD117" s="55">
        <f t="shared" si="109"/>
        <v>0.34499859601035404</v>
      </c>
      <c r="CE117" s="54">
        <f t="shared" si="110"/>
        <v>0.34499859601035404</v>
      </c>
      <c r="CF117" s="52">
        <f t="shared" si="111"/>
        <v>0.38</v>
      </c>
      <c r="CG117" s="5" t="str">
        <f t="shared" si="112"/>
        <v>OK</v>
      </c>
      <c r="CH117" s="57">
        <f t="shared" si="113"/>
        <v>2.3317146488975653</v>
      </c>
      <c r="CI117" s="6">
        <f t="shared" si="114"/>
        <v>3.2</v>
      </c>
      <c r="CJ117" s="5" t="str">
        <f t="shared" si="115"/>
        <v>OK</v>
      </c>
      <c r="DN117" s="181"/>
      <c r="DP117" s="27"/>
      <c r="DQ117" s="27"/>
      <c r="DR117" s="5"/>
      <c r="DS117" s="5"/>
      <c r="DT117" s="27"/>
      <c r="DU117" s="27"/>
      <c r="DV117" s="82"/>
      <c r="DW117" s="82"/>
      <c r="DX117" s="82"/>
      <c r="DY117" s="70"/>
      <c r="DZ117" s="16"/>
      <c r="EH117" s="42"/>
      <c r="EI117" s="42"/>
      <c r="EJ117" s="42"/>
      <c r="EK117" s="24"/>
      <c r="EL117" s="26"/>
      <c r="EM117" s="26"/>
      <c r="EN117" s="24"/>
      <c r="EO117" s="26"/>
      <c r="EP117" s="24"/>
      <c r="EQ117" s="26"/>
      <c r="ER117" s="24"/>
      <c r="ES117" s="24"/>
      <c r="ET117" s="42"/>
      <c r="EU117" s="42"/>
      <c r="EV117" s="28"/>
      <c r="EX117" s="51"/>
      <c r="EY117" s="96"/>
      <c r="EZ117" s="52"/>
      <c r="FA117" s="54"/>
      <c r="FB117" s="5"/>
      <c r="FC117" s="56"/>
      <c r="FD117" s="55"/>
      <c r="FE117" s="54"/>
      <c r="FF117" s="52"/>
      <c r="FG117" s="5"/>
      <c r="FH117" s="57"/>
      <c r="FI117" s="6"/>
      <c r="FJ117" s="5"/>
    </row>
    <row r="118" spans="27:166">
      <c r="AA118" s="18" t="s">
        <v>131</v>
      </c>
      <c r="AB118" s="22" t="s">
        <v>340</v>
      </c>
      <c r="AC118" s="22" t="s">
        <v>211</v>
      </c>
      <c r="AD118" s="74">
        <v>0</v>
      </c>
      <c r="AE118" s="74">
        <v>9.84</v>
      </c>
      <c r="AF118" s="22">
        <v>1228</v>
      </c>
      <c r="AG118" s="22">
        <v>728</v>
      </c>
      <c r="AH118" s="22">
        <v>1228</v>
      </c>
      <c r="AI118" s="6">
        <v>10</v>
      </c>
      <c r="AJ118" s="6">
        <v>300</v>
      </c>
      <c r="AK118" s="6">
        <v>14</v>
      </c>
      <c r="AL118" s="6">
        <v>300</v>
      </c>
      <c r="AM118" s="6">
        <v>14</v>
      </c>
      <c r="AN118" s="5" t="str" cm="1">
        <f t="array" ref="AN118">_xll.Dce_Name_SectI(AF118, AG118, AJ118, AI118, AK118, "x", "-", $Q$14)</f>
        <v>(1228-728)x300x10x14</v>
      </c>
      <c r="AO118" s="5">
        <f t="shared" si="80"/>
        <v>1200</v>
      </c>
      <c r="AP118" s="27">
        <f t="shared" si="81"/>
        <v>204</v>
      </c>
      <c r="AQ118" s="27">
        <f t="shared" si="82"/>
        <v>453510.88</v>
      </c>
      <c r="AR118" s="5">
        <f t="shared" si="83"/>
        <v>6310</v>
      </c>
      <c r="AS118" s="5">
        <f t="shared" si="84"/>
        <v>7386.170684039088</v>
      </c>
      <c r="AT118" s="27">
        <f t="shared" si="85"/>
        <v>420.66666666666669</v>
      </c>
      <c r="AU118" s="27">
        <f t="shared" si="86"/>
        <v>4349.3999999999996</v>
      </c>
      <c r="AV118" s="82">
        <f t="shared" si="87"/>
        <v>9.5346666666666665E-7</v>
      </c>
      <c r="AW118" s="82">
        <f t="shared" si="88"/>
        <v>23212287</v>
      </c>
      <c r="AX118" s="82">
        <f t="shared" si="89"/>
        <v>2.3212286999999999E-5</v>
      </c>
      <c r="AY118" s="70">
        <f t="shared" si="90"/>
        <v>0.12550866986930984</v>
      </c>
      <c r="AZ118" s="16">
        <f t="shared" si="91"/>
        <v>910.5</v>
      </c>
      <c r="BA118" s="22" t="s">
        <v>321</v>
      </c>
      <c r="BB118" s="23">
        <v>41.300602881132363</v>
      </c>
      <c r="BC118" s="23">
        <v>6.586107600690184</v>
      </c>
      <c r="BD118" s="23">
        <v>4.1635767683976255E-2</v>
      </c>
      <c r="BE118" s="23">
        <v>3.5883225501662133E-2</v>
      </c>
      <c r="BF118" s="23">
        <v>3.553994874185662E-2</v>
      </c>
      <c r="BG118" s="23">
        <v>244.22224937602846</v>
      </c>
      <c r="BH118" s="42" cm="1">
        <f t="array" ref="BH118">_xll.Bimoment(BE118,AY118,AD118,AE118,$O$75)</f>
        <v>0.28243188869394903</v>
      </c>
      <c r="BI118" s="42">
        <f t="shared" si="92"/>
        <v>3.4696473069980214E-3</v>
      </c>
      <c r="BJ118" s="42">
        <f t="shared" si="93"/>
        <v>0.78406042865359338</v>
      </c>
      <c r="BK118" s="24">
        <f t="shared" si="94"/>
        <v>0.35</v>
      </c>
      <c r="BL118" s="26" cm="1">
        <f t="array" ref="BL118">_xll.TCVN5575AnnexEHeSoCx(1,BK118)</f>
        <v>1.1619999999999999</v>
      </c>
      <c r="BM118" s="26">
        <f t="shared" si="95"/>
        <v>1.47</v>
      </c>
      <c r="BN118" s="24">
        <f t="shared" si="96"/>
        <v>1</v>
      </c>
      <c r="BO118" s="26" cm="1">
        <f t="array" ref="BO118">noisuy1chieu(BQ118*BN118,$C$92:$M$92,$C$93:$M$93)</f>
        <v>1.7008801698684692</v>
      </c>
      <c r="BP118" s="24">
        <f t="shared" si="97"/>
        <v>9.3235365121235366E-3</v>
      </c>
      <c r="BQ118" s="26">
        <f t="shared" si="98"/>
        <v>0.13104311606090013</v>
      </c>
      <c r="BR118" s="24">
        <f t="shared" si="99"/>
        <v>2.6467676279041968E-4</v>
      </c>
      <c r="BS118" s="24">
        <f t="shared" si="100"/>
        <v>2.9995526063547927E-3</v>
      </c>
      <c r="BT118" s="42">
        <f t="shared" si="101"/>
        <v>0.1406313293358141</v>
      </c>
      <c r="BU118" s="42">
        <f t="shared" si="102"/>
        <v>0.14336620517937845</v>
      </c>
      <c r="BV118" s="28">
        <f t="shared" si="103"/>
        <v>0.14336620517937845</v>
      </c>
      <c r="BW118" s="5" t="str">
        <f t="shared" si="104"/>
        <v>OK</v>
      </c>
      <c r="BX118" s="51">
        <v>1.2</v>
      </c>
      <c r="BY118" s="96" cm="1">
        <f t="array" ref="BY118">_xll.DCETCVNPhuLucFHeSoOnDinh(AE118*1000, BX118*1000, AH118, AI118, AJ118, AK118, AL118, AM118, $D$29)</f>
        <v>1</v>
      </c>
      <c r="BZ118" s="52">
        <f t="shared" si="105"/>
        <v>0.15227210086276594</v>
      </c>
      <c r="CA118" s="54">
        <f t="shared" si="106"/>
        <v>0.15553633023191116</v>
      </c>
      <c r="CB118" s="5" t="str">
        <f t="shared" si="107"/>
        <v>OK</v>
      </c>
      <c r="CC118" s="56">
        <f t="shared" si="108"/>
        <v>0.34499859601035404</v>
      </c>
      <c r="CD118" s="55">
        <f t="shared" si="109"/>
        <v>0.34499859601035404</v>
      </c>
      <c r="CE118" s="54">
        <f t="shared" si="110"/>
        <v>0.34499859601035404</v>
      </c>
      <c r="CF118" s="52">
        <f t="shared" si="111"/>
        <v>0.38</v>
      </c>
      <c r="CG118" s="5" t="str">
        <f t="shared" si="112"/>
        <v>OK</v>
      </c>
      <c r="CH118" s="57">
        <f t="shared" si="113"/>
        <v>3.9972251123958262</v>
      </c>
      <c r="CI118" s="6">
        <f t="shared" si="114"/>
        <v>3.2</v>
      </c>
      <c r="CJ118" s="5" t="str">
        <f t="shared" si="115"/>
        <v>Gia cường</v>
      </c>
      <c r="DN118" s="181"/>
      <c r="DP118" s="27"/>
      <c r="DQ118" s="27"/>
      <c r="DR118" s="5"/>
      <c r="DS118" s="5"/>
      <c r="DT118" s="27"/>
      <c r="DU118" s="27"/>
      <c r="DV118" s="82"/>
      <c r="DW118" s="82"/>
      <c r="DX118" s="82"/>
      <c r="DY118" s="70"/>
      <c r="DZ118" s="16"/>
      <c r="EH118" s="42"/>
      <c r="EI118" s="42"/>
      <c r="EJ118" s="42"/>
      <c r="EK118" s="24"/>
      <c r="EL118" s="26"/>
      <c r="EM118" s="26"/>
      <c r="EN118" s="24"/>
      <c r="EO118" s="26"/>
      <c r="EP118" s="24"/>
      <c r="EQ118" s="26"/>
      <c r="ER118" s="24"/>
      <c r="ES118" s="24"/>
      <c r="ET118" s="42"/>
      <c r="EU118" s="42"/>
      <c r="EV118" s="28"/>
      <c r="EX118" s="51"/>
      <c r="EY118" s="96"/>
      <c r="EZ118" s="52"/>
      <c r="FA118" s="54"/>
      <c r="FB118" s="5"/>
      <c r="FC118" s="56"/>
      <c r="FD118" s="55"/>
      <c r="FE118" s="54"/>
      <c r="FF118" s="52"/>
      <c r="FG118" s="5"/>
      <c r="FH118" s="57"/>
      <c r="FI118" s="6"/>
      <c r="FJ118" s="5"/>
    </row>
    <row r="119" spans="27:166">
      <c r="AA119" s="18" t="s">
        <v>131</v>
      </c>
      <c r="AB119" s="22" t="s">
        <v>340</v>
      </c>
      <c r="AC119" s="22" t="s">
        <v>211</v>
      </c>
      <c r="AD119" s="74">
        <v>4.92</v>
      </c>
      <c r="AE119" s="74">
        <v>9.84</v>
      </c>
      <c r="AF119" s="22">
        <v>1228</v>
      </c>
      <c r="AG119" s="22">
        <v>728</v>
      </c>
      <c r="AH119" s="22">
        <v>978</v>
      </c>
      <c r="AI119" s="6">
        <v>10</v>
      </c>
      <c r="AJ119" s="6">
        <v>300</v>
      </c>
      <c r="AK119" s="6">
        <v>14</v>
      </c>
      <c r="AL119" s="6">
        <v>300</v>
      </c>
      <c r="AM119" s="6">
        <v>14</v>
      </c>
      <c r="AN119" s="5" t="str" cm="1">
        <f t="array" ref="AN119">_xll.Dce_Name_SectI(AF119, AG119, AJ119, AI119, AK119, "x", "-", $Q$14)</f>
        <v>(1228-728)x300x10x14</v>
      </c>
      <c r="AO119" s="5">
        <f t="shared" si="80"/>
        <v>950</v>
      </c>
      <c r="AP119" s="27">
        <f t="shared" si="81"/>
        <v>179</v>
      </c>
      <c r="AQ119" s="27">
        <f t="shared" si="82"/>
        <v>266613.79666666663</v>
      </c>
      <c r="AR119" s="5">
        <f t="shared" si="83"/>
        <v>6307.916666666667</v>
      </c>
      <c r="AS119" s="5">
        <f t="shared" si="84"/>
        <v>5452.224880708929</v>
      </c>
      <c r="AT119" s="27">
        <f t="shared" si="85"/>
        <v>420.52777777777777</v>
      </c>
      <c r="AU119" s="27">
        <f t="shared" si="86"/>
        <v>3152.5250000000001</v>
      </c>
      <c r="AV119" s="82">
        <f t="shared" si="87"/>
        <v>8.7013333333333334E-7</v>
      </c>
      <c r="AW119" s="82">
        <f t="shared" si="88"/>
        <v>14636412</v>
      </c>
      <c r="AX119" s="82">
        <f t="shared" si="89"/>
        <v>1.4636412E-5</v>
      </c>
      <c r="AY119" s="70">
        <f t="shared" si="90"/>
        <v>0.1509925520416649</v>
      </c>
      <c r="AZ119" s="16">
        <f t="shared" si="91"/>
        <v>723</v>
      </c>
      <c r="BA119" s="22" t="s">
        <v>321</v>
      </c>
      <c r="BB119" s="23">
        <v>43.011669000975417</v>
      </c>
      <c r="BC119" s="23">
        <v>10.801033540408781</v>
      </c>
      <c r="BD119" s="23">
        <v>4.1635767683976255E-2</v>
      </c>
      <c r="BE119" s="23">
        <v>3.5883225501662133E-2</v>
      </c>
      <c r="BF119" s="23">
        <v>0.24043111502417758</v>
      </c>
      <c r="BG119" s="23">
        <v>201.09367883624094</v>
      </c>
      <c r="BH119" s="42" cm="1">
        <f t="array" ref="BH119">_xll.Bimoment(BE119,AY119,AD119,AE119,$O$75)</f>
        <v>-0.13595973498160743</v>
      </c>
      <c r="BI119" s="42">
        <f t="shared" si="92"/>
        <v>4.382712387786974E-3</v>
      </c>
      <c r="BJ119" s="42">
        <f t="shared" si="93"/>
        <v>1.2858373262391407</v>
      </c>
      <c r="BK119" s="24">
        <f t="shared" si="94"/>
        <v>0.44210526315789472</v>
      </c>
      <c r="BL119" s="26" cm="1">
        <f t="array" ref="BL119">_xll.TCVN5575AnnexEHeSoCx(1,BK119)</f>
        <v>1.1362105263157896</v>
      </c>
      <c r="BM119" s="26">
        <f t="shared" si="95"/>
        <v>1.47</v>
      </c>
      <c r="BN119" s="24">
        <f t="shared" si="96"/>
        <v>1</v>
      </c>
      <c r="BO119" s="26" cm="1">
        <f t="array" ref="BO119">noisuy1chieu(BQ119*BN119,$C$92:$M$92,$C$93:$M$93)</f>
        <v>1.7394399642944336</v>
      </c>
      <c r="BP119" s="24">
        <f t="shared" si="97"/>
        <v>1.1065924838533811E-2</v>
      </c>
      <c r="BQ119" s="26">
        <f t="shared" si="98"/>
        <v>0.14949280903771661</v>
      </c>
      <c r="BR119" s="24">
        <f t="shared" si="99"/>
        <v>1.7911547108884558E-3</v>
      </c>
      <c r="BS119" s="24">
        <f t="shared" si="100"/>
        <v>1.7781114921497961E-3</v>
      </c>
      <c r="BT119" s="42">
        <f t="shared" si="101"/>
        <v>0.16234988858713886</v>
      </c>
      <c r="BU119" s="42">
        <f t="shared" si="102"/>
        <v>0.16233684536840021</v>
      </c>
      <c r="BV119" s="28">
        <f t="shared" si="103"/>
        <v>0.16234988858713886</v>
      </c>
      <c r="BW119" s="5" t="str">
        <f t="shared" si="104"/>
        <v>OK</v>
      </c>
      <c r="BX119" s="51">
        <v>1.2</v>
      </c>
      <c r="BY119" s="96" cm="1">
        <f t="array" ref="BY119">_xll.DCETCVNPhuLucFHeSoOnDinh(AE119*1000, BX119*1000, AH119, AI119, AJ119, AK119, AL119, AM119, $D$29)</f>
        <v>1</v>
      </c>
      <c r="BZ119" s="52">
        <f t="shared" si="105"/>
        <v>0.1698553032371698</v>
      </c>
      <c r="CA119" s="54">
        <f t="shared" si="106"/>
        <v>0.17342456944020804</v>
      </c>
      <c r="CB119" s="5" t="str">
        <f t="shared" si="107"/>
        <v>OK</v>
      </c>
      <c r="CC119" s="56">
        <f t="shared" si="108"/>
        <v>0.34499859601035404</v>
      </c>
      <c r="CD119" s="55">
        <f t="shared" si="109"/>
        <v>0.34499859601035404</v>
      </c>
      <c r="CE119" s="54">
        <f t="shared" si="110"/>
        <v>0.34499859601035404</v>
      </c>
      <c r="CF119" s="52">
        <f t="shared" si="111"/>
        <v>0.38</v>
      </c>
      <c r="CG119" s="5" t="str">
        <f t="shared" si="112"/>
        <v>OK</v>
      </c>
      <c r="CH119" s="57">
        <f t="shared" si="113"/>
        <v>3.1644698806466955</v>
      </c>
      <c r="CI119" s="6">
        <f t="shared" si="114"/>
        <v>3.2</v>
      </c>
      <c r="CJ119" s="5" t="str">
        <f t="shared" si="115"/>
        <v>OK</v>
      </c>
      <c r="DN119" s="181"/>
      <c r="DP119" s="27"/>
      <c r="DQ119" s="27"/>
      <c r="DR119" s="5"/>
      <c r="DS119" s="5"/>
      <c r="DT119" s="27"/>
      <c r="DU119" s="27"/>
      <c r="DV119" s="82"/>
      <c r="DW119" s="82"/>
      <c r="DX119" s="82"/>
      <c r="DY119" s="70"/>
      <c r="DZ119" s="16"/>
      <c r="EH119" s="42"/>
      <c r="EI119" s="42"/>
      <c r="EJ119" s="42"/>
      <c r="EK119" s="24"/>
      <c r="EL119" s="26"/>
      <c r="EM119" s="26"/>
      <c r="EN119" s="24"/>
      <c r="EO119" s="26"/>
      <c r="EP119" s="24"/>
      <c r="EQ119" s="26"/>
      <c r="ER119" s="24"/>
      <c r="ES119" s="24"/>
      <c r="ET119" s="42"/>
      <c r="EU119" s="42"/>
      <c r="EV119" s="28"/>
      <c r="EX119" s="51"/>
      <c r="EY119" s="96"/>
      <c r="EZ119" s="52"/>
      <c r="FA119" s="54"/>
      <c r="FB119" s="5"/>
      <c r="FC119" s="56"/>
      <c r="FD119" s="55"/>
      <c r="FE119" s="54"/>
      <c r="FF119" s="52"/>
      <c r="FG119" s="5"/>
      <c r="FH119" s="57"/>
      <c r="FI119" s="6"/>
      <c r="FJ119" s="5"/>
    </row>
    <row r="120" spans="27:166">
      <c r="AA120" s="18" t="s">
        <v>131</v>
      </c>
      <c r="AB120" s="22" t="s">
        <v>340</v>
      </c>
      <c r="AC120" s="22" t="s">
        <v>211</v>
      </c>
      <c r="AD120" s="74">
        <v>8.26</v>
      </c>
      <c r="AE120" s="74">
        <v>9.84</v>
      </c>
      <c r="AF120" s="22">
        <v>1228</v>
      </c>
      <c r="AG120" s="22">
        <v>728</v>
      </c>
      <c r="AH120" s="22">
        <v>808.49119861273255</v>
      </c>
      <c r="AI120" s="6">
        <v>10</v>
      </c>
      <c r="AJ120" s="6">
        <v>300</v>
      </c>
      <c r="AK120" s="6">
        <v>14</v>
      </c>
      <c r="AL120" s="6">
        <v>300</v>
      </c>
      <c r="AM120" s="6">
        <v>14</v>
      </c>
      <c r="AN120" s="5" t="str" cm="1">
        <f t="array" ref="AN120">_xll.Dce_Name_SectI(AF120, AG120, AJ120, AI120, AK120, "x", "-", $Q$14)</f>
        <v>(1228-728)x300x10x14</v>
      </c>
      <c r="AO120" s="5">
        <f t="shared" si="80"/>
        <v>780.49119861273255</v>
      </c>
      <c r="AP120" s="27">
        <f t="shared" si="81"/>
        <v>162.04911986127325</v>
      </c>
      <c r="AQ120" s="27">
        <f t="shared" si="82"/>
        <v>172189.89394905814</v>
      </c>
      <c r="AR120" s="5">
        <f t="shared" si="83"/>
        <v>6306.5040933217724</v>
      </c>
      <c r="AS120" s="5">
        <f t="shared" si="84"/>
        <v>4259.5366342766374</v>
      </c>
      <c r="AT120" s="27">
        <f t="shared" si="85"/>
        <v>420.4336062214515</v>
      </c>
      <c r="AU120" s="27">
        <f t="shared" si="86"/>
        <v>2429.8896559766636</v>
      </c>
      <c r="AV120" s="82">
        <f t="shared" si="87"/>
        <v>8.1363039953757759E-7</v>
      </c>
      <c r="AW120" s="82">
        <f t="shared" si="88"/>
        <v>9941656.1686012689</v>
      </c>
      <c r="AX120" s="82">
        <f t="shared" si="89"/>
        <v>9.9416561686012692E-6</v>
      </c>
      <c r="AY120" s="70">
        <f t="shared" si="90"/>
        <v>0.17715937900807516</v>
      </c>
      <c r="AZ120" s="16">
        <f t="shared" si="91"/>
        <v>595.86839895954938</v>
      </c>
      <c r="BA120" s="22" t="s">
        <v>321</v>
      </c>
      <c r="BB120" s="23">
        <v>44.114609254512835</v>
      </c>
      <c r="BC120" s="23">
        <v>13.177276358938343</v>
      </c>
      <c r="BD120" s="23">
        <v>4.1635767683976255E-2</v>
      </c>
      <c r="BE120" s="23">
        <v>3.5883225501662133E-2</v>
      </c>
      <c r="BF120" s="23">
        <v>0.37935453906959976</v>
      </c>
      <c r="BG120" s="23">
        <v>160.98200363203952</v>
      </c>
      <c r="BH120" s="42" cm="1">
        <f t="array" ref="BH120">_xll.Bimoment(BE120,AY120,AD120,AE120,$O$75)</f>
        <v>4.921770464865665E-2</v>
      </c>
      <c r="BI120" s="42">
        <f t="shared" si="92"/>
        <v>5.3345595386573045E-3</v>
      </c>
      <c r="BJ120" s="42">
        <f t="shared" si="93"/>
        <v>1.5687233760640884</v>
      </c>
      <c r="BK120" s="24">
        <f t="shared" si="94"/>
        <v>0.53812266012290721</v>
      </c>
      <c r="BL120" s="26" cm="1">
        <f t="array" ref="BL120">_xll.TCVN5575AnnexEHeSoCx(1,BK120)</f>
        <v>1.1161877339877093</v>
      </c>
      <c r="BM120" s="26">
        <f t="shared" si="95"/>
        <v>1.47</v>
      </c>
      <c r="BN120" s="24">
        <f t="shared" si="96"/>
        <v>1</v>
      </c>
      <c r="BO120" s="26" cm="1">
        <f t="array" ref="BO120">noisuy1chieu(BQ120*BN120,$C$92:$M$92,$C$93:$M$93)</f>
        <v>1.7528955936431885</v>
      </c>
      <c r="BP120" s="24">
        <f t="shared" si="97"/>
        <v>1.2536901459177968E-2</v>
      </c>
      <c r="BQ120" s="26">
        <f t="shared" si="98"/>
        <v>0.15593089696724455</v>
      </c>
      <c r="BR120" s="24">
        <f t="shared" si="99"/>
        <v>2.8267342386063504E-3</v>
      </c>
      <c r="BS120" s="24">
        <f t="shared" si="100"/>
        <v>7.7501725783722718E-4</v>
      </c>
      <c r="BT120" s="42">
        <f t="shared" si="101"/>
        <v>0.17129453266502886</v>
      </c>
      <c r="BU120" s="42">
        <f t="shared" si="102"/>
        <v>0.16924281568425975</v>
      </c>
      <c r="BV120" s="28">
        <f t="shared" si="103"/>
        <v>0.17129453266502886</v>
      </c>
      <c r="BW120" s="5" t="str">
        <f t="shared" si="104"/>
        <v>OK</v>
      </c>
      <c r="BX120" s="51">
        <v>1.2</v>
      </c>
      <c r="BY120" s="96" cm="1">
        <f t="array" ref="BY120">_xll.DCETCVNPhuLucFHeSoOnDinh(AE120*1000, BX120*1000, AH120, AI120, AJ120, AK120, AL120, AM120, $D$29)</f>
        <v>1</v>
      </c>
      <c r="BZ120" s="52">
        <f t="shared" si="105"/>
        <v>0.17404815454453967</v>
      </c>
      <c r="CA120" s="54">
        <f t="shared" si="106"/>
        <v>0.17764990604098327</v>
      </c>
      <c r="CB120" s="5" t="str">
        <f t="shared" si="107"/>
        <v>OK</v>
      </c>
      <c r="CC120" s="56">
        <f t="shared" si="108"/>
        <v>0.34499859601035404</v>
      </c>
      <c r="CD120" s="55">
        <f t="shared" si="109"/>
        <v>0.34499859601035404</v>
      </c>
      <c r="CE120" s="54">
        <f t="shared" si="110"/>
        <v>0.34499859601035404</v>
      </c>
      <c r="CF120" s="52">
        <f t="shared" si="111"/>
        <v>0.38</v>
      </c>
      <c r="CG120" s="5" t="str">
        <f t="shared" si="112"/>
        <v>OK</v>
      </c>
      <c r="CH120" s="57">
        <f t="shared" si="113"/>
        <v>2.5998325159156108</v>
      </c>
      <c r="CI120" s="6">
        <f t="shared" si="114"/>
        <v>3.2</v>
      </c>
      <c r="CJ120" s="5" t="str">
        <f t="shared" si="115"/>
        <v>OK</v>
      </c>
      <c r="DN120" s="181"/>
      <c r="DP120" s="27"/>
      <c r="DQ120" s="27"/>
      <c r="DR120" s="5"/>
      <c r="DS120" s="5"/>
      <c r="DT120" s="27"/>
      <c r="DU120" s="27"/>
      <c r="DV120" s="82"/>
      <c r="DW120" s="82"/>
      <c r="DX120" s="82"/>
      <c r="DY120" s="70"/>
      <c r="DZ120" s="16"/>
      <c r="EH120" s="42"/>
      <c r="EI120" s="42"/>
      <c r="EJ120" s="42"/>
      <c r="EK120" s="24"/>
      <c r="EL120" s="26"/>
      <c r="EM120" s="26"/>
      <c r="EN120" s="24"/>
      <c r="EO120" s="26"/>
      <c r="EP120" s="24"/>
      <c r="EQ120" s="26"/>
      <c r="ER120" s="24"/>
      <c r="ES120" s="24"/>
      <c r="ET120" s="42"/>
      <c r="EU120" s="42"/>
      <c r="EV120" s="28"/>
      <c r="EX120" s="51"/>
      <c r="EY120" s="96"/>
      <c r="EZ120" s="52"/>
      <c r="FA120" s="54"/>
      <c r="FB120" s="5"/>
      <c r="FC120" s="56"/>
      <c r="FD120" s="55"/>
      <c r="FE120" s="54"/>
      <c r="FF120" s="52"/>
      <c r="FG120" s="5"/>
      <c r="FH120" s="57"/>
      <c r="FI120" s="6"/>
      <c r="FJ120" s="5"/>
    </row>
    <row r="121" spans="27:166">
      <c r="AA121" s="18" t="s">
        <v>131</v>
      </c>
      <c r="AB121" s="22" t="s">
        <v>340</v>
      </c>
      <c r="AC121" s="22" t="s">
        <v>211</v>
      </c>
      <c r="AD121" s="74">
        <v>8.26</v>
      </c>
      <c r="AE121" s="74">
        <v>9.84</v>
      </c>
      <c r="AF121" s="22">
        <v>1228</v>
      </c>
      <c r="AG121" s="22">
        <v>728</v>
      </c>
      <c r="AH121" s="22">
        <v>808.49119861273255</v>
      </c>
      <c r="AI121" s="6">
        <v>10</v>
      </c>
      <c r="AJ121" s="6">
        <v>300</v>
      </c>
      <c r="AK121" s="6">
        <v>14</v>
      </c>
      <c r="AL121" s="6">
        <v>300</v>
      </c>
      <c r="AM121" s="6">
        <v>14</v>
      </c>
      <c r="AN121" s="5" t="str" cm="1">
        <f t="array" ref="AN121">_xll.Dce_Name_SectI(AF121, AG121, AJ121, AI121, AK121, "x", "-", $Q$14)</f>
        <v>(1228-728)x300x10x14</v>
      </c>
      <c r="AO121" s="5">
        <f t="shared" si="80"/>
        <v>780.49119861273255</v>
      </c>
      <c r="AP121" s="27">
        <f t="shared" si="81"/>
        <v>162.04911986127325</v>
      </c>
      <c r="AQ121" s="27">
        <f t="shared" si="82"/>
        <v>172189.89394905814</v>
      </c>
      <c r="AR121" s="5">
        <f t="shared" si="83"/>
        <v>6306.5040933217724</v>
      </c>
      <c r="AS121" s="5">
        <f t="shared" si="84"/>
        <v>4259.5366342766374</v>
      </c>
      <c r="AT121" s="27">
        <f t="shared" si="85"/>
        <v>420.4336062214515</v>
      </c>
      <c r="AU121" s="27">
        <f t="shared" si="86"/>
        <v>2429.8896559766636</v>
      </c>
      <c r="AV121" s="82">
        <f t="shared" si="87"/>
        <v>8.1363039953757759E-7</v>
      </c>
      <c r="AW121" s="82">
        <f t="shared" si="88"/>
        <v>9941656.1686012689</v>
      </c>
      <c r="AX121" s="82">
        <f t="shared" si="89"/>
        <v>9.9416561686012692E-6</v>
      </c>
      <c r="AY121" s="70">
        <f t="shared" si="90"/>
        <v>0.17715937900807516</v>
      </c>
      <c r="AZ121" s="16">
        <f t="shared" si="91"/>
        <v>595.86839895954938</v>
      </c>
      <c r="BA121" s="22" t="s">
        <v>321</v>
      </c>
      <c r="BB121" s="23">
        <v>44.170240796040162</v>
      </c>
      <c r="BC121" s="23">
        <v>13.645508500304459</v>
      </c>
      <c r="BD121" s="23">
        <v>0.33016447248292025</v>
      </c>
      <c r="BE121" s="23">
        <v>3.5883225501664978E-2</v>
      </c>
      <c r="BF121" s="23">
        <v>0.37935453906959538</v>
      </c>
      <c r="BG121" s="23">
        <v>160.98200994568924</v>
      </c>
      <c r="BH121" s="42" cm="1">
        <f t="array" ref="BH121">_xll.Bimoment(BE121,AY121,AD121,AE121,$O$75)</f>
        <v>4.921770464866055E-2</v>
      </c>
      <c r="BI121" s="42">
        <f t="shared" si="92"/>
        <v>4.2302139097758443E-2</v>
      </c>
      <c r="BJ121" s="42">
        <f t="shared" si="93"/>
        <v>1.6244652976552927</v>
      </c>
      <c r="BK121" s="24">
        <f t="shared" si="94"/>
        <v>0.53812266012290721</v>
      </c>
      <c r="BL121" s="26" cm="1">
        <f t="array" ref="BL121">_xll.TCVN5575AnnexEHeSoCx(1,BK121)</f>
        <v>1.1161877339877093</v>
      </c>
      <c r="BM121" s="26">
        <f t="shared" si="95"/>
        <v>1.47</v>
      </c>
      <c r="BN121" s="24">
        <f t="shared" si="96"/>
        <v>1</v>
      </c>
      <c r="BO121" s="26" cm="1">
        <f t="array" ref="BO121">noisuy1chieu(BQ121*BN121,$C$92:$M$92,$C$93:$M$93)</f>
        <v>1.7528955936431885</v>
      </c>
      <c r="BP121" s="24">
        <f t="shared" si="97"/>
        <v>1.255271134995874E-2</v>
      </c>
      <c r="BQ121" s="26">
        <f t="shared" si="98"/>
        <v>0.15593090308279187</v>
      </c>
      <c r="BR121" s="24">
        <f t="shared" si="99"/>
        <v>2.8267342386063179E-3</v>
      </c>
      <c r="BS121" s="24">
        <f t="shared" si="100"/>
        <v>7.7501725783728854E-4</v>
      </c>
      <c r="BT121" s="42">
        <f t="shared" si="101"/>
        <v>0.17131034867135694</v>
      </c>
      <c r="BU121" s="42">
        <f t="shared" si="102"/>
        <v>0.16925863169058791</v>
      </c>
      <c r="BV121" s="28">
        <f t="shared" si="103"/>
        <v>0.17131034867135694</v>
      </c>
      <c r="BW121" s="5" t="str">
        <f t="shared" si="104"/>
        <v>OK</v>
      </c>
      <c r="BX121" s="51">
        <v>1.2</v>
      </c>
      <c r="BY121" s="96" cm="1">
        <f t="array" ref="BY121">_xll.DCETCVNPhuLucFHeSoOnDinh(AE121*1000, BX121*1000, AH121, AI121, AJ121, AK121, AL121, AM121, $D$29)</f>
        <v>1</v>
      </c>
      <c r="BZ121" s="52">
        <f t="shared" si="105"/>
        <v>0.17404816137063858</v>
      </c>
      <c r="CA121" s="54">
        <f t="shared" si="106"/>
        <v>0.1776499128670822</v>
      </c>
      <c r="CB121" s="5" t="str">
        <f t="shared" si="107"/>
        <v>OK</v>
      </c>
      <c r="CC121" s="56">
        <f t="shared" si="108"/>
        <v>0.34499859601035404</v>
      </c>
      <c r="CD121" s="55">
        <f t="shared" si="109"/>
        <v>0.34499859601035404</v>
      </c>
      <c r="CE121" s="54">
        <f t="shared" si="110"/>
        <v>0.34499859601035404</v>
      </c>
      <c r="CF121" s="52">
        <f t="shared" si="111"/>
        <v>0.38</v>
      </c>
      <c r="CG121" s="5" t="str">
        <f t="shared" si="112"/>
        <v>OK</v>
      </c>
      <c r="CH121" s="57">
        <f t="shared" si="113"/>
        <v>2.5998325159156108</v>
      </c>
      <c r="CI121" s="6">
        <f t="shared" si="114"/>
        <v>3.2</v>
      </c>
      <c r="CJ121" s="5" t="str">
        <f t="shared" si="115"/>
        <v>OK</v>
      </c>
      <c r="DN121" s="181"/>
      <c r="DP121" s="27"/>
      <c r="DQ121" s="27"/>
      <c r="DR121" s="5"/>
      <c r="DS121" s="5"/>
      <c r="DT121" s="27"/>
      <c r="DU121" s="27"/>
      <c r="DV121" s="82"/>
      <c r="DW121" s="82"/>
      <c r="DX121" s="82"/>
      <c r="DY121" s="70"/>
      <c r="DZ121" s="16"/>
      <c r="EH121" s="42"/>
      <c r="EI121" s="42"/>
      <c r="EJ121" s="42"/>
      <c r="EK121" s="24"/>
      <c r="EL121" s="26"/>
      <c r="EM121" s="26"/>
      <c r="EN121" s="24"/>
      <c r="EO121" s="26"/>
      <c r="EP121" s="24"/>
      <c r="EQ121" s="26"/>
      <c r="ER121" s="24"/>
      <c r="ES121" s="24"/>
      <c r="ET121" s="42"/>
      <c r="EU121" s="42"/>
      <c r="EV121" s="28"/>
      <c r="EX121" s="51"/>
      <c r="EY121" s="96"/>
      <c r="EZ121" s="52"/>
      <c r="FA121" s="54"/>
      <c r="FB121" s="5"/>
      <c r="FC121" s="56"/>
      <c r="FD121" s="55"/>
      <c r="FE121" s="54"/>
      <c r="FF121" s="52"/>
      <c r="FG121" s="5"/>
      <c r="FH121" s="57"/>
      <c r="FI121" s="6"/>
      <c r="FJ121" s="5"/>
    </row>
    <row r="122" spans="27:166">
      <c r="AA122" s="18" t="s">
        <v>131</v>
      </c>
      <c r="AB122" s="22" t="s">
        <v>340</v>
      </c>
      <c r="AC122" s="22" t="s">
        <v>211</v>
      </c>
      <c r="AD122" s="74">
        <v>9.84</v>
      </c>
      <c r="AE122" s="74">
        <v>9.84</v>
      </c>
      <c r="AF122" s="22">
        <v>1228</v>
      </c>
      <c r="AG122" s="22">
        <v>728</v>
      </c>
      <c r="AH122" s="22">
        <v>728</v>
      </c>
      <c r="AI122" s="6">
        <v>10</v>
      </c>
      <c r="AJ122" s="6">
        <v>300</v>
      </c>
      <c r="AK122" s="6">
        <v>14</v>
      </c>
      <c r="AL122" s="6">
        <v>300</v>
      </c>
      <c r="AM122" s="6">
        <v>14</v>
      </c>
      <c r="AN122" s="5" t="str" cm="1">
        <f t="array" ref="AN122">_xll.Dce_Name_SectI(AF122, AG122, AJ122, AI122, AK122, "x", "-", $Q$14)</f>
        <v>(1228-728)x300x10x14</v>
      </c>
      <c r="AO122" s="5">
        <f t="shared" si="80"/>
        <v>700</v>
      </c>
      <c r="AP122" s="27">
        <f t="shared" si="81"/>
        <v>154</v>
      </c>
      <c r="AQ122" s="27">
        <f t="shared" si="82"/>
        <v>135654.21333333332</v>
      </c>
      <c r="AR122" s="5">
        <f t="shared" si="83"/>
        <v>6305.833333333333</v>
      </c>
      <c r="AS122" s="5">
        <f t="shared" si="84"/>
        <v>3726.7641025641024</v>
      </c>
      <c r="AT122" s="27">
        <f t="shared" si="85"/>
        <v>420.38888888888886</v>
      </c>
      <c r="AU122" s="27">
        <f t="shared" si="86"/>
        <v>2111.9</v>
      </c>
      <c r="AV122" s="82">
        <f t="shared" si="87"/>
        <v>7.8680000000000003E-7</v>
      </c>
      <c r="AW122" s="82">
        <f t="shared" si="88"/>
        <v>8029287</v>
      </c>
      <c r="AX122" s="82">
        <f t="shared" si="89"/>
        <v>8.0292870000000006E-6</v>
      </c>
      <c r="AY122" s="70">
        <f t="shared" si="90"/>
        <v>0.19385348826075771</v>
      </c>
      <c r="AZ122" s="16">
        <f t="shared" si="91"/>
        <v>535.5</v>
      </c>
      <c r="BA122" s="22" t="s">
        <v>321</v>
      </c>
      <c r="BB122" s="23">
        <v>44.677778725661398</v>
      </c>
      <c r="BC122" s="23">
        <v>14.637576487733446</v>
      </c>
      <c r="BD122" s="23">
        <v>0.33016447248292025</v>
      </c>
      <c r="BE122" s="23">
        <v>3.5883225501664978E-2</v>
      </c>
      <c r="BF122" s="23">
        <v>0.14375830423981592</v>
      </c>
      <c r="BG122" s="23">
        <v>138.56455176115844</v>
      </c>
      <c r="BH122" s="42" cm="1">
        <f t="array" ref="BH122">_xll.Bimoment(BE122,AY122,AD122,AE122,$O$75)</f>
        <v>0.27337053069549827</v>
      </c>
      <c r="BI122" s="42">
        <f t="shared" si="92"/>
        <v>4.7166353211845743E-2</v>
      </c>
      <c r="BJ122" s="42">
        <f t="shared" si="93"/>
        <v>1.7425686294920768</v>
      </c>
      <c r="BK122" s="24">
        <f t="shared" si="94"/>
        <v>0.6</v>
      </c>
      <c r="BL122" s="26" cm="1">
        <f t="array" ref="BL122">_xll.TCVN5575AnnexEHeSoCx(1,BK122)</f>
        <v>1.1099999999999999</v>
      </c>
      <c r="BM122" s="26">
        <f t="shared" si="95"/>
        <v>1.47</v>
      </c>
      <c r="BN122" s="24">
        <f t="shared" si="96"/>
        <v>1</v>
      </c>
      <c r="BO122" s="26" cm="1">
        <f t="array" ref="BO122">noisuy1chieu(BQ122*BN122,$C$92:$M$92,$C$93:$M$93)</f>
        <v>1.7494022846221924</v>
      </c>
      <c r="BP122" s="24">
        <f t="shared" si="97"/>
        <v>1.3360579762458556E-2</v>
      </c>
      <c r="BQ122" s="26">
        <f t="shared" si="98"/>
        <v>0.15425942596954922</v>
      </c>
      <c r="BR122" s="24">
        <f t="shared" si="99"/>
        <v>1.0713190553348678E-3</v>
      </c>
      <c r="BS122" s="24">
        <f t="shared" si="100"/>
        <v>4.7995326683555961E-3</v>
      </c>
      <c r="BT122" s="42">
        <f t="shared" si="101"/>
        <v>0.16869132478734264</v>
      </c>
      <c r="BU122" s="42">
        <f t="shared" si="102"/>
        <v>0.17241953840036336</v>
      </c>
      <c r="BV122" s="28">
        <f t="shared" si="103"/>
        <v>0.17241953840036336</v>
      </c>
      <c r="BW122" s="5" t="str">
        <f t="shared" si="104"/>
        <v>OK</v>
      </c>
      <c r="BX122" s="51">
        <v>1.2</v>
      </c>
      <c r="BY122" s="96" cm="1">
        <f t="array" ref="BY122">_xll.DCETCVNPhuLucFHeSoOnDinh(AE122*1000, BX122*1000, AH122, AI122, AJ122, AK122, AL122, AM122, $D$29)</f>
        <v>1</v>
      </c>
      <c r="BZ122" s="52">
        <f t="shared" si="105"/>
        <v>0.17122796282619959</v>
      </c>
      <c r="CA122" s="54">
        <f t="shared" si="106"/>
        <v>0.17709881454989004</v>
      </c>
      <c r="CB122" s="5" t="str">
        <f t="shared" si="107"/>
        <v>OK</v>
      </c>
      <c r="CC122" s="56">
        <f t="shared" si="108"/>
        <v>0.34499859601035404</v>
      </c>
      <c r="CD122" s="55">
        <f t="shared" si="109"/>
        <v>0.34499859601035404</v>
      </c>
      <c r="CE122" s="54">
        <f t="shared" si="110"/>
        <v>0.34499859601035404</v>
      </c>
      <c r="CF122" s="52">
        <f t="shared" si="111"/>
        <v>0.38</v>
      </c>
      <c r="CG122" s="5" t="str">
        <f t="shared" si="112"/>
        <v>OK</v>
      </c>
      <c r="CH122" s="57">
        <f t="shared" si="113"/>
        <v>2.3317146488975653</v>
      </c>
      <c r="CI122" s="6">
        <f t="shared" si="114"/>
        <v>3.2</v>
      </c>
      <c r="CJ122" s="5" t="str">
        <f t="shared" si="115"/>
        <v>OK</v>
      </c>
      <c r="DN122" s="181"/>
      <c r="DP122" s="27"/>
      <c r="DQ122" s="27"/>
      <c r="DR122" s="5"/>
      <c r="DS122" s="5"/>
      <c r="DT122" s="27"/>
      <c r="DU122" s="27"/>
      <c r="DV122" s="82"/>
      <c r="DW122" s="82"/>
      <c r="DX122" s="82"/>
      <c r="DY122" s="70"/>
      <c r="DZ122" s="16"/>
      <c r="EH122" s="42"/>
      <c r="EI122" s="42"/>
      <c r="EJ122" s="42"/>
      <c r="EK122" s="24"/>
      <c r="EL122" s="26"/>
      <c r="EM122" s="26"/>
      <c r="EN122" s="24"/>
      <c r="EO122" s="26"/>
      <c r="EP122" s="24"/>
      <c r="EQ122" s="26"/>
      <c r="ER122" s="24"/>
      <c r="ES122" s="24"/>
      <c r="ET122" s="42"/>
      <c r="EU122" s="42"/>
      <c r="EV122" s="28"/>
      <c r="EX122" s="51"/>
      <c r="EY122" s="96"/>
      <c r="EZ122" s="52"/>
      <c r="FA122" s="54"/>
      <c r="FB122" s="5"/>
      <c r="FC122" s="56"/>
      <c r="FD122" s="55"/>
      <c r="FE122" s="54"/>
      <c r="FF122" s="52"/>
      <c r="FG122" s="5"/>
      <c r="FH122" s="57"/>
      <c r="FI122" s="6"/>
      <c r="FJ122" s="5"/>
    </row>
    <row r="123" spans="27:166">
      <c r="AA123" s="18" t="s">
        <v>131</v>
      </c>
      <c r="AB123" s="22" t="s">
        <v>340</v>
      </c>
      <c r="AC123" s="22" t="s">
        <v>211</v>
      </c>
      <c r="AD123" s="74">
        <v>0</v>
      </c>
      <c r="AE123" s="74">
        <v>9.84</v>
      </c>
      <c r="AF123" s="22">
        <v>1228</v>
      </c>
      <c r="AG123" s="22">
        <v>728</v>
      </c>
      <c r="AH123" s="22">
        <v>1228</v>
      </c>
      <c r="AI123" s="6">
        <v>10</v>
      </c>
      <c r="AJ123" s="6">
        <v>300</v>
      </c>
      <c r="AK123" s="6">
        <v>14</v>
      </c>
      <c r="AL123" s="6">
        <v>300</v>
      </c>
      <c r="AM123" s="6">
        <v>14</v>
      </c>
      <c r="AN123" s="5" t="str" cm="1">
        <f t="array" ref="AN123">_xll.Dce_Name_SectI(AF123, AG123, AJ123, AI123, AK123, "x", "-", $Q$14)</f>
        <v>(1228-728)x300x10x14</v>
      </c>
      <c r="AO123" s="5">
        <f t="shared" si="80"/>
        <v>1200</v>
      </c>
      <c r="AP123" s="27">
        <f t="shared" si="81"/>
        <v>204</v>
      </c>
      <c r="AQ123" s="27">
        <f t="shared" si="82"/>
        <v>453510.88</v>
      </c>
      <c r="AR123" s="5">
        <f t="shared" si="83"/>
        <v>6310</v>
      </c>
      <c r="AS123" s="5">
        <f t="shared" si="84"/>
        <v>7386.170684039088</v>
      </c>
      <c r="AT123" s="27">
        <f t="shared" si="85"/>
        <v>420.66666666666669</v>
      </c>
      <c r="AU123" s="27">
        <f t="shared" si="86"/>
        <v>4349.3999999999996</v>
      </c>
      <c r="AV123" s="82">
        <f t="shared" si="87"/>
        <v>9.5346666666666665E-7</v>
      </c>
      <c r="AW123" s="82">
        <f t="shared" si="88"/>
        <v>23212287</v>
      </c>
      <c r="AX123" s="82">
        <f t="shared" si="89"/>
        <v>2.3212286999999999E-5</v>
      </c>
      <c r="AY123" s="70">
        <f t="shared" si="90"/>
        <v>0.12550866986930984</v>
      </c>
      <c r="AZ123" s="16">
        <f t="shared" si="91"/>
        <v>910.5</v>
      </c>
      <c r="BA123" s="22" t="s">
        <v>322</v>
      </c>
      <c r="BB123" s="23">
        <v>112.95478680705128</v>
      </c>
      <c r="BC123" s="23">
        <v>114.9296125750501</v>
      </c>
      <c r="BD123" s="23">
        <v>6.0529919858227643E-3</v>
      </c>
      <c r="BE123" s="23">
        <v>3.6605100526072534E-2</v>
      </c>
      <c r="BF123" s="23">
        <v>3.2303548846769559E-2</v>
      </c>
      <c r="BG123" s="23">
        <v>655.06865147155509</v>
      </c>
      <c r="BH123" s="42" cm="1">
        <f t="array" ref="BH123">_xll.Bimoment(BE123,AY123,AD123,AE123,$O$75)</f>
        <v>0.28811366684223105</v>
      </c>
      <c r="BI123" s="42">
        <f t="shared" si="92"/>
        <v>5.0441599881856369E-4</v>
      </c>
      <c r="BJ123" s="42">
        <f t="shared" si="93"/>
        <v>13.682096735125013</v>
      </c>
      <c r="BK123" s="24">
        <f t="shared" si="94"/>
        <v>0.35</v>
      </c>
      <c r="BL123" s="26" cm="1">
        <f t="array" ref="BL123">_xll.TCVN5575AnnexEHeSoCx(1,BK123)</f>
        <v>1.1619999999999999</v>
      </c>
      <c r="BM123" s="26">
        <f t="shared" si="95"/>
        <v>1.47</v>
      </c>
      <c r="BN123" s="24">
        <f t="shared" si="96"/>
        <v>1</v>
      </c>
      <c r="BO123" s="26" cm="1">
        <f t="array" ref="BO123">noisuy1chieu(BQ123*BN123,$C$92:$M$92,$C$93:$M$93)</f>
        <v>2.161618709564209</v>
      </c>
      <c r="BP123" s="24">
        <f t="shared" si="97"/>
        <v>2.5499339126978816E-2</v>
      </c>
      <c r="BQ123" s="26">
        <f t="shared" si="98"/>
        <v>0.35149228844614083</v>
      </c>
      <c r="BR123" s="24">
        <f t="shared" si="99"/>
        <v>2.4057431251541263E-4</v>
      </c>
      <c r="BS123" s="24">
        <f t="shared" si="100"/>
        <v>2.4076937184914883E-3</v>
      </c>
      <c r="BT123" s="42">
        <f t="shared" si="101"/>
        <v>0.37723220188563505</v>
      </c>
      <c r="BU123" s="42">
        <f t="shared" si="102"/>
        <v>0.37939932129161114</v>
      </c>
      <c r="BV123" s="28">
        <f t="shared" si="103"/>
        <v>0.37939932129161114</v>
      </c>
      <c r="BW123" s="5" t="str">
        <f t="shared" si="104"/>
        <v>OK</v>
      </c>
      <c r="BX123" s="51">
        <v>1.2</v>
      </c>
      <c r="BY123" s="96" cm="1">
        <f t="array" ref="BY123">_xll.DCETCVNPhuLucFHeSoOnDinh(AE123*1000, BX123*1000, AH123, AI123, AJ123, AK123, AL123, AM123, $D$29)</f>
        <v>1</v>
      </c>
      <c r="BZ123" s="52">
        <f t="shared" si="105"/>
        <v>0.40843403917441562</v>
      </c>
      <c r="CA123" s="54">
        <f t="shared" si="106"/>
        <v>0.41108230720542249</v>
      </c>
      <c r="CB123" s="5" t="str">
        <f t="shared" si="107"/>
        <v>OK</v>
      </c>
      <c r="CC123" s="56">
        <f t="shared" si="108"/>
        <v>0.34499859601035404</v>
      </c>
      <c r="CD123" s="55">
        <f t="shared" si="109"/>
        <v>0.34499859601035404</v>
      </c>
      <c r="CE123" s="54">
        <f t="shared" si="110"/>
        <v>0.34499859601035404</v>
      </c>
      <c r="CF123" s="52">
        <f t="shared" si="111"/>
        <v>0.38</v>
      </c>
      <c r="CG123" s="5" t="str">
        <f t="shared" si="112"/>
        <v>OK</v>
      </c>
      <c r="CH123" s="57">
        <f t="shared" si="113"/>
        <v>3.9972251123958262</v>
      </c>
      <c r="CI123" s="6">
        <f t="shared" si="114"/>
        <v>3.2</v>
      </c>
      <c r="CJ123" s="5" t="str">
        <f t="shared" si="115"/>
        <v>Gia cường</v>
      </c>
      <c r="DN123" s="181"/>
      <c r="DP123" s="27"/>
      <c r="DQ123" s="27"/>
      <c r="DR123" s="5"/>
      <c r="DS123" s="5"/>
      <c r="DT123" s="27"/>
      <c r="DU123" s="27"/>
      <c r="DV123" s="82"/>
      <c r="DW123" s="82"/>
      <c r="DX123" s="82"/>
      <c r="DY123" s="70"/>
      <c r="DZ123" s="16"/>
      <c r="EH123" s="42"/>
      <c r="EI123" s="42"/>
      <c r="EJ123" s="42"/>
      <c r="EK123" s="24"/>
      <c r="EL123" s="26"/>
      <c r="EM123" s="26"/>
      <c r="EN123" s="24"/>
      <c r="EO123" s="26"/>
      <c r="EP123" s="24"/>
      <c r="EQ123" s="26"/>
      <c r="ER123" s="24"/>
      <c r="ES123" s="24"/>
      <c r="ET123" s="42"/>
      <c r="EU123" s="42"/>
      <c r="EV123" s="28"/>
      <c r="EX123" s="51"/>
      <c r="EY123" s="96"/>
      <c r="EZ123" s="52"/>
      <c r="FA123" s="54"/>
      <c r="FB123" s="5"/>
      <c r="FC123" s="56"/>
      <c r="FD123" s="55"/>
      <c r="FE123" s="54"/>
      <c r="FF123" s="52"/>
      <c r="FG123" s="5"/>
      <c r="FH123" s="57"/>
      <c r="FI123" s="6"/>
      <c r="FJ123" s="5"/>
    </row>
    <row r="124" spans="27:166">
      <c r="AA124" s="18" t="s">
        <v>131</v>
      </c>
      <c r="AB124" s="22" t="s">
        <v>340</v>
      </c>
      <c r="AC124" s="22" t="s">
        <v>211</v>
      </c>
      <c r="AD124" s="74">
        <v>4.92</v>
      </c>
      <c r="AE124" s="74">
        <v>9.84</v>
      </c>
      <c r="AF124" s="22">
        <v>1228</v>
      </c>
      <c r="AG124" s="22">
        <v>728</v>
      </c>
      <c r="AH124" s="22">
        <v>978</v>
      </c>
      <c r="AI124" s="6">
        <v>10</v>
      </c>
      <c r="AJ124" s="6">
        <v>300</v>
      </c>
      <c r="AK124" s="6">
        <v>14</v>
      </c>
      <c r="AL124" s="6">
        <v>300</v>
      </c>
      <c r="AM124" s="6">
        <v>14</v>
      </c>
      <c r="AN124" s="5" t="str" cm="1">
        <f t="array" ref="AN124">_xll.Dce_Name_SectI(AF124, AG124, AJ124, AI124, AK124, "x", "-", $Q$14)</f>
        <v>(1228-728)x300x10x14</v>
      </c>
      <c r="AO124" s="5">
        <f t="shared" si="80"/>
        <v>950</v>
      </c>
      <c r="AP124" s="27">
        <f t="shared" si="81"/>
        <v>179</v>
      </c>
      <c r="AQ124" s="27">
        <f t="shared" si="82"/>
        <v>266613.79666666663</v>
      </c>
      <c r="AR124" s="5">
        <f t="shared" si="83"/>
        <v>6307.916666666667</v>
      </c>
      <c r="AS124" s="5">
        <f t="shared" si="84"/>
        <v>5452.224880708929</v>
      </c>
      <c r="AT124" s="27">
        <f t="shared" si="85"/>
        <v>420.52777777777777</v>
      </c>
      <c r="AU124" s="27">
        <f t="shared" si="86"/>
        <v>3152.5250000000001</v>
      </c>
      <c r="AV124" s="82">
        <f t="shared" si="87"/>
        <v>8.7013333333333334E-7</v>
      </c>
      <c r="AW124" s="82">
        <f t="shared" si="88"/>
        <v>14636412</v>
      </c>
      <c r="AX124" s="82">
        <f t="shared" si="89"/>
        <v>1.4636412E-5</v>
      </c>
      <c r="AY124" s="70">
        <f t="shared" si="90"/>
        <v>0.1509925520416649</v>
      </c>
      <c r="AZ124" s="16">
        <f t="shared" si="91"/>
        <v>723</v>
      </c>
      <c r="BA124" s="22" t="s">
        <v>322</v>
      </c>
      <c r="BB124" s="23">
        <v>114.66585292689435</v>
      </c>
      <c r="BC124" s="23">
        <v>82.384389794898368</v>
      </c>
      <c r="BD124" s="23">
        <v>6.0529919858227643E-3</v>
      </c>
      <c r="BE124" s="23">
        <v>3.6605100526072534E-2</v>
      </c>
      <c r="BF124" s="23">
        <v>2.5165494359224395E-3</v>
      </c>
      <c r="BG124" s="23">
        <v>169.22668217192975</v>
      </c>
      <c r="BH124" s="42" cm="1">
        <f t="array" ref="BH124">_xll.Bimoment(BE124,AY124,AD124,AE124,$O$75)</f>
        <v>-0.13869488310824765</v>
      </c>
      <c r="BI124" s="42">
        <f t="shared" si="92"/>
        <v>6.3715705113923831E-4</v>
      </c>
      <c r="BJ124" s="42">
        <f t="shared" si="93"/>
        <v>9.8076654517736159</v>
      </c>
      <c r="BK124" s="24">
        <f t="shared" si="94"/>
        <v>0.44210526315789472</v>
      </c>
      <c r="BL124" s="26" cm="1">
        <f t="array" ref="BL124">_xll.TCVN5575AnnexEHeSoCx(1,BK124)</f>
        <v>1.1362105263157896</v>
      </c>
      <c r="BM124" s="26">
        <f t="shared" si="95"/>
        <v>1.47</v>
      </c>
      <c r="BN124" s="24">
        <f t="shared" si="96"/>
        <v>1</v>
      </c>
      <c r="BO124" s="26" cm="1">
        <f t="array" ref="BO124">noisuy1chieu(BQ124*BN124,$C$92:$M$92,$C$93:$M$93)</f>
        <v>1.6899281740188599</v>
      </c>
      <c r="BP124" s="24">
        <f t="shared" si="97"/>
        <v>2.9500917762726425E-2</v>
      </c>
      <c r="BQ124" s="26">
        <f t="shared" si="98"/>
        <v>0.12580292045189559</v>
      </c>
      <c r="BR124" s="24">
        <f t="shared" si="99"/>
        <v>1.8747695683576103E-5</v>
      </c>
      <c r="BS124" s="24">
        <f t="shared" si="100"/>
        <v>1.8670257847311028E-3</v>
      </c>
      <c r="BT124" s="42">
        <f t="shared" si="101"/>
        <v>0.15532258591030559</v>
      </c>
      <c r="BU124" s="42">
        <f t="shared" si="102"/>
        <v>0.15717086399935312</v>
      </c>
      <c r="BV124" s="28">
        <f t="shared" si="103"/>
        <v>0.15717086399935312</v>
      </c>
      <c r="BW124" s="5" t="str">
        <f t="shared" si="104"/>
        <v>OK</v>
      </c>
      <c r="BX124" s="51">
        <v>1.2</v>
      </c>
      <c r="BY124" s="96" cm="1">
        <f t="array" ref="BY124">_xll.DCETCVNPhuLucFHeSoOnDinh(AE124*1000, BX124*1000, AH124, AI124, AJ124, AK124, AL124, AM124, $D$29)</f>
        <v>1</v>
      </c>
      <c r="BZ124" s="52">
        <f t="shared" si="105"/>
        <v>0.14293860245871168</v>
      </c>
      <c r="CA124" s="54">
        <f t="shared" si="106"/>
        <v>0.14482437593912637</v>
      </c>
      <c r="CB124" s="5" t="str">
        <f t="shared" si="107"/>
        <v>OK</v>
      </c>
      <c r="CC124" s="56">
        <f t="shared" si="108"/>
        <v>0.34499859601035404</v>
      </c>
      <c r="CD124" s="55">
        <f t="shared" si="109"/>
        <v>0.34499859601035404</v>
      </c>
      <c r="CE124" s="54">
        <f t="shared" si="110"/>
        <v>0.34499859601035404</v>
      </c>
      <c r="CF124" s="52">
        <f t="shared" si="111"/>
        <v>0.38</v>
      </c>
      <c r="CG124" s="5" t="str">
        <f t="shared" si="112"/>
        <v>OK</v>
      </c>
      <c r="CH124" s="57">
        <f t="shared" si="113"/>
        <v>3.1644698806466955</v>
      </c>
      <c r="CI124" s="6">
        <f t="shared" si="114"/>
        <v>3.2</v>
      </c>
      <c r="CJ124" s="5" t="str">
        <f t="shared" si="115"/>
        <v>OK</v>
      </c>
      <c r="DN124" s="181"/>
      <c r="DP124" s="27"/>
      <c r="DQ124" s="27"/>
      <c r="DR124" s="5"/>
      <c r="DS124" s="5"/>
      <c r="DT124" s="27"/>
      <c r="DU124" s="27"/>
      <c r="DV124" s="82"/>
      <c r="DW124" s="82"/>
      <c r="DX124" s="82"/>
      <c r="DY124" s="70"/>
      <c r="DZ124" s="16"/>
      <c r="EH124" s="42"/>
      <c r="EI124" s="42"/>
      <c r="EJ124" s="42"/>
      <c r="EK124" s="24"/>
      <c r="EL124" s="26"/>
      <c r="EM124" s="26"/>
      <c r="EN124" s="24"/>
      <c r="EO124" s="26"/>
      <c r="EP124" s="24"/>
      <c r="EQ124" s="26"/>
      <c r="ER124" s="24"/>
      <c r="ES124" s="24"/>
      <c r="ET124" s="42"/>
      <c r="EU124" s="42"/>
      <c r="EV124" s="28"/>
      <c r="EX124" s="51"/>
      <c r="EY124" s="96"/>
      <c r="EZ124" s="52"/>
      <c r="FA124" s="54"/>
      <c r="FB124" s="5"/>
      <c r="FC124" s="56"/>
      <c r="FD124" s="55"/>
      <c r="FE124" s="54"/>
      <c r="FF124" s="52"/>
      <c r="FG124" s="5"/>
      <c r="FH124" s="57"/>
      <c r="FI124" s="6"/>
      <c r="FJ124" s="5"/>
    </row>
    <row r="125" spans="27:166">
      <c r="AA125" s="18" t="s">
        <v>131</v>
      </c>
      <c r="AB125" s="22" t="s">
        <v>340</v>
      </c>
      <c r="AC125" s="22" t="s">
        <v>211</v>
      </c>
      <c r="AD125" s="74">
        <v>8.26</v>
      </c>
      <c r="AE125" s="74">
        <v>9.84</v>
      </c>
      <c r="AF125" s="22">
        <v>1228</v>
      </c>
      <c r="AG125" s="22">
        <v>728</v>
      </c>
      <c r="AH125" s="22">
        <v>808.49119861273255</v>
      </c>
      <c r="AI125" s="6">
        <v>10</v>
      </c>
      <c r="AJ125" s="6">
        <v>300</v>
      </c>
      <c r="AK125" s="6">
        <v>14</v>
      </c>
      <c r="AL125" s="6">
        <v>300</v>
      </c>
      <c r="AM125" s="6">
        <v>14</v>
      </c>
      <c r="AN125" s="5" t="str" cm="1">
        <f t="array" ref="AN125">_xll.Dce_Name_SectI(AF125, AG125, AJ125, AI125, AK125, "x", "-", $Q$14)</f>
        <v>(1228-728)x300x10x14</v>
      </c>
      <c r="AO125" s="5">
        <f t="shared" si="80"/>
        <v>780.49119861273255</v>
      </c>
      <c r="AP125" s="27">
        <f t="shared" si="81"/>
        <v>162.04911986127325</v>
      </c>
      <c r="AQ125" s="27">
        <f t="shared" si="82"/>
        <v>172189.89394905814</v>
      </c>
      <c r="AR125" s="5">
        <f t="shared" si="83"/>
        <v>6306.5040933217724</v>
      </c>
      <c r="AS125" s="5">
        <f t="shared" si="84"/>
        <v>4259.5366342766374</v>
      </c>
      <c r="AT125" s="27">
        <f t="shared" si="85"/>
        <v>420.4336062214515</v>
      </c>
      <c r="AU125" s="27">
        <f t="shared" si="86"/>
        <v>2429.8896559766636</v>
      </c>
      <c r="AV125" s="82">
        <f t="shared" si="87"/>
        <v>8.1363039953757759E-7</v>
      </c>
      <c r="AW125" s="82">
        <f t="shared" si="88"/>
        <v>9941656.1686012689</v>
      </c>
      <c r="AX125" s="82">
        <f t="shared" si="89"/>
        <v>9.9416561686012692E-6</v>
      </c>
      <c r="AY125" s="70">
        <f t="shared" si="90"/>
        <v>0.17715937900807516</v>
      </c>
      <c r="AZ125" s="16">
        <f t="shared" si="91"/>
        <v>595.86839895954938</v>
      </c>
      <c r="BA125" s="22" t="s">
        <v>322</v>
      </c>
      <c r="BB125" s="23">
        <v>115.76879318043174</v>
      </c>
      <c r="BC125" s="23">
        <v>59.835957620136284</v>
      </c>
      <c r="BD125" s="23">
        <v>6.0529919858227643E-3</v>
      </c>
      <c r="BE125" s="23">
        <v>3.6605100526072534E-2</v>
      </c>
      <c r="BF125" s="23">
        <v>1.768008483230131E-2</v>
      </c>
      <c r="BG125" s="23">
        <v>68.150344814273708</v>
      </c>
      <c r="BH125" s="42" cm="1">
        <f t="array" ref="BH125">_xll.Bimoment(BE125,AY125,AD125,AE125,$O$75)</f>
        <v>5.0207833915130402E-2</v>
      </c>
      <c r="BI125" s="42">
        <f t="shared" si="92"/>
        <v>7.7553622597942502E-4</v>
      </c>
      <c r="BJ125" s="42">
        <f t="shared" si="93"/>
        <v>7.1233282881114626</v>
      </c>
      <c r="BK125" s="24">
        <f t="shared" si="94"/>
        <v>0.53812266012290721</v>
      </c>
      <c r="BL125" s="26" cm="1">
        <f t="array" ref="BL125">_xll.TCVN5575AnnexEHeSoCx(1,BK125)</f>
        <v>1.1161877339877093</v>
      </c>
      <c r="BM125" s="26">
        <f t="shared" si="95"/>
        <v>1.47</v>
      </c>
      <c r="BN125" s="24">
        <f t="shared" si="96"/>
        <v>1</v>
      </c>
      <c r="BO125" s="26" cm="1">
        <f t="array" ref="BO125">noisuy1chieu(BQ125*BN125,$C$92:$M$92,$C$93:$M$93)</f>
        <v>1.5795799493789673</v>
      </c>
      <c r="BP125" s="24">
        <f t="shared" si="97"/>
        <v>3.2900256325007649E-2</v>
      </c>
      <c r="BQ125" s="26">
        <f t="shared" si="98"/>
        <v>6.6012002309317197E-2</v>
      </c>
      <c r="BR125" s="24">
        <f t="shared" si="99"/>
        <v>1.317419352869842E-4</v>
      </c>
      <c r="BS125" s="24">
        <f t="shared" si="100"/>
        <v>8.7735618060595286E-4</v>
      </c>
      <c r="BT125" s="42">
        <f t="shared" si="101"/>
        <v>9.9044000569611823E-2</v>
      </c>
      <c r="BU125" s="42">
        <f t="shared" si="102"/>
        <v>9.9789614814930802E-2</v>
      </c>
      <c r="BV125" s="28">
        <f t="shared" si="103"/>
        <v>9.9789614814930802E-2</v>
      </c>
      <c r="BW125" s="5" t="str">
        <f t="shared" si="104"/>
        <v>OK</v>
      </c>
      <c r="BX125" s="51">
        <v>1.2</v>
      </c>
      <c r="BY125" s="96" cm="1">
        <f t="array" ref="BY125">_xll.DCETCVNPhuLucFHeSoOnDinh(AE125*1000, BX125*1000, AH125, AI125, AJ125, AK125, AL125, AM125, $D$29)</f>
        <v>1</v>
      </c>
      <c r="BZ125" s="52">
        <f t="shared" si="105"/>
        <v>7.3681787273628188E-2</v>
      </c>
      <c r="CA125" s="54">
        <f t="shared" si="106"/>
        <v>7.4690885389521122E-2</v>
      </c>
      <c r="CB125" s="5" t="str">
        <f t="shared" si="107"/>
        <v>OK</v>
      </c>
      <c r="CC125" s="56">
        <f t="shared" si="108"/>
        <v>0.34499859601035404</v>
      </c>
      <c r="CD125" s="55">
        <f t="shared" si="109"/>
        <v>0.34499859601035404</v>
      </c>
      <c r="CE125" s="54">
        <f t="shared" si="110"/>
        <v>0.34499859601035404</v>
      </c>
      <c r="CF125" s="52">
        <f t="shared" si="111"/>
        <v>0.38</v>
      </c>
      <c r="CG125" s="5" t="str">
        <f t="shared" si="112"/>
        <v>OK</v>
      </c>
      <c r="CH125" s="57">
        <f t="shared" si="113"/>
        <v>2.5998325159156108</v>
      </c>
      <c r="CI125" s="6">
        <f t="shared" si="114"/>
        <v>3.2</v>
      </c>
      <c r="CJ125" s="5" t="str">
        <f t="shared" si="115"/>
        <v>OK</v>
      </c>
      <c r="DN125" s="181"/>
      <c r="DP125" s="27"/>
      <c r="DQ125" s="27"/>
      <c r="DR125" s="5"/>
      <c r="DS125" s="5"/>
      <c r="DT125" s="27"/>
      <c r="DU125" s="27"/>
      <c r="DV125" s="82"/>
      <c r="DW125" s="82"/>
      <c r="DX125" s="82"/>
      <c r="DY125" s="70"/>
      <c r="DZ125" s="16"/>
      <c r="EH125" s="42"/>
      <c r="EI125" s="42"/>
      <c r="EJ125" s="42"/>
      <c r="EK125" s="24"/>
      <c r="EL125" s="26"/>
      <c r="EM125" s="26"/>
      <c r="EN125" s="24"/>
      <c r="EO125" s="26"/>
      <c r="EP125" s="24"/>
      <c r="EQ125" s="26"/>
      <c r="ER125" s="24"/>
      <c r="ES125" s="24"/>
      <c r="ET125" s="42"/>
      <c r="EU125" s="42"/>
      <c r="EV125" s="28"/>
      <c r="EX125" s="51"/>
      <c r="EY125" s="96"/>
      <c r="EZ125" s="52"/>
      <c r="FA125" s="54"/>
      <c r="FB125" s="5"/>
      <c r="FC125" s="56"/>
      <c r="FD125" s="55"/>
      <c r="FE125" s="54"/>
      <c r="FF125" s="52"/>
      <c r="FG125" s="5"/>
      <c r="FH125" s="57"/>
      <c r="FI125" s="6"/>
      <c r="FJ125" s="5"/>
    </row>
    <row r="126" spans="27:166">
      <c r="AA126" s="18" t="s">
        <v>131</v>
      </c>
      <c r="AB126" s="22" t="s">
        <v>340</v>
      </c>
      <c r="AC126" s="22" t="s">
        <v>211</v>
      </c>
      <c r="AD126" s="74">
        <v>8.26</v>
      </c>
      <c r="AE126" s="74">
        <v>9.84</v>
      </c>
      <c r="AF126" s="22">
        <v>1228</v>
      </c>
      <c r="AG126" s="22">
        <v>728</v>
      </c>
      <c r="AH126" s="22">
        <v>808.49119861273255</v>
      </c>
      <c r="AI126" s="6">
        <v>10</v>
      </c>
      <c r="AJ126" s="6">
        <v>300</v>
      </c>
      <c r="AK126" s="6">
        <v>14</v>
      </c>
      <c r="AL126" s="6">
        <v>300</v>
      </c>
      <c r="AM126" s="6">
        <v>14</v>
      </c>
      <c r="AN126" s="5" t="str" cm="1">
        <f t="array" ref="AN126">_xll.Dce_Name_SectI(AF126, AG126, AJ126, AI126, AK126, "x", "-", $Q$14)</f>
        <v>(1228-728)x300x10x14</v>
      </c>
      <c r="AO126" s="5">
        <f t="shared" si="80"/>
        <v>780.49119861273255</v>
      </c>
      <c r="AP126" s="27">
        <f t="shared" si="81"/>
        <v>162.04911986127325</v>
      </c>
      <c r="AQ126" s="27">
        <f t="shared" si="82"/>
        <v>172189.89394905814</v>
      </c>
      <c r="AR126" s="5">
        <f t="shared" si="83"/>
        <v>6306.5040933217724</v>
      </c>
      <c r="AS126" s="5">
        <f t="shared" si="84"/>
        <v>4259.5366342766374</v>
      </c>
      <c r="AT126" s="27">
        <f t="shared" si="85"/>
        <v>420.4336062214515</v>
      </c>
      <c r="AU126" s="27">
        <f t="shared" si="86"/>
        <v>2429.8896559766636</v>
      </c>
      <c r="AV126" s="82">
        <f t="shared" si="87"/>
        <v>8.1363039953757759E-7</v>
      </c>
      <c r="AW126" s="82">
        <f t="shared" si="88"/>
        <v>9941656.1686012689</v>
      </c>
      <c r="AX126" s="82">
        <f t="shared" si="89"/>
        <v>9.9416561686012692E-6</v>
      </c>
      <c r="AY126" s="70">
        <f t="shared" si="90"/>
        <v>0.17715937900807516</v>
      </c>
      <c r="AZ126" s="16">
        <f t="shared" si="91"/>
        <v>595.86839895954938</v>
      </c>
      <c r="BA126" s="22" t="s">
        <v>322</v>
      </c>
      <c r="BB126" s="23">
        <v>115.82442472198454</v>
      </c>
      <c r="BC126" s="23">
        <v>60.304189761500311</v>
      </c>
      <c r="BD126" s="23">
        <v>0.18039708991034331</v>
      </c>
      <c r="BE126" s="23">
        <v>3.6605100526072992E-2</v>
      </c>
      <c r="BF126" s="23">
        <v>1.7680084832250031E-2</v>
      </c>
      <c r="BG126" s="23">
        <v>68.15032835049351</v>
      </c>
      <c r="BH126" s="42" cm="1">
        <f t="array" ref="BH126">_xll.Bimoment(BE126,AY126,AD126,AE126,$O$75)</f>
        <v>5.0207833915131034E-2</v>
      </c>
      <c r="BI126" s="42">
        <f t="shared" si="92"/>
        <v>2.3113276643091717E-2</v>
      </c>
      <c r="BJ126" s="42">
        <f t="shared" si="93"/>
        <v>7.1790702097024175</v>
      </c>
      <c r="BK126" s="24">
        <f t="shared" si="94"/>
        <v>0.53812266012290721</v>
      </c>
      <c r="BL126" s="26" cm="1">
        <f t="array" ref="BL126">_xll.TCVN5575AnnexEHeSoCx(1,BK126)</f>
        <v>1.1161877339877093</v>
      </c>
      <c r="BM126" s="26">
        <f t="shared" si="95"/>
        <v>1.47</v>
      </c>
      <c r="BN126" s="24">
        <f t="shared" si="96"/>
        <v>1</v>
      </c>
      <c r="BO126" s="26" cm="1">
        <f t="array" ref="BO126">noisuy1chieu(BQ126*BN126,$C$92:$M$92,$C$93:$M$93)</f>
        <v>1.5795799493789673</v>
      </c>
      <c r="BP126" s="24">
        <f t="shared" si="97"/>
        <v>3.2916066215795667E-2</v>
      </c>
      <c r="BQ126" s="26">
        <f t="shared" si="98"/>
        <v>6.6011986362118399E-2</v>
      </c>
      <c r="BR126" s="24">
        <f t="shared" si="99"/>
        <v>1.317419352866021E-4</v>
      </c>
      <c r="BS126" s="24">
        <f t="shared" si="100"/>
        <v>8.7735618060596392E-4</v>
      </c>
      <c r="BT126" s="42">
        <f t="shared" si="101"/>
        <v>9.9059794513200669E-2</v>
      </c>
      <c r="BU126" s="42">
        <f t="shared" si="102"/>
        <v>9.9805408758520037E-2</v>
      </c>
      <c r="BV126" s="28">
        <f t="shared" si="103"/>
        <v>9.9805408758520037E-2</v>
      </c>
      <c r="BW126" s="5" t="str">
        <f t="shared" si="104"/>
        <v>OK</v>
      </c>
      <c r="BX126" s="51">
        <v>1.2</v>
      </c>
      <c r="BY126" s="96" cm="1">
        <f t="array" ref="BY126">_xll.DCETCVNPhuLucFHeSoOnDinh(AE126*1000, BX126*1000, AH126, AI126, AJ126, AK126, AL126, AM126, $D$29)</f>
        <v>1</v>
      </c>
      <c r="BZ126" s="52">
        <f t="shared" si="105"/>
        <v>7.3681769473560504E-2</v>
      </c>
      <c r="CA126" s="54">
        <f t="shared" si="106"/>
        <v>7.4690867589453078E-2</v>
      </c>
      <c r="CB126" s="5" t="str">
        <f t="shared" si="107"/>
        <v>OK</v>
      </c>
      <c r="CC126" s="56">
        <f t="shared" si="108"/>
        <v>0.34499859601035404</v>
      </c>
      <c r="CD126" s="55">
        <f t="shared" si="109"/>
        <v>0.34499859601035404</v>
      </c>
      <c r="CE126" s="54">
        <f t="shared" si="110"/>
        <v>0.34499859601035404</v>
      </c>
      <c r="CF126" s="52">
        <f t="shared" si="111"/>
        <v>0.38</v>
      </c>
      <c r="CG126" s="5" t="str">
        <f t="shared" si="112"/>
        <v>OK</v>
      </c>
      <c r="CH126" s="57">
        <f t="shared" si="113"/>
        <v>2.5998325159156108</v>
      </c>
      <c r="CI126" s="6">
        <f t="shared" si="114"/>
        <v>3.2</v>
      </c>
      <c r="CJ126" s="5" t="str">
        <f t="shared" si="115"/>
        <v>OK</v>
      </c>
      <c r="DN126" s="181"/>
      <c r="DP126" s="27"/>
      <c r="DQ126" s="27"/>
      <c r="DR126" s="5"/>
      <c r="DS126" s="5"/>
      <c r="DT126" s="27"/>
      <c r="DU126" s="27"/>
      <c r="DV126" s="82"/>
      <c r="DW126" s="82"/>
      <c r="DX126" s="82"/>
      <c r="DY126" s="70"/>
      <c r="DZ126" s="16"/>
      <c r="EH126" s="42"/>
      <c r="EI126" s="42"/>
      <c r="EJ126" s="42"/>
      <c r="EK126" s="24"/>
      <c r="EL126" s="26"/>
      <c r="EM126" s="26"/>
      <c r="EN126" s="24"/>
      <c r="EO126" s="26"/>
      <c r="EP126" s="24"/>
      <c r="EQ126" s="26"/>
      <c r="ER126" s="24"/>
      <c r="ES126" s="24"/>
      <c r="ET126" s="42"/>
      <c r="EU126" s="42"/>
      <c r="EV126" s="28"/>
      <c r="EX126" s="51"/>
      <c r="EY126" s="96"/>
      <c r="EZ126" s="52"/>
      <c r="FA126" s="54"/>
      <c r="FB126" s="5"/>
      <c r="FC126" s="56"/>
      <c r="FD126" s="55"/>
      <c r="FE126" s="54"/>
      <c r="FF126" s="52"/>
      <c r="FG126" s="5"/>
      <c r="FH126" s="57"/>
      <c r="FI126" s="6"/>
      <c r="FJ126" s="5"/>
    </row>
    <row r="127" spans="27:166">
      <c r="AA127" s="18" t="s">
        <v>131</v>
      </c>
      <c r="AB127" s="22" t="s">
        <v>340</v>
      </c>
      <c r="AC127" s="22" t="s">
        <v>211</v>
      </c>
      <c r="AD127" s="74">
        <v>9.84</v>
      </c>
      <c r="AE127" s="74">
        <v>9.84</v>
      </c>
      <c r="AF127" s="22">
        <v>1228</v>
      </c>
      <c r="AG127" s="22">
        <v>728</v>
      </c>
      <c r="AH127" s="22">
        <v>728</v>
      </c>
      <c r="AI127" s="6">
        <v>10</v>
      </c>
      <c r="AJ127" s="6">
        <v>300</v>
      </c>
      <c r="AK127" s="6">
        <v>14</v>
      </c>
      <c r="AL127" s="6">
        <v>300</v>
      </c>
      <c r="AM127" s="6">
        <v>14</v>
      </c>
      <c r="AN127" s="5" t="str" cm="1">
        <f t="array" ref="AN127">_xll.Dce_Name_SectI(AF127, AG127, AJ127, AI127, AK127, "x", "-", $Q$14)</f>
        <v>(1228-728)x300x10x14</v>
      </c>
      <c r="AO127" s="5">
        <f t="shared" si="80"/>
        <v>700</v>
      </c>
      <c r="AP127" s="27">
        <f t="shared" si="81"/>
        <v>154</v>
      </c>
      <c r="AQ127" s="27">
        <f t="shared" si="82"/>
        <v>135654.21333333332</v>
      </c>
      <c r="AR127" s="5">
        <f t="shared" si="83"/>
        <v>6305.833333333333</v>
      </c>
      <c r="AS127" s="5">
        <f t="shared" si="84"/>
        <v>3726.7641025641024</v>
      </c>
      <c r="AT127" s="27">
        <f t="shared" si="85"/>
        <v>420.38888888888886</v>
      </c>
      <c r="AU127" s="27">
        <f t="shared" si="86"/>
        <v>2111.9</v>
      </c>
      <c r="AV127" s="82">
        <f t="shared" si="87"/>
        <v>7.8680000000000003E-7</v>
      </c>
      <c r="AW127" s="82">
        <f t="shared" si="88"/>
        <v>8029287</v>
      </c>
      <c r="AX127" s="82">
        <f t="shared" si="89"/>
        <v>8.0292870000000006E-6</v>
      </c>
      <c r="AY127" s="70">
        <f t="shared" si="90"/>
        <v>0.19385348826075771</v>
      </c>
      <c r="AZ127" s="16">
        <f t="shared" si="91"/>
        <v>535.5</v>
      </c>
      <c r="BA127" s="22" t="s">
        <v>322</v>
      </c>
      <c r="BB127" s="23">
        <v>116.33196265160576</v>
      </c>
      <c r="BC127" s="23">
        <v>49.460784022350644</v>
      </c>
      <c r="BD127" s="23">
        <v>0.18039708991034331</v>
      </c>
      <c r="BE127" s="23">
        <v>3.6605100526072992E-2</v>
      </c>
      <c r="BF127" s="23">
        <v>0.30350137238045816</v>
      </c>
      <c r="BG127" s="23">
        <v>155.11777007149345</v>
      </c>
      <c r="BH127" s="42" cm="1">
        <f t="array" ref="BH127">_xll.Bimoment(BE127,AY127,AD127,AE127,$O$75)</f>
        <v>0.27887001842992976</v>
      </c>
      <c r="BI127" s="42">
        <f t="shared" si="92"/>
        <v>2.5771012844334758E-2</v>
      </c>
      <c r="BJ127" s="42">
        <f t="shared" si="93"/>
        <v>5.8881885740893631</v>
      </c>
      <c r="BK127" s="24">
        <f t="shared" si="94"/>
        <v>0.6</v>
      </c>
      <c r="BL127" s="26" cm="1">
        <f t="array" ref="BL127">_xll.TCVN5575AnnexEHeSoCx(1,BK127)</f>
        <v>1.1099999999999999</v>
      </c>
      <c r="BM127" s="26">
        <f t="shared" si="95"/>
        <v>1.47</v>
      </c>
      <c r="BN127" s="24">
        <f t="shared" si="96"/>
        <v>1</v>
      </c>
      <c r="BO127" s="26" cm="1">
        <f t="array" ref="BO127">noisuy1chieu(BQ127*BN127,$C$92:$M$92,$C$93:$M$93)</f>
        <v>1.7879171371459961</v>
      </c>
      <c r="BP127" s="24">
        <f t="shared" si="97"/>
        <v>3.4788266343183549E-2</v>
      </c>
      <c r="BQ127" s="26">
        <f t="shared" si="98"/>
        <v>0.17268758758841926</v>
      </c>
      <c r="BR127" s="24">
        <f t="shared" si="99"/>
        <v>2.2617601485411397E-3</v>
      </c>
      <c r="BS127" s="24">
        <f t="shared" si="100"/>
        <v>4.7906162558955124E-3</v>
      </c>
      <c r="BT127" s="42">
        <f t="shared" si="101"/>
        <v>0.20973761408014396</v>
      </c>
      <c r="BU127" s="42">
        <f t="shared" si="102"/>
        <v>0.21226647018749834</v>
      </c>
      <c r="BV127" s="28">
        <f t="shared" si="103"/>
        <v>0.21226647018749834</v>
      </c>
      <c r="BW127" s="5" t="str">
        <f t="shared" si="104"/>
        <v>OK</v>
      </c>
      <c r="BX127" s="51">
        <v>1.2</v>
      </c>
      <c r="BY127" s="96" cm="1">
        <f t="array" ref="BY127">_xll.DCETCVNPhuLucFHeSoOnDinh(AE127*1000, BX127*1000, AH127, AI127, AJ127, AK127, AL127, AM127, $D$29)</f>
        <v>1</v>
      </c>
      <c r="BZ127" s="52">
        <f t="shared" si="105"/>
        <v>0.19168322222314538</v>
      </c>
      <c r="CA127" s="54">
        <f t="shared" si="106"/>
        <v>0.19873559862758206</v>
      </c>
      <c r="CB127" s="5" t="str">
        <f t="shared" si="107"/>
        <v>OK</v>
      </c>
      <c r="CC127" s="56">
        <f t="shared" si="108"/>
        <v>0.34499859601035404</v>
      </c>
      <c r="CD127" s="55">
        <f t="shared" si="109"/>
        <v>0.34499859601035404</v>
      </c>
      <c r="CE127" s="54">
        <f t="shared" si="110"/>
        <v>0.34499859601035404</v>
      </c>
      <c r="CF127" s="52">
        <f t="shared" si="111"/>
        <v>0.38</v>
      </c>
      <c r="CG127" s="5" t="str">
        <f t="shared" si="112"/>
        <v>OK</v>
      </c>
      <c r="CH127" s="57">
        <f t="shared" si="113"/>
        <v>2.3317146488975653</v>
      </c>
      <c r="CI127" s="6">
        <f t="shared" si="114"/>
        <v>3.2</v>
      </c>
      <c r="CJ127" s="5" t="str">
        <f t="shared" si="115"/>
        <v>OK</v>
      </c>
      <c r="DN127" s="181"/>
      <c r="DP127" s="27"/>
      <c r="DQ127" s="27"/>
      <c r="DR127" s="5"/>
      <c r="DS127" s="5"/>
      <c r="DT127" s="27"/>
      <c r="DU127" s="27"/>
      <c r="DV127" s="82"/>
      <c r="DW127" s="82"/>
      <c r="DX127" s="82"/>
      <c r="DY127" s="70"/>
      <c r="DZ127" s="16"/>
      <c r="EH127" s="42"/>
      <c r="EI127" s="42"/>
      <c r="EJ127" s="42"/>
      <c r="EK127" s="24"/>
      <c r="EL127" s="26"/>
      <c r="EM127" s="26"/>
      <c r="EN127" s="24"/>
      <c r="EO127" s="26"/>
      <c r="EP127" s="24"/>
      <c r="EQ127" s="26"/>
      <c r="ER127" s="24"/>
      <c r="ES127" s="24"/>
      <c r="ET127" s="42"/>
      <c r="EU127" s="42"/>
      <c r="EV127" s="28"/>
      <c r="EX127" s="51"/>
      <c r="EY127" s="96"/>
      <c r="EZ127" s="52"/>
      <c r="FA127" s="54"/>
      <c r="FB127" s="5"/>
      <c r="FC127" s="56"/>
      <c r="FD127" s="55"/>
      <c r="FE127" s="54"/>
      <c r="FF127" s="52"/>
      <c r="FG127" s="5"/>
      <c r="FH127" s="57"/>
      <c r="FI127" s="6"/>
      <c r="FJ127" s="5"/>
    </row>
    <row r="128" spans="27:166">
      <c r="AA128" s="18" t="s">
        <v>131</v>
      </c>
      <c r="AB128" s="22" t="s">
        <v>340</v>
      </c>
      <c r="AC128" s="22" t="s">
        <v>211</v>
      </c>
      <c r="AD128" s="74">
        <v>0</v>
      </c>
      <c r="AE128" s="74">
        <v>9.84</v>
      </c>
      <c r="AF128" s="22">
        <v>1228</v>
      </c>
      <c r="AG128" s="22">
        <v>728</v>
      </c>
      <c r="AH128" s="22">
        <v>1228</v>
      </c>
      <c r="AI128" s="6">
        <v>10</v>
      </c>
      <c r="AJ128" s="6">
        <v>300</v>
      </c>
      <c r="AK128" s="6">
        <v>14</v>
      </c>
      <c r="AL128" s="6">
        <v>300</v>
      </c>
      <c r="AM128" s="6">
        <v>14</v>
      </c>
      <c r="AN128" s="5" t="str" cm="1">
        <f t="array" ref="AN128">_xll.Dce_Name_SectI(AF128, AG128, AJ128, AI128, AK128, "x", "-", $Q$14)</f>
        <v>(1228-728)x300x10x14</v>
      </c>
      <c r="AO128" s="5">
        <f t="shared" si="80"/>
        <v>1200</v>
      </c>
      <c r="AP128" s="27">
        <f t="shared" si="81"/>
        <v>204</v>
      </c>
      <c r="AQ128" s="27">
        <f t="shared" si="82"/>
        <v>453510.88</v>
      </c>
      <c r="AR128" s="5">
        <f t="shared" si="83"/>
        <v>6310</v>
      </c>
      <c r="AS128" s="5">
        <f t="shared" si="84"/>
        <v>7386.170684039088</v>
      </c>
      <c r="AT128" s="27">
        <f t="shared" si="85"/>
        <v>420.66666666666669</v>
      </c>
      <c r="AU128" s="27">
        <f t="shared" si="86"/>
        <v>4349.3999999999996</v>
      </c>
      <c r="AV128" s="82">
        <f t="shared" si="87"/>
        <v>9.5346666666666665E-7</v>
      </c>
      <c r="AW128" s="82">
        <f t="shared" si="88"/>
        <v>23212287</v>
      </c>
      <c r="AX128" s="82">
        <f t="shared" si="89"/>
        <v>2.3212286999999999E-5</v>
      </c>
      <c r="AY128" s="70">
        <f t="shared" si="90"/>
        <v>0.12550866986930984</v>
      </c>
      <c r="AZ128" s="16">
        <f t="shared" si="91"/>
        <v>910.5</v>
      </c>
      <c r="BA128" s="22" t="s">
        <v>323</v>
      </c>
      <c r="BB128" s="23">
        <v>35.154013612587732</v>
      </c>
      <c r="BC128" s="23">
        <v>34.446803458175623</v>
      </c>
      <c r="BD128" s="23">
        <v>1.4102280731336236E-3</v>
      </c>
      <c r="BE128" s="23">
        <v>3.7311426612466336E-2</v>
      </c>
      <c r="BF128" s="23">
        <v>3.4436171645996438E-2</v>
      </c>
      <c r="BG128" s="23">
        <v>76.935142881906131</v>
      </c>
      <c r="BH128" s="42" cm="1">
        <f t="array" ref="BH128">_xll.Bimoment(BE128,AY128,AD128,AE128,$O$75)</f>
        <v>0.29367306145698679</v>
      </c>
      <c r="BI128" s="42">
        <f t="shared" si="92"/>
        <v>1.1751900609446864E-4</v>
      </c>
      <c r="BJ128" s="42">
        <f t="shared" si="93"/>
        <v>4.1008099354970975</v>
      </c>
      <c r="BK128" s="24">
        <f t="shared" si="94"/>
        <v>0.35</v>
      </c>
      <c r="BL128" s="26" cm="1">
        <f t="array" ref="BL128">_xll.TCVN5575AnnexEHeSoCx(1,BK128)</f>
        <v>1.1619999999999999</v>
      </c>
      <c r="BM128" s="26">
        <f t="shared" si="95"/>
        <v>1.47</v>
      </c>
      <c r="BN128" s="24">
        <f t="shared" si="96"/>
        <v>1</v>
      </c>
      <c r="BO128" s="26" cm="1">
        <f t="array" ref="BO128">noisuy1chieu(BQ128*BN128,$C$92:$M$92,$C$93:$M$93)</f>
        <v>1.5385270118713379</v>
      </c>
      <c r="BP128" s="24">
        <f t="shared" si="97"/>
        <v>7.9359550854009985E-3</v>
      </c>
      <c r="BQ128" s="26">
        <f t="shared" si="98"/>
        <v>4.1281336502279956E-2</v>
      </c>
      <c r="BR128" s="24">
        <f t="shared" si="99"/>
        <v>2.5645660044025802E-4</v>
      </c>
      <c r="BS128" s="24">
        <f t="shared" si="100"/>
        <v>3.4480650914242221E-3</v>
      </c>
      <c r="BT128" s="42">
        <f t="shared" si="101"/>
        <v>4.9473748188121211E-2</v>
      </c>
      <c r="BU128" s="42">
        <f t="shared" si="102"/>
        <v>5.2665356679105178E-2</v>
      </c>
      <c r="BV128" s="28">
        <f t="shared" si="103"/>
        <v>5.2665356679105178E-2</v>
      </c>
      <c r="BW128" s="5" t="str">
        <f t="shared" si="104"/>
        <v>OK</v>
      </c>
      <c r="BX128" s="51">
        <v>1.2</v>
      </c>
      <c r="BY128" s="96" cm="1">
        <f t="array" ref="BY128">_xll.DCETCVNPhuLucFHeSoOnDinh(AE128*1000, BX128*1000, AH128, AI128, AJ128, AK128, AL128, AM128, $D$29)</f>
        <v>1</v>
      </c>
      <c r="BZ128" s="52">
        <f t="shared" si="105"/>
        <v>4.7968913015649289E-2</v>
      </c>
      <c r="CA128" s="54">
        <f t="shared" si="106"/>
        <v>5.1673434707513767E-2</v>
      </c>
      <c r="CB128" s="5" t="str">
        <f t="shared" si="107"/>
        <v>OK</v>
      </c>
      <c r="CC128" s="56">
        <f t="shared" si="108"/>
        <v>0.34499859601035404</v>
      </c>
      <c r="CD128" s="55">
        <f t="shared" si="109"/>
        <v>0.34499859601035404</v>
      </c>
      <c r="CE128" s="54">
        <f t="shared" si="110"/>
        <v>0.34499859601035404</v>
      </c>
      <c r="CF128" s="52">
        <f t="shared" si="111"/>
        <v>0.38</v>
      </c>
      <c r="CG128" s="5" t="str">
        <f t="shared" si="112"/>
        <v>OK</v>
      </c>
      <c r="CH128" s="57">
        <f t="shared" si="113"/>
        <v>3.9972251123958262</v>
      </c>
      <c r="CI128" s="6">
        <f t="shared" si="114"/>
        <v>3.2</v>
      </c>
      <c r="CJ128" s="5" t="str">
        <f t="shared" si="115"/>
        <v>Gia cường</v>
      </c>
      <c r="DN128" s="181"/>
      <c r="DP128" s="27"/>
      <c r="DQ128" s="27"/>
      <c r="DR128" s="5"/>
      <c r="DS128" s="5"/>
      <c r="DT128" s="27"/>
      <c r="DU128" s="27"/>
      <c r="DV128" s="82"/>
      <c r="DW128" s="82"/>
      <c r="DX128" s="82"/>
      <c r="DY128" s="70"/>
      <c r="DZ128" s="16"/>
      <c r="EH128" s="42"/>
      <c r="EI128" s="42"/>
      <c r="EJ128" s="42"/>
      <c r="EK128" s="24"/>
      <c r="EL128" s="26"/>
      <c r="EM128" s="26"/>
      <c r="EN128" s="24"/>
      <c r="EO128" s="26"/>
      <c r="EP128" s="24"/>
      <c r="EQ128" s="26"/>
      <c r="ER128" s="24"/>
      <c r="ES128" s="24"/>
      <c r="ET128" s="42"/>
      <c r="EU128" s="42"/>
      <c r="EV128" s="28"/>
      <c r="EX128" s="51"/>
      <c r="EY128" s="96"/>
      <c r="EZ128" s="52"/>
      <c r="FA128" s="54"/>
      <c r="FB128" s="5"/>
      <c r="FC128" s="56"/>
      <c r="FD128" s="55"/>
      <c r="FE128" s="54"/>
      <c r="FF128" s="52"/>
      <c r="FG128" s="5"/>
      <c r="FH128" s="57"/>
      <c r="FI128" s="6"/>
      <c r="FJ128" s="5"/>
    </row>
    <row r="129" spans="27:166">
      <c r="AA129" s="18" t="s">
        <v>131</v>
      </c>
      <c r="AB129" s="22" t="s">
        <v>340</v>
      </c>
      <c r="AC129" s="22" t="s">
        <v>211</v>
      </c>
      <c r="AD129" s="74">
        <v>4.92</v>
      </c>
      <c r="AE129" s="74">
        <v>9.84</v>
      </c>
      <c r="AF129" s="22">
        <v>1228</v>
      </c>
      <c r="AG129" s="22">
        <v>728</v>
      </c>
      <c r="AH129" s="22">
        <v>978</v>
      </c>
      <c r="AI129" s="6">
        <v>10</v>
      </c>
      <c r="AJ129" s="6">
        <v>300</v>
      </c>
      <c r="AK129" s="6">
        <v>14</v>
      </c>
      <c r="AL129" s="6">
        <v>300</v>
      </c>
      <c r="AM129" s="6">
        <v>14</v>
      </c>
      <c r="AN129" s="5" t="str" cm="1">
        <f t="array" ref="AN129">_xll.Dce_Name_SectI(AF129, AG129, AJ129, AI129, AK129, "x", "-", $Q$14)</f>
        <v>(1228-728)x300x10x14</v>
      </c>
      <c r="AO129" s="5">
        <f t="shared" si="80"/>
        <v>950</v>
      </c>
      <c r="AP129" s="27">
        <f t="shared" si="81"/>
        <v>179</v>
      </c>
      <c r="AQ129" s="27">
        <f t="shared" si="82"/>
        <v>266613.79666666663</v>
      </c>
      <c r="AR129" s="5">
        <f t="shared" si="83"/>
        <v>6307.916666666667</v>
      </c>
      <c r="AS129" s="5">
        <f t="shared" si="84"/>
        <v>5452.224880708929</v>
      </c>
      <c r="AT129" s="27">
        <f t="shared" si="85"/>
        <v>420.52777777777777</v>
      </c>
      <c r="AU129" s="27">
        <f t="shared" si="86"/>
        <v>3152.5250000000001</v>
      </c>
      <c r="AV129" s="82">
        <f t="shared" si="87"/>
        <v>8.7013333333333334E-7</v>
      </c>
      <c r="AW129" s="82">
        <f t="shared" si="88"/>
        <v>14636412</v>
      </c>
      <c r="AX129" s="82">
        <f t="shared" si="89"/>
        <v>1.4636412E-5</v>
      </c>
      <c r="AY129" s="70">
        <f t="shared" si="90"/>
        <v>0.1509925520416649</v>
      </c>
      <c r="AZ129" s="16">
        <f t="shared" si="91"/>
        <v>723</v>
      </c>
      <c r="BA129" s="22" t="s">
        <v>323</v>
      </c>
      <c r="BB129" s="23">
        <v>36.865079732430786</v>
      </c>
      <c r="BC129" s="23">
        <v>21.388888433135882</v>
      </c>
      <c r="BD129" s="23">
        <v>1.4102280731336236E-3</v>
      </c>
      <c r="BE129" s="23">
        <v>3.7311426612466336E-2</v>
      </c>
      <c r="BF129" s="23">
        <v>4.1375956612171562E-2</v>
      </c>
      <c r="BG129" s="23">
        <v>60.796804072961343</v>
      </c>
      <c r="BH129" s="42" cm="1">
        <f t="array" ref="BH129">_xll.Bimoment(BE129,AY129,AD129,AE129,$O$75)</f>
        <v>-0.14137111709151232</v>
      </c>
      <c r="BI129" s="42">
        <f t="shared" si="92"/>
        <v>1.4844506032985513E-4</v>
      </c>
      <c r="BJ129" s="42">
        <f t="shared" si="93"/>
        <v>2.5462962420399862</v>
      </c>
      <c r="BK129" s="24">
        <f t="shared" si="94"/>
        <v>0.44210526315789472</v>
      </c>
      <c r="BL129" s="26" cm="1">
        <f t="array" ref="BL129">_xll.TCVN5575AnnexEHeSoCx(1,BK129)</f>
        <v>1.1362105263157896</v>
      </c>
      <c r="BM129" s="26">
        <f t="shared" si="95"/>
        <v>1.47</v>
      </c>
      <c r="BN129" s="24">
        <f t="shared" si="96"/>
        <v>1</v>
      </c>
      <c r="BO129" s="26" cm="1">
        <f t="array" ref="BO129">noisuy1chieu(BQ129*BN129,$C$92:$M$92,$C$93:$M$93)</f>
        <v>1.5450258255004883</v>
      </c>
      <c r="BP129" s="24">
        <f t="shared" si="97"/>
        <v>9.4845471231628769E-3</v>
      </c>
      <c r="BQ129" s="26">
        <f t="shared" si="98"/>
        <v>4.5196274064805295E-2</v>
      </c>
      <c r="BR129" s="24">
        <f t="shared" si="99"/>
        <v>3.0824105106344043E-4</v>
      </c>
      <c r="BS129" s="24">
        <f t="shared" si="100"/>
        <v>2.0815318954875337E-3</v>
      </c>
      <c r="BT129" s="42">
        <f t="shared" si="101"/>
        <v>5.4989062239031612E-2</v>
      </c>
      <c r="BU129" s="42">
        <f t="shared" si="102"/>
        <v>5.6762353083455709E-2</v>
      </c>
      <c r="BV129" s="28">
        <f t="shared" si="103"/>
        <v>5.6762353083455709E-2</v>
      </c>
      <c r="BW129" s="5" t="str">
        <f t="shared" si="104"/>
        <v>OK</v>
      </c>
      <c r="BX129" s="51">
        <v>1.2</v>
      </c>
      <c r="BY129" s="96" cm="1">
        <f t="array" ref="BY129">_xll.DCETCVNPhuLucFHeSoOnDinh(AE129*1000, BX129*1000, AH129, AI129, AJ129, AK129, AL129, AM129, $D$29)</f>
        <v>1</v>
      </c>
      <c r="BZ129" s="52">
        <f t="shared" si="105"/>
        <v>5.1352482342685087E-2</v>
      </c>
      <c r="CA129" s="54">
        <f t="shared" si="106"/>
        <v>5.3742255289236061E-2</v>
      </c>
      <c r="CB129" s="5" t="str">
        <f t="shared" si="107"/>
        <v>OK</v>
      </c>
      <c r="CC129" s="56">
        <f t="shared" si="108"/>
        <v>0.34499859601035404</v>
      </c>
      <c r="CD129" s="55">
        <f t="shared" si="109"/>
        <v>0.34499859601035404</v>
      </c>
      <c r="CE129" s="54">
        <f t="shared" si="110"/>
        <v>0.34499859601035404</v>
      </c>
      <c r="CF129" s="52">
        <f t="shared" si="111"/>
        <v>0.38</v>
      </c>
      <c r="CG129" s="5" t="str">
        <f t="shared" si="112"/>
        <v>OK</v>
      </c>
      <c r="CH129" s="57">
        <f t="shared" si="113"/>
        <v>3.1644698806466955</v>
      </c>
      <c r="CI129" s="6">
        <f t="shared" si="114"/>
        <v>3.2</v>
      </c>
      <c r="CJ129" s="5" t="str">
        <f t="shared" si="115"/>
        <v>OK</v>
      </c>
      <c r="DN129" s="181"/>
      <c r="DP129" s="27"/>
      <c r="DQ129" s="27"/>
      <c r="DR129" s="5"/>
      <c r="DS129" s="5"/>
      <c r="DT129" s="27"/>
      <c r="DU129" s="27"/>
      <c r="DV129" s="82"/>
      <c r="DW129" s="82"/>
      <c r="DX129" s="82"/>
      <c r="DY129" s="70"/>
      <c r="DZ129" s="16"/>
      <c r="EH129" s="42"/>
      <c r="EI129" s="42"/>
      <c r="EJ129" s="42"/>
      <c r="EK129" s="24"/>
      <c r="EL129" s="26"/>
      <c r="EM129" s="26"/>
      <c r="EN129" s="24"/>
      <c r="EO129" s="26"/>
      <c r="EP129" s="24"/>
      <c r="EQ129" s="26"/>
      <c r="ER129" s="24"/>
      <c r="ES129" s="24"/>
      <c r="ET129" s="42"/>
      <c r="EU129" s="42"/>
      <c r="EV129" s="28"/>
      <c r="EX129" s="51"/>
      <c r="EY129" s="96"/>
      <c r="EZ129" s="52"/>
      <c r="FA129" s="54"/>
      <c r="FB129" s="5"/>
      <c r="FC129" s="56"/>
      <c r="FD129" s="55"/>
      <c r="FE129" s="54"/>
      <c r="FF129" s="52"/>
      <c r="FG129" s="5"/>
      <c r="FH129" s="57"/>
      <c r="FI129" s="6"/>
      <c r="FJ129" s="5"/>
    </row>
    <row r="130" spans="27:166">
      <c r="AA130" s="18" t="s">
        <v>131</v>
      </c>
      <c r="AB130" s="22" t="s">
        <v>340</v>
      </c>
      <c r="AC130" s="22" t="s">
        <v>211</v>
      </c>
      <c r="AD130" s="74">
        <v>8.26</v>
      </c>
      <c r="AE130" s="74">
        <v>9.84</v>
      </c>
      <c r="AF130" s="22">
        <v>1228</v>
      </c>
      <c r="AG130" s="22">
        <v>728</v>
      </c>
      <c r="AH130" s="22">
        <v>808.49119861273255</v>
      </c>
      <c r="AI130" s="6">
        <v>10</v>
      </c>
      <c r="AJ130" s="6">
        <v>300</v>
      </c>
      <c r="AK130" s="6">
        <v>14</v>
      </c>
      <c r="AL130" s="6">
        <v>300</v>
      </c>
      <c r="AM130" s="6">
        <v>14</v>
      </c>
      <c r="AN130" s="5" t="str" cm="1">
        <f t="array" ref="AN130">_xll.Dce_Name_SectI(AF130, AG130, AJ130, AI130, AK130, "x", "-", $Q$14)</f>
        <v>(1228-728)x300x10x14</v>
      </c>
      <c r="AO130" s="5">
        <f t="shared" si="80"/>
        <v>780.49119861273255</v>
      </c>
      <c r="AP130" s="27">
        <f t="shared" si="81"/>
        <v>162.04911986127325</v>
      </c>
      <c r="AQ130" s="27">
        <f t="shared" si="82"/>
        <v>172189.89394905814</v>
      </c>
      <c r="AR130" s="5">
        <f t="shared" si="83"/>
        <v>6306.5040933217724</v>
      </c>
      <c r="AS130" s="5">
        <f t="shared" si="84"/>
        <v>4259.5366342766374</v>
      </c>
      <c r="AT130" s="27">
        <f t="shared" si="85"/>
        <v>420.4336062214515</v>
      </c>
      <c r="AU130" s="27">
        <f t="shared" si="86"/>
        <v>2429.8896559766636</v>
      </c>
      <c r="AV130" s="82">
        <f t="shared" si="87"/>
        <v>8.1363039953757759E-7</v>
      </c>
      <c r="AW130" s="82">
        <f t="shared" si="88"/>
        <v>9941656.1686012689</v>
      </c>
      <c r="AX130" s="82">
        <f t="shared" si="89"/>
        <v>9.9416561686012692E-6</v>
      </c>
      <c r="AY130" s="70">
        <f t="shared" si="90"/>
        <v>0.17715937900807516</v>
      </c>
      <c r="AZ130" s="16">
        <f t="shared" si="91"/>
        <v>595.86839895954938</v>
      </c>
      <c r="BA130" s="22" t="s">
        <v>323</v>
      </c>
      <c r="BB130" s="23">
        <v>37.968019985968205</v>
      </c>
      <c r="BC130" s="23">
        <v>12.053536977709129</v>
      </c>
      <c r="BD130" s="23">
        <v>1.4102280731336236E-3</v>
      </c>
      <c r="BE130" s="23">
        <v>3.7311426612466336E-2</v>
      </c>
      <c r="BF130" s="23">
        <v>4.6081375138178456E-2</v>
      </c>
      <c r="BG130" s="23">
        <v>116.69763611940201</v>
      </c>
      <c r="BH130" s="42" cm="1">
        <f t="array" ref="BH130">_xll.Bimoment(BE130,AY130,AD130,AE130,$O$75)</f>
        <v>5.1176636140118831E-2</v>
      </c>
      <c r="BI130" s="42">
        <f t="shared" si="92"/>
        <v>1.8068468621301604E-4</v>
      </c>
      <c r="BJ130" s="42">
        <f t="shared" si="93"/>
        <v>1.4349448782987058</v>
      </c>
      <c r="BK130" s="24">
        <f t="shared" si="94"/>
        <v>0.53812266012290721</v>
      </c>
      <c r="BL130" s="26" cm="1">
        <f t="array" ref="BL130">_xll.TCVN5575AnnexEHeSoCx(1,BK130)</f>
        <v>1.1161877339877093</v>
      </c>
      <c r="BM130" s="26">
        <f t="shared" si="95"/>
        <v>1.47</v>
      </c>
      <c r="BN130" s="24">
        <f t="shared" si="96"/>
        <v>1</v>
      </c>
      <c r="BO130" s="26" cm="1">
        <f t="array" ref="BO130">noisuy1chieu(BQ130*BN130,$C$92:$M$92,$C$93:$M$93)</f>
        <v>1.6632453203201294</v>
      </c>
      <c r="BP130" s="24">
        <f t="shared" si="97"/>
        <v>1.0790106343636922E-2</v>
      </c>
      <c r="BQ130" s="26">
        <f t="shared" si="98"/>
        <v>0.1130360329943977</v>
      </c>
      <c r="BR130" s="24">
        <f t="shared" si="99"/>
        <v>3.4337219526785168E-4</v>
      </c>
      <c r="BS130" s="24">
        <f t="shared" si="100"/>
        <v>8.493007211291E-4</v>
      </c>
      <c r="BT130" s="42">
        <f t="shared" si="101"/>
        <v>0.12416951153330247</v>
      </c>
      <c r="BU130" s="42">
        <f t="shared" si="102"/>
        <v>0.12467544005916371</v>
      </c>
      <c r="BV130" s="28">
        <f t="shared" si="103"/>
        <v>0.12467544005916371</v>
      </c>
      <c r="BW130" s="5" t="str">
        <f t="shared" si="104"/>
        <v>OK</v>
      </c>
      <c r="BX130" s="51">
        <v>1.2</v>
      </c>
      <c r="BY130" s="96" cm="1">
        <f t="array" ref="BY130">_xll.DCETCVNPhuLucFHeSoOnDinh(AE130*1000, BX130*1000, AH130, AI130, AJ130, AK130, AL130, AM130, $D$29)</f>
        <v>1</v>
      </c>
      <c r="BZ130" s="52">
        <f t="shared" si="105"/>
        <v>0.12616943352697671</v>
      </c>
      <c r="CA130" s="54">
        <f t="shared" si="106"/>
        <v>0.12736210644337365</v>
      </c>
      <c r="CB130" s="5" t="str">
        <f t="shared" si="107"/>
        <v>OK</v>
      </c>
      <c r="CC130" s="56">
        <f t="shared" si="108"/>
        <v>0.34499859601035404</v>
      </c>
      <c r="CD130" s="55">
        <f t="shared" si="109"/>
        <v>0.34499859601035404</v>
      </c>
      <c r="CE130" s="54">
        <f t="shared" si="110"/>
        <v>0.34499859601035404</v>
      </c>
      <c r="CF130" s="52">
        <f t="shared" si="111"/>
        <v>0.38</v>
      </c>
      <c r="CG130" s="5" t="str">
        <f t="shared" si="112"/>
        <v>OK</v>
      </c>
      <c r="CH130" s="57">
        <f t="shared" si="113"/>
        <v>2.5998325159156108</v>
      </c>
      <c r="CI130" s="6">
        <f t="shared" si="114"/>
        <v>3.2</v>
      </c>
      <c r="CJ130" s="5" t="str">
        <f t="shared" si="115"/>
        <v>OK</v>
      </c>
      <c r="DN130" s="181"/>
      <c r="DP130" s="27"/>
      <c r="DQ130" s="27"/>
      <c r="DR130" s="5"/>
      <c r="DS130" s="5"/>
      <c r="DT130" s="27"/>
      <c r="DU130" s="27"/>
      <c r="DV130" s="82"/>
      <c r="DW130" s="82"/>
      <c r="DX130" s="82"/>
      <c r="DY130" s="70"/>
      <c r="DZ130" s="16"/>
      <c r="EH130" s="42"/>
      <c r="EI130" s="42"/>
      <c r="EJ130" s="42"/>
      <c r="EK130" s="24"/>
      <c r="EL130" s="26"/>
      <c r="EM130" s="26"/>
      <c r="EN130" s="24"/>
      <c r="EO130" s="26"/>
      <c r="EP130" s="24"/>
      <c r="EQ130" s="26"/>
      <c r="ER130" s="24"/>
      <c r="ES130" s="24"/>
      <c r="ET130" s="42"/>
      <c r="EU130" s="42"/>
      <c r="EV130" s="28"/>
      <c r="EX130" s="51"/>
      <c r="EY130" s="96"/>
      <c r="EZ130" s="52"/>
      <c r="FA130" s="54"/>
      <c r="FB130" s="5"/>
      <c r="FC130" s="56"/>
      <c r="FD130" s="55"/>
      <c r="FE130" s="54"/>
      <c r="FF130" s="52"/>
      <c r="FG130" s="5"/>
      <c r="FH130" s="57"/>
      <c r="FI130" s="6"/>
      <c r="FJ130" s="5"/>
    </row>
    <row r="131" spans="27:166">
      <c r="AA131" s="18" t="s">
        <v>131</v>
      </c>
      <c r="AB131" s="22" t="s">
        <v>340</v>
      </c>
      <c r="AC131" s="22" t="s">
        <v>211</v>
      </c>
      <c r="AD131" s="74">
        <v>8.26</v>
      </c>
      <c r="AE131" s="74">
        <v>9.84</v>
      </c>
      <c r="AF131" s="22">
        <v>1228</v>
      </c>
      <c r="AG131" s="22">
        <v>728</v>
      </c>
      <c r="AH131" s="22">
        <v>808.49119861273255</v>
      </c>
      <c r="AI131" s="6">
        <v>10</v>
      </c>
      <c r="AJ131" s="6">
        <v>300</v>
      </c>
      <c r="AK131" s="6">
        <v>14</v>
      </c>
      <c r="AL131" s="6">
        <v>300</v>
      </c>
      <c r="AM131" s="6">
        <v>14</v>
      </c>
      <c r="AN131" s="5" t="str" cm="1">
        <f t="array" ref="AN131">_xll.Dce_Name_SectI(AF131, AG131, AJ131, AI131, AK131, "x", "-", $Q$14)</f>
        <v>(1228-728)x300x10x14</v>
      </c>
      <c r="AO131" s="5">
        <f t="shared" si="80"/>
        <v>780.49119861273255</v>
      </c>
      <c r="AP131" s="27">
        <f t="shared" si="81"/>
        <v>162.04911986127325</v>
      </c>
      <c r="AQ131" s="27">
        <f t="shared" si="82"/>
        <v>172189.89394905814</v>
      </c>
      <c r="AR131" s="5">
        <f t="shared" si="83"/>
        <v>6306.5040933217724</v>
      </c>
      <c r="AS131" s="5">
        <f t="shared" si="84"/>
        <v>4259.5366342766374</v>
      </c>
      <c r="AT131" s="27">
        <f t="shared" si="85"/>
        <v>420.4336062214515</v>
      </c>
      <c r="AU131" s="27">
        <f t="shared" si="86"/>
        <v>2429.8896559766636</v>
      </c>
      <c r="AV131" s="82">
        <f t="shared" si="87"/>
        <v>8.1363039953757759E-7</v>
      </c>
      <c r="AW131" s="82">
        <f t="shared" si="88"/>
        <v>9941656.1686012689</v>
      </c>
      <c r="AX131" s="82">
        <f t="shared" si="89"/>
        <v>9.9416561686012692E-6</v>
      </c>
      <c r="AY131" s="70">
        <f t="shared" si="90"/>
        <v>0.17715937900807516</v>
      </c>
      <c r="AZ131" s="16">
        <f t="shared" si="91"/>
        <v>595.86839895954938</v>
      </c>
      <c r="BA131" s="22" t="s">
        <v>323</v>
      </c>
      <c r="BB131" s="23">
        <v>38.023651527517359</v>
      </c>
      <c r="BC131" s="23">
        <v>12.521769119077362</v>
      </c>
      <c r="BD131" s="23">
        <v>0.11502854217371805</v>
      </c>
      <c r="BE131" s="23">
        <v>3.7311426612467141E-2</v>
      </c>
      <c r="BF131" s="23">
        <v>4.6081375138101066E-2</v>
      </c>
      <c r="BG131" s="23">
        <v>116.69763386312661</v>
      </c>
      <c r="BH131" s="42" cm="1">
        <f t="array" ref="BH131">_xll.Bimoment(BE131,AY131,AD131,AE131,$O$75)</f>
        <v>5.1176636140119934E-2</v>
      </c>
      <c r="BI131" s="42">
        <f t="shared" si="92"/>
        <v>1.4737967882043139E-2</v>
      </c>
      <c r="BJ131" s="42">
        <f t="shared" si="93"/>
        <v>1.4906867998901621</v>
      </c>
      <c r="BK131" s="24">
        <f t="shared" si="94"/>
        <v>0.53812266012290721</v>
      </c>
      <c r="BL131" s="26" cm="1">
        <f t="array" ref="BL131">_xll.TCVN5575AnnexEHeSoCx(1,BK131)</f>
        <v>1.1161877339877093</v>
      </c>
      <c r="BM131" s="26">
        <f t="shared" si="95"/>
        <v>1.47</v>
      </c>
      <c r="BN131" s="24">
        <f t="shared" si="96"/>
        <v>1</v>
      </c>
      <c r="BO131" s="26" cm="1">
        <f t="array" ref="BO131">noisuy1chieu(BQ131*BN131,$C$92:$M$92,$C$93:$M$93)</f>
        <v>1.6632453203201294</v>
      </c>
      <c r="BP131" s="24">
        <f t="shared" si="97"/>
        <v>1.0805916234423896E-2</v>
      </c>
      <c r="BQ131" s="26">
        <f t="shared" si="98"/>
        <v>0.1130360308089171</v>
      </c>
      <c r="BR131" s="24">
        <f t="shared" si="99"/>
        <v>3.4337219526727505E-4</v>
      </c>
      <c r="BS131" s="24">
        <f t="shared" si="100"/>
        <v>8.4930072112911832E-4</v>
      </c>
      <c r="BT131" s="42">
        <f t="shared" si="101"/>
        <v>0.12418531923860826</v>
      </c>
      <c r="BU131" s="42">
        <f t="shared" si="102"/>
        <v>0.1246912477644701</v>
      </c>
      <c r="BV131" s="28">
        <f t="shared" si="103"/>
        <v>0.1246912477644701</v>
      </c>
      <c r="BW131" s="5" t="str">
        <f t="shared" si="104"/>
        <v>OK</v>
      </c>
      <c r="BX131" s="51">
        <v>1.2</v>
      </c>
      <c r="BY131" s="96" cm="1">
        <f t="array" ref="BY131">_xll.DCETCVNPhuLucFHeSoOnDinh(AE131*1000, BX131*1000, AH131, AI131, AJ131, AK131, AL131, AM131, $D$29)</f>
        <v>1</v>
      </c>
      <c r="BZ131" s="52">
        <f t="shared" si="105"/>
        <v>0.12616943108757006</v>
      </c>
      <c r="CA131" s="54">
        <f t="shared" si="106"/>
        <v>0.12736210400396647</v>
      </c>
      <c r="CB131" s="5" t="str">
        <f t="shared" si="107"/>
        <v>OK</v>
      </c>
      <c r="CC131" s="56">
        <f t="shared" si="108"/>
        <v>0.34499859601035404</v>
      </c>
      <c r="CD131" s="55">
        <f t="shared" si="109"/>
        <v>0.34499859601035404</v>
      </c>
      <c r="CE131" s="54">
        <f t="shared" si="110"/>
        <v>0.34499859601035404</v>
      </c>
      <c r="CF131" s="52">
        <f t="shared" si="111"/>
        <v>0.38</v>
      </c>
      <c r="CG131" s="5" t="str">
        <f t="shared" si="112"/>
        <v>OK</v>
      </c>
      <c r="CH131" s="57">
        <f t="shared" si="113"/>
        <v>2.5998325159156108</v>
      </c>
      <c r="CI131" s="6">
        <f t="shared" si="114"/>
        <v>3.2</v>
      </c>
      <c r="CJ131" s="5" t="str">
        <f t="shared" si="115"/>
        <v>OK</v>
      </c>
      <c r="DN131" s="181"/>
      <c r="DP131" s="27"/>
      <c r="DQ131" s="27"/>
      <c r="DR131" s="5"/>
      <c r="DS131" s="5"/>
      <c r="DT131" s="27"/>
      <c r="DU131" s="27"/>
      <c r="DV131" s="82"/>
      <c r="DW131" s="82"/>
      <c r="DX131" s="82"/>
      <c r="DY131" s="70"/>
      <c r="DZ131" s="16"/>
      <c r="EH131" s="42"/>
      <c r="EI131" s="42"/>
      <c r="EJ131" s="42"/>
      <c r="EK131" s="24"/>
      <c r="EL131" s="26"/>
      <c r="EM131" s="26"/>
      <c r="EN131" s="24"/>
      <c r="EO131" s="26"/>
      <c r="EP131" s="24"/>
      <c r="EQ131" s="26"/>
      <c r="ER131" s="24"/>
      <c r="ES131" s="24"/>
      <c r="ET131" s="42"/>
      <c r="EU131" s="42"/>
      <c r="EV131" s="28"/>
      <c r="EX131" s="51"/>
      <c r="EY131" s="96"/>
      <c r="EZ131" s="52"/>
      <c r="FA131" s="54"/>
      <c r="FB131" s="5"/>
      <c r="FC131" s="56"/>
      <c r="FD131" s="55"/>
      <c r="FE131" s="54"/>
      <c r="FF131" s="52"/>
      <c r="FG131" s="5"/>
      <c r="FH131" s="57"/>
      <c r="FI131" s="6"/>
      <c r="FJ131" s="5"/>
    </row>
    <row r="132" spans="27:166">
      <c r="AA132" s="18" t="s">
        <v>131</v>
      </c>
      <c r="AB132" s="22" t="s">
        <v>340</v>
      </c>
      <c r="AC132" s="22" t="s">
        <v>211</v>
      </c>
      <c r="AD132" s="74">
        <v>9.84</v>
      </c>
      <c r="AE132" s="74">
        <v>9.84</v>
      </c>
      <c r="AF132" s="22">
        <v>1228</v>
      </c>
      <c r="AG132" s="22">
        <v>728</v>
      </c>
      <c r="AH132" s="22">
        <v>728</v>
      </c>
      <c r="AI132" s="6">
        <v>10</v>
      </c>
      <c r="AJ132" s="6">
        <v>300</v>
      </c>
      <c r="AK132" s="6">
        <v>14</v>
      </c>
      <c r="AL132" s="6">
        <v>300</v>
      </c>
      <c r="AM132" s="6">
        <v>14</v>
      </c>
      <c r="AN132" s="5" t="str" cm="1">
        <f t="array" ref="AN132">_xll.Dce_Name_SectI(AF132, AG132, AJ132, AI132, AK132, "x", "-", $Q$14)</f>
        <v>(1228-728)x300x10x14</v>
      </c>
      <c r="AO132" s="5">
        <f t="shared" si="80"/>
        <v>700</v>
      </c>
      <c r="AP132" s="27">
        <f t="shared" si="81"/>
        <v>154</v>
      </c>
      <c r="AQ132" s="27">
        <f t="shared" si="82"/>
        <v>135654.21333333332</v>
      </c>
      <c r="AR132" s="5">
        <f t="shared" si="83"/>
        <v>6305.833333333333</v>
      </c>
      <c r="AS132" s="5">
        <f t="shared" si="84"/>
        <v>3726.7641025641024</v>
      </c>
      <c r="AT132" s="27">
        <f t="shared" si="85"/>
        <v>420.38888888888886</v>
      </c>
      <c r="AU132" s="27">
        <f t="shared" si="86"/>
        <v>2111.9</v>
      </c>
      <c r="AV132" s="82">
        <f t="shared" si="87"/>
        <v>7.8680000000000003E-7</v>
      </c>
      <c r="AW132" s="82">
        <f t="shared" si="88"/>
        <v>8029287</v>
      </c>
      <c r="AX132" s="82">
        <f t="shared" si="89"/>
        <v>8.0292870000000006E-6</v>
      </c>
      <c r="AY132" s="70">
        <f t="shared" si="90"/>
        <v>0.19385348826075771</v>
      </c>
      <c r="AZ132" s="16">
        <f t="shared" si="91"/>
        <v>535.5</v>
      </c>
      <c r="BA132" s="22" t="s">
        <v>323</v>
      </c>
      <c r="BB132" s="23">
        <v>38.531189457138595</v>
      </c>
      <c r="BC132" s="23">
        <v>7.952590415704333</v>
      </c>
      <c r="BD132" s="23">
        <v>0.11502854217371805</v>
      </c>
      <c r="BE132" s="23">
        <v>3.7311426612467141E-2</v>
      </c>
      <c r="BF132" s="23">
        <v>0.13616993526399856</v>
      </c>
      <c r="BG132" s="23">
        <v>132.92901675046332</v>
      </c>
      <c r="BH132" s="42" cm="1">
        <f t="array" ref="BH132">_xll.Bimoment(BE132,AY132,AD132,AE132,$O$75)</f>
        <v>0.28425104910323651</v>
      </c>
      <c r="BI132" s="42">
        <f t="shared" si="92"/>
        <v>1.6432648881959722E-2</v>
      </c>
      <c r="BJ132" s="42">
        <f t="shared" si="93"/>
        <v>0.94673695425051585</v>
      </c>
      <c r="BK132" s="24">
        <f t="shared" si="94"/>
        <v>0.6</v>
      </c>
      <c r="BL132" s="26" cm="1">
        <f t="array" ref="BL132">_xll.TCVN5575AnnexEHeSoCx(1,BK132)</f>
        <v>1.1099999999999999</v>
      </c>
      <c r="BM132" s="26">
        <f t="shared" si="95"/>
        <v>1.47</v>
      </c>
      <c r="BN132" s="24">
        <f t="shared" si="96"/>
        <v>1</v>
      </c>
      <c r="BO132" s="26" cm="1">
        <f t="array" ref="BO132">noisuy1chieu(BQ132*BN132,$C$92:$M$92,$C$93:$M$93)</f>
        <v>1.7362898588180542</v>
      </c>
      <c r="BP132" s="24">
        <f t="shared" si="97"/>
        <v>1.1522484885507955E-2</v>
      </c>
      <c r="BQ132" s="26">
        <f t="shared" si="98"/>
        <v>0.1479855674340734</v>
      </c>
      <c r="BR132" s="24">
        <f t="shared" si="99"/>
        <v>1.0147688315012351E-3</v>
      </c>
      <c r="BS132" s="24">
        <f t="shared" si="100"/>
        <v>5.0282491995320656E-3</v>
      </c>
      <c r="BT132" s="42">
        <f t="shared" si="101"/>
        <v>0.16052282115108257</v>
      </c>
      <c r="BU132" s="42">
        <f t="shared" si="102"/>
        <v>0.16453630151911341</v>
      </c>
      <c r="BV132" s="28">
        <f t="shared" si="103"/>
        <v>0.16453630151911341</v>
      </c>
      <c r="BW132" s="5" t="str">
        <f t="shared" si="104"/>
        <v>OK</v>
      </c>
      <c r="BX132" s="51">
        <v>1.2</v>
      </c>
      <c r="BY132" s="96" cm="1">
        <f t="array" ref="BY132">_xll.DCETCVNPhuLucFHeSoOnDinh(AE132*1000, BX132*1000, AH132, AI132, AJ132, AK132, AL132, AM132, $D$29)</f>
        <v>1</v>
      </c>
      <c r="BZ132" s="52">
        <f t="shared" si="105"/>
        <v>0.16426397985182145</v>
      </c>
      <c r="CA132" s="54">
        <f t="shared" si="106"/>
        <v>0.17030699788285475</v>
      </c>
      <c r="CB132" s="5" t="str">
        <f t="shared" si="107"/>
        <v>OK</v>
      </c>
      <c r="CC132" s="56">
        <f t="shared" si="108"/>
        <v>0.34499859601035404</v>
      </c>
      <c r="CD132" s="55">
        <f t="shared" si="109"/>
        <v>0.34499859601035404</v>
      </c>
      <c r="CE132" s="54">
        <f t="shared" si="110"/>
        <v>0.34499859601035404</v>
      </c>
      <c r="CF132" s="52">
        <f t="shared" si="111"/>
        <v>0.38</v>
      </c>
      <c r="CG132" s="5" t="str">
        <f t="shared" si="112"/>
        <v>OK</v>
      </c>
      <c r="CH132" s="57">
        <f t="shared" si="113"/>
        <v>2.3317146488975653</v>
      </c>
      <c r="CI132" s="6">
        <f t="shared" si="114"/>
        <v>3.2</v>
      </c>
      <c r="CJ132" s="5" t="str">
        <f t="shared" si="115"/>
        <v>OK</v>
      </c>
      <c r="DN132" s="181"/>
      <c r="DP132" s="27"/>
      <c r="DQ132" s="27"/>
      <c r="DR132" s="5"/>
      <c r="DS132" s="5"/>
      <c r="DT132" s="27"/>
      <c r="DU132" s="27"/>
      <c r="DV132" s="82"/>
      <c r="DW132" s="82"/>
      <c r="DX132" s="82"/>
      <c r="DY132" s="70"/>
      <c r="DZ132" s="16"/>
      <c r="EH132" s="42"/>
      <c r="EI132" s="42"/>
      <c r="EJ132" s="42"/>
      <c r="EK132" s="24"/>
      <c r="EL132" s="26"/>
      <c r="EM132" s="26"/>
      <c r="EN132" s="24"/>
      <c r="EO132" s="26"/>
      <c r="EP132" s="24"/>
      <c r="EQ132" s="26"/>
      <c r="ER132" s="24"/>
      <c r="ES132" s="24"/>
      <c r="ET132" s="42"/>
      <c r="EU132" s="42"/>
      <c r="EV132" s="28"/>
      <c r="EX132" s="51"/>
      <c r="EY132" s="96"/>
      <c r="EZ132" s="52"/>
      <c r="FA132" s="54"/>
      <c r="FB132" s="5"/>
      <c r="FC132" s="56"/>
      <c r="FD132" s="55"/>
      <c r="FE132" s="54"/>
      <c r="FF132" s="52"/>
      <c r="FG132" s="5"/>
      <c r="FH132" s="57"/>
      <c r="FI132" s="6"/>
      <c r="FJ132" s="5"/>
    </row>
    <row r="133" spans="27:166">
      <c r="AA133" s="18" t="s">
        <v>131</v>
      </c>
      <c r="AB133" s="22" t="s">
        <v>340</v>
      </c>
      <c r="AC133" s="22" t="s">
        <v>211</v>
      </c>
      <c r="AD133" s="74">
        <v>0</v>
      </c>
      <c r="AE133" s="74">
        <v>9.84</v>
      </c>
      <c r="AF133" s="22">
        <v>1228</v>
      </c>
      <c r="AG133" s="22">
        <v>728</v>
      </c>
      <c r="AH133" s="22">
        <v>1228</v>
      </c>
      <c r="AI133" s="6">
        <v>10</v>
      </c>
      <c r="AJ133" s="6">
        <v>300</v>
      </c>
      <c r="AK133" s="6">
        <v>14</v>
      </c>
      <c r="AL133" s="6">
        <v>300</v>
      </c>
      <c r="AM133" s="6">
        <v>14</v>
      </c>
      <c r="AN133" s="5" t="str" cm="1">
        <f t="array" ref="AN133">_xll.Dce_Name_SectI(AF133, AG133, AJ133, AI133, AK133, "x", "-", $Q$14)</f>
        <v>(1228-728)x300x10x14</v>
      </c>
      <c r="AO133" s="5">
        <f t="shared" si="80"/>
        <v>1200</v>
      </c>
      <c r="AP133" s="27">
        <f t="shared" si="81"/>
        <v>204</v>
      </c>
      <c r="AQ133" s="27">
        <f t="shared" si="82"/>
        <v>453510.88</v>
      </c>
      <c r="AR133" s="5">
        <f t="shared" si="83"/>
        <v>6310</v>
      </c>
      <c r="AS133" s="5">
        <f t="shared" si="84"/>
        <v>7386.170684039088</v>
      </c>
      <c r="AT133" s="27">
        <f t="shared" si="85"/>
        <v>420.66666666666669</v>
      </c>
      <c r="AU133" s="27">
        <f t="shared" si="86"/>
        <v>4349.3999999999996</v>
      </c>
      <c r="AV133" s="82">
        <f t="shared" si="87"/>
        <v>9.5346666666666665E-7</v>
      </c>
      <c r="AW133" s="82">
        <f t="shared" si="88"/>
        <v>23212287</v>
      </c>
      <c r="AX133" s="82">
        <f t="shared" si="89"/>
        <v>2.3212286999999999E-5</v>
      </c>
      <c r="AY133" s="70">
        <f t="shared" si="90"/>
        <v>0.12550866986930984</v>
      </c>
      <c r="AZ133" s="16">
        <f t="shared" si="91"/>
        <v>910.5</v>
      </c>
      <c r="BA133" s="22" t="s">
        <v>324</v>
      </c>
      <c r="BB133" s="23">
        <v>63.665903307148255</v>
      </c>
      <c r="BC133" s="23">
        <v>60.400214989153824</v>
      </c>
      <c r="BD133" s="23">
        <v>4.8185602576025E-2</v>
      </c>
      <c r="BE133" s="23">
        <v>1.5604782228921515E-3</v>
      </c>
      <c r="BF133" s="23">
        <v>6.7258505025262871E-2</v>
      </c>
      <c r="BG133" s="23">
        <v>154.45982769427701</v>
      </c>
      <c r="BH133" s="42" cm="1">
        <f t="array" ref="BH133">_xll.Bimoment(BE133,AY133,AD133,AE133,$O$75)</f>
        <v>1.2282307557239877E-2</v>
      </c>
      <c r="BI133" s="42">
        <f t="shared" si="92"/>
        <v>4.0154668813354166E-3</v>
      </c>
      <c r="BJ133" s="42">
        <f t="shared" si="93"/>
        <v>7.1905017844230743</v>
      </c>
      <c r="BK133" s="24">
        <f t="shared" si="94"/>
        <v>0.35</v>
      </c>
      <c r="BL133" s="26" cm="1">
        <f t="array" ref="BL133">_xll.TCVN5575AnnexEHeSoCx(1,BK133)</f>
        <v>1.1619999999999999</v>
      </c>
      <c r="BM133" s="26">
        <f t="shared" si="95"/>
        <v>1.47</v>
      </c>
      <c r="BN133" s="24">
        <f t="shared" si="96"/>
        <v>1</v>
      </c>
      <c r="BO133" s="26" cm="1">
        <f t="array" ref="BO133">noisuy1chieu(BQ133*BN133,$C$92:$M$92,$C$93:$M$93)</f>
        <v>1.607579231262207</v>
      </c>
      <c r="BP133" s="24">
        <f t="shared" si="97"/>
        <v>1.4372462691887187E-2</v>
      </c>
      <c r="BQ133" s="26">
        <f t="shared" si="98"/>
        <v>8.2879005410039105E-2</v>
      </c>
      <c r="BR133" s="24">
        <f t="shared" si="99"/>
        <v>5.0089445850111771E-4</v>
      </c>
      <c r="BS133" s="24">
        <f t="shared" si="100"/>
        <v>1.3801428886590163E-4</v>
      </c>
      <c r="BT133" s="42">
        <f t="shared" si="101"/>
        <v>9.7752362560427408E-2</v>
      </c>
      <c r="BU133" s="42">
        <f t="shared" si="102"/>
        <v>9.738948239079219E-2</v>
      </c>
      <c r="BV133" s="28">
        <f t="shared" si="103"/>
        <v>9.7752362560427408E-2</v>
      </c>
      <c r="BW133" s="5" t="str">
        <f t="shared" si="104"/>
        <v>OK</v>
      </c>
      <c r="BX133" s="51">
        <v>1.2</v>
      </c>
      <c r="BY133" s="96" cm="1">
        <f t="array" ref="BY133">_xll.DCETCVNPhuLucFHeSoOnDinh(AE133*1000, BX133*1000, AH133, AI133, AJ133, AK133, AL133, AM133, $D$29)</f>
        <v>1</v>
      </c>
      <c r="BZ133" s="52">
        <f t="shared" si="105"/>
        <v>9.6305404286465418E-2</v>
      </c>
      <c r="CA133" s="54">
        <f t="shared" si="106"/>
        <v>9.6944313033832427E-2</v>
      </c>
      <c r="CB133" s="5" t="str">
        <f t="shared" si="107"/>
        <v>OK</v>
      </c>
      <c r="CC133" s="56">
        <f t="shared" si="108"/>
        <v>0.34499859601035404</v>
      </c>
      <c r="CD133" s="55">
        <f t="shared" si="109"/>
        <v>0.34499859601035404</v>
      </c>
      <c r="CE133" s="54">
        <f t="shared" si="110"/>
        <v>0.34499859601035404</v>
      </c>
      <c r="CF133" s="52">
        <f t="shared" si="111"/>
        <v>0.38</v>
      </c>
      <c r="CG133" s="5" t="str">
        <f t="shared" si="112"/>
        <v>OK</v>
      </c>
      <c r="CH133" s="57">
        <f t="shared" si="113"/>
        <v>3.9972251123958262</v>
      </c>
      <c r="CI133" s="6">
        <f t="shared" si="114"/>
        <v>3.2</v>
      </c>
      <c r="CJ133" s="5" t="str">
        <f t="shared" si="115"/>
        <v>Gia cường</v>
      </c>
      <c r="DN133" s="181"/>
      <c r="DP133" s="27"/>
      <c r="DQ133" s="27"/>
      <c r="DR133" s="5"/>
      <c r="DS133" s="5"/>
      <c r="DT133" s="27"/>
      <c r="DU133" s="27"/>
      <c r="DV133" s="82"/>
      <c r="DW133" s="82"/>
      <c r="DX133" s="82"/>
      <c r="DY133" s="70"/>
      <c r="DZ133" s="16"/>
      <c r="EH133" s="42"/>
      <c r="EI133" s="42"/>
      <c r="EJ133" s="42"/>
      <c r="EK133" s="24"/>
      <c r="EL133" s="26"/>
      <c r="EM133" s="26"/>
      <c r="EN133" s="24"/>
      <c r="EO133" s="26"/>
      <c r="EP133" s="24"/>
      <c r="EQ133" s="26"/>
      <c r="ER133" s="24"/>
      <c r="ES133" s="24"/>
      <c r="ET133" s="42"/>
      <c r="EU133" s="42"/>
      <c r="EV133" s="28"/>
      <c r="EX133" s="51"/>
      <c r="EY133" s="96"/>
      <c r="EZ133" s="52"/>
      <c r="FA133" s="54"/>
      <c r="FB133" s="5"/>
      <c r="FC133" s="56"/>
      <c r="FD133" s="55"/>
      <c r="FE133" s="54"/>
      <c r="FF133" s="52"/>
      <c r="FG133" s="5"/>
      <c r="FH133" s="57"/>
      <c r="FI133" s="6"/>
      <c r="FJ133" s="5"/>
    </row>
    <row r="134" spans="27:166">
      <c r="AA134" s="18" t="s">
        <v>131</v>
      </c>
      <c r="AB134" s="22" t="s">
        <v>340</v>
      </c>
      <c r="AC134" s="22" t="s">
        <v>211</v>
      </c>
      <c r="AD134" s="74">
        <v>4.92</v>
      </c>
      <c r="AE134" s="74">
        <v>9.84</v>
      </c>
      <c r="AF134" s="22">
        <v>1228</v>
      </c>
      <c r="AG134" s="22">
        <v>728</v>
      </c>
      <c r="AH134" s="22">
        <v>978</v>
      </c>
      <c r="AI134" s="6">
        <v>10</v>
      </c>
      <c r="AJ134" s="6">
        <v>300</v>
      </c>
      <c r="AK134" s="6">
        <v>14</v>
      </c>
      <c r="AL134" s="6">
        <v>300</v>
      </c>
      <c r="AM134" s="6">
        <v>14</v>
      </c>
      <c r="AN134" s="5" t="str" cm="1">
        <f t="array" ref="AN134">_xll.Dce_Name_SectI(AF134, AG134, AJ134, AI134, AK134, "x", "-", $Q$14)</f>
        <v>(1228-728)x300x10x14</v>
      </c>
      <c r="AO134" s="5">
        <f t="shared" si="80"/>
        <v>950</v>
      </c>
      <c r="AP134" s="27">
        <f t="shared" si="81"/>
        <v>179</v>
      </c>
      <c r="AQ134" s="27">
        <f t="shared" si="82"/>
        <v>266613.79666666663</v>
      </c>
      <c r="AR134" s="5">
        <f t="shared" si="83"/>
        <v>6307.916666666667</v>
      </c>
      <c r="AS134" s="5">
        <f t="shared" si="84"/>
        <v>5452.224880708929</v>
      </c>
      <c r="AT134" s="27">
        <f t="shared" si="85"/>
        <v>420.52777777777777</v>
      </c>
      <c r="AU134" s="27">
        <f t="shared" si="86"/>
        <v>3152.5250000000001</v>
      </c>
      <c r="AV134" s="82">
        <f t="shared" si="87"/>
        <v>8.7013333333333334E-7</v>
      </c>
      <c r="AW134" s="82">
        <f t="shared" si="88"/>
        <v>14636412</v>
      </c>
      <c r="AX134" s="82">
        <f t="shared" si="89"/>
        <v>1.4636412E-5</v>
      </c>
      <c r="AY134" s="70">
        <f t="shared" si="90"/>
        <v>0.1509925520416649</v>
      </c>
      <c r="AZ134" s="16">
        <f t="shared" si="91"/>
        <v>723</v>
      </c>
      <c r="BA134" s="22" t="s">
        <v>324</v>
      </c>
      <c r="BB134" s="23">
        <v>65.376969426991323</v>
      </c>
      <c r="BC134" s="23">
        <v>44.24204645761899</v>
      </c>
      <c r="BD134" s="23">
        <v>4.8185602576025E-2</v>
      </c>
      <c r="BE134" s="23">
        <v>1.5604782228921515E-3</v>
      </c>
      <c r="BF134" s="23">
        <v>0.16986464314759459</v>
      </c>
      <c r="BG134" s="23">
        <v>103.3615941846502</v>
      </c>
      <c r="BH134" s="42" cm="1">
        <f t="array" ref="BH134">_xll.Bimoment(BE134,AY134,AD134,AE134,$O$75)</f>
        <v>-5.9125734284717294E-3</v>
      </c>
      <c r="BI134" s="42">
        <f t="shared" si="92"/>
        <v>5.0721686922131585E-3</v>
      </c>
      <c r="BJ134" s="42">
        <f t="shared" si="93"/>
        <v>5.266910292573689</v>
      </c>
      <c r="BK134" s="24">
        <f t="shared" si="94"/>
        <v>0.44210526315789472</v>
      </c>
      <c r="BL134" s="26" cm="1">
        <f t="array" ref="BL134">_xll.TCVN5575AnnexEHeSoCx(1,BK134)</f>
        <v>1.1362105263157896</v>
      </c>
      <c r="BM134" s="26">
        <f t="shared" si="95"/>
        <v>1.47</v>
      </c>
      <c r="BN134" s="24">
        <f t="shared" si="96"/>
        <v>1</v>
      </c>
      <c r="BO134" s="26" cm="1">
        <f t="array" ref="BO134">noisuy1chieu(BQ134*BN134,$C$92:$M$92,$C$93:$M$93)</f>
        <v>1.5975525379180908</v>
      </c>
      <c r="BP134" s="24">
        <f t="shared" si="97"/>
        <v>1.6820008305973955E-2</v>
      </c>
      <c r="BQ134" s="26">
        <f t="shared" si="98"/>
        <v>7.6838889967610249E-2</v>
      </c>
      <c r="BR134" s="24">
        <f t="shared" si="99"/>
        <v>1.2654512530818026E-3</v>
      </c>
      <c r="BS134" s="24">
        <f t="shared" si="100"/>
        <v>8.4193685590710476E-5</v>
      </c>
      <c r="BT134" s="42">
        <f t="shared" si="101"/>
        <v>9.4924349526666008E-2</v>
      </c>
      <c r="BU134" s="42">
        <f t="shared" si="102"/>
        <v>9.3743091959174907E-2</v>
      </c>
      <c r="BV134" s="28">
        <f t="shared" si="103"/>
        <v>9.4924349526666008E-2</v>
      </c>
      <c r="BW134" s="5" t="str">
        <f t="shared" si="104"/>
        <v>OK</v>
      </c>
      <c r="BX134" s="51">
        <v>1.2</v>
      </c>
      <c r="BY134" s="96" cm="1">
        <f t="array" ref="BY134">_xll.DCETCVNPhuLucFHeSoOnDinh(AE134*1000, BX134*1000, AH134, AI134, AJ134, AK134, AL134, AM134, $D$29)</f>
        <v>1</v>
      </c>
      <c r="BZ134" s="52">
        <f t="shared" si="105"/>
        <v>8.7305155611619487E-2</v>
      </c>
      <c r="CA134" s="54">
        <f t="shared" si="106"/>
        <v>8.8654800550291998E-2</v>
      </c>
      <c r="CB134" s="5" t="str">
        <f t="shared" si="107"/>
        <v>OK</v>
      </c>
      <c r="CC134" s="56">
        <f t="shared" si="108"/>
        <v>0.34499859601035404</v>
      </c>
      <c r="CD134" s="55">
        <f t="shared" si="109"/>
        <v>0.34499859601035404</v>
      </c>
      <c r="CE134" s="54">
        <f t="shared" si="110"/>
        <v>0.34499859601035404</v>
      </c>
      <c r="CF134" s="52">
        <f t="shared" si="111"/>
        <v>0.38</v>
      </c>
      <c r="CG134" s="5" t="str">
        <f t="shared" si="112"/>
        <v>OK</v>
      </c>
      <c r="CH134" s="57">
        <f t="shared" si="113"/>
        <v>3.1644698806466955</v>
      </c>
      <c r="CI134" s="6">
        <f t="shared" si="114"/>
        <v>3.2</v>
      </c>
      <c r="CJ134" s="5" t="str">
        <f t="shared" si="115"/>
        <v>OK</v>
      </c>
      <c r="DN134" s="181"/>
      <c r="DP134" s="27"/>
      <c r="DQ134" s="27"/>
      <c r="DR134" s="5"/>
      <c r="DS134" s="5"/>
      <c r="DT134" s="27"/>
      <c r="DU134" s="27"/>
      <c r="DV134" s="82"/>
      <c r="DW134" s="82"/>
      <c r="DX134" s="82"/>
      <c r="DY134" s="70"/>
      <c r="DZ134" s="16"/>
      <c r="EH134" s="42"/>
      <c r="EI134" s="42"/>
      <c r="EJ134" s="42"/>
      <c r="EK134" s="24"/>
      <c r="EL134" s="26"/>
      <c r="EM134" s="26"/>
      <c r="EN134" s="24"/>
      <c r="EO134" s="26"/>
      <c r="EP134" s="24"/>
      <c r="EQ134" s="26"/>
      <c r="ER134" s="24"/>
      <c r="ES134" s="24"/>
      <c r="ET134" s="42"/>
      <c r="EU134" s="42"/>
      <c r="EV134" s="28"/>
      <c r="EX134" s="51"/>
      <c r="EY134" s="96"/>
      <c r="EZ134" s="52"/>
      <c r="FA134" s="54"/>
      <c r="FB134" s="5"/>
      <c r="FC134" s="56"/>
      <c r="FD134" s="55"/>
      <c r="FE134" s="54"/>
      <c r="FF134" s="52"/>
      <c r="FG134" s="5"/>
      <c r="FH134" s="57"/>
      <c r="FI134" s="6"/>
      <c r="FJ134" s="5"/>
    </row>
    <row r="135" spans="27:166">
      <c r="AA135" s="18" t="s">
        <v>131</v>
      </c>
      <c r="AB135" s="22" t="s">
        <v>340</v>
      </c>
      <c r="AC135" s="22" t="s">
        <v>211</v>
      </c>
      <c r="AD135" s="74">
        <v>8.26</v>
      </c>
      <c r="AE135" s="74">
        <v>9.84</v>
      </c>
      <c r="AF135" s="22">
        <v>1228</v>
      </c>
      <c r="AG135" s="22">
        <v>728</v>
      </c>
      <c r="AH135" s="22">
        <v>808.49119861273255</v>
      </c>
      <c r="AI135" s="6">
        <v>10</v>
      </c>
      <c r="AJ135" s="6">
        <v>300</v>
      </c>
      <c r="AK135" s="6">
        <v>14</v>
      </c>
      <c r="AL135" s="6">
        <v>300</v>
      </c>
      <c r="AM135" s="6">
        <v>14</v>
      </c>
      <c r="AN135" s="5" t="str" cm="1">
        <f t="array" ref="AN135">_xll.Dce_Name_SectI(AF135, AG135, AJ135, AI135, AK135, "x", "-", $Q$14)</f>
        <v>(1228-728)x300x10x14</v>
      </c>
      <c r="AO135" s="5">
        <f t="shared" si="80"/>
        <v>780.49119861273255</v>
      </c>
      <c r="AP135" s="27">
        <f t="shared" si="81"/>
        <v>162.04911986127325</v>
      </c>
      <c r="AQ135" s="27">
        <f t="shared" si="82"/>
        <v>172189.89394905814</v>
      </c>
      <c r="AR135" s="5">
        <f t="shared" si="83"/>
        <v>6306.5040933217724</v>
      </c>
      <c r="AS135" s="5">
        <f t="shared" si="84"/>
        <v>4259.5366342766374</v>
      </c>
      <c r="AT135" s="27">
        <f t="shared" si="85"/>
        <v>420.4336062214515</v>
      </c>
      <c r="AU135" s="27">
        <f t="shared" si="86"/>
        <v>2429.8896559766636</v>
      </c>
      <c r="AV135" s="82">
        <f t="shared" si="87"/>
        <v>8.1363039953757759E-7</v>
      </c>
      <c r="AW135" s="82">
        <f t="shared" si="88"/>
        <v>9941656.1686012689</v>
      </c>
      <c r="AX135" s="82">
        <f t="shared" si="89"/>
        <v>9.9416561686012692E-6</v>
      </c>
      <c r="AY135" s="70">
        <f t="shared" si="90"/>
        <v>0.17715937900807516</v>
      </c>
      <c r="AZ135" s="16">
        <f t="shared" si="91"/>
        <v>595.86839895954938</v>
      </c>
      <c r="BA135" s="22" t="s">
        <v>324</v>
      </c>
      <c r="BB135" s="23">
        <v>66.479909680528721</v>
      </c>
      <c r="BC135" s="23">
        <v>32.804613978661621</v>
      </c>
      <c r="BD135" s="23">
        <v>4.8185602576025E-2</v>
      </c>
      <c r="BE135" s="23">
        <v>1.5604782228921515E-3</v>
      </c>
      <c r="BF135" s="23">
        <v>0.33064248565942056</v>
      </c>
      <c r="BG135" s="23">
        <v>232.00816828866036</v>
      </c>
      <c r="BH135" s="42" cm="1">
        <f t="array" ref="BH135">_xll.Bimoment(BE135,AY135,AD135,AE135,$O$75)</f>
        <v>2.1403637831111069E-3</v>
      </c>
      <c r="BI135" s="42">
        <f t="shared" si="92"/>
        <v>6.173753485198997E-3</v>
      </c>
      <c r="BJ135" s="42">
        <f t="shared" si="93"/>
        <v>3.905311187935907</v>
      </c>
      <c r="BK135" s="24">
        <f t="shared" si="94"/>
        <v>0.53812266012290721</v>
      </c>
      <c r="BL135" s="26" cm="1">
        <f t="array" ref="BL135">_xll.TCVN5575AnnexEHeSoCx(1,BK135)</f>
        <v>1.1161877339877093</v>
      </c>
      <c r="BM135" s="26">
        <f t="shared" si="95"/>
        <v>1.47</v>
      </c>
      <c r="BN135" s="24">
        <f t="shared" si="96"/>
        <v>1</v>
      </c>
      <c r="BO135" s="26" cm="1">
        <f t="array" ref="BO135">noisuy1chieu(BQ135*BN135,$C$92:$M$92,$C$93:$M$93)</f>
        <v>1.8966825008392334</v>
      </c>
      <c r="BP135" s="24">
        <f t="shared" si="97"/>
        <v>1.8892881309938825E-2</v>
      </c>
      <c r="BQ135" s="26">
        <f t="shared" si="98"/>
        <v>0.2247284849781683</v>
      </c>
      <c r="BR135" s="24">
        <f t="shared" si="99"/>
        <v>2.4637597252524669E-3</v>
      </c>
      <c r="BS135" s="24">
        <f t="shared" si="100"/>
        <v>3.1148635255810866E-5</v>
      </c>
      <c r="BT135" s="42">
        <f t="shared" si="101"/>
        <v>0.24608512601335961</v>
      </c>
      <c r="BU135" s="42">
        <f t="shared" si="102"/>
        <v>0.24365251492336293</v>
      </c>
      <c r="BV135" s="28">
        <f t="shared" si="103"/>
        <v>0.24608512601335961</v>
      </c>
      <c r="BW135" s="5" t="str">
        <f t="shared" si="104"/>
        <v>OK</v>
      </c>
      <c r="BX135" s="51">
        <v>1.2</v>
      </c>
      <c r="BY135" s="96" cm="1">
        <f t="array" ref="BY135">_xll.DCETCVNPhuLucFHeSoOnDinh(AE135*1000, BX135*1000, AH135, AI135, AJ135, AK135, AL135, AM135, $D$29)</f>
        <v>1</v>
      </c>
      <c r="BZ135" s="52">
        <f t="shared" si="105"/>
        <v>0.25083917841027265</v>
      </c>
      <c r="CA135" s="54">
        <f t="shared" si="106"/>
        <v>0.25333408677078095</v>
      </c>
      <c r="CB135" s="5" t="str">
        <f t="shared" si="107"/>
        <v>OK</v>
      </c>
      <c r="CC135" s="56">
        <f t="shared" si="108"/>
        <v>0.34499859601035404</v>
      </c>
      <c r="CD135" s="55">
        <f t="shared" si="109"/>
        <v>0.34499859601035404</v>
      </c>
      <c r="CE135" s="54">
        <f t="shared" si="110"/>
        <v>0.34499859601035404</v>
      </c>
      <c r="CF135" s="52">
        <f t="shared" si="111"/>
        <v>0.38</v>
      </c>
      <c r="CG135" s="5" t="str">
        <f t="shared" si="112"/>
        <v>OK</v>
      </c>
      <c r="CH135" s="57">
        <f t="shared" si="113"/>
        <v>2.5998325159156108</v>
      </c>
      <c r="CI135" s="6">
        <f t="shared" si="114"/>
        <v>3.2</v>
      </c>
      <c r="CJ135" s="5" t="str">
        <f t="shared" si="115"/>
        <v>OK</v>
      </c>
      <c r="DN135" s="181"/>
      <c r="DP135" s="27"/>
      <c r="DQ135" s="27"/>
      <c r="DR135" s="5"/>
      <c r="DS135" s="5"/>
      <c r="DT135" s="27"/>
      <c r="DU135" s="27"/>
      <c r="DV135" s="82"/>
      <c r="DW135" s="82"/>
      <c r="DX135" s="82"/>
      <c r="DY135" s="70"/>
      <c r="DZ135" s="16"/>
      <c r="EH135" s="42"/>
      <c r="EI135" s="42"/>
      <c r="EJ135" s="42"/>
      <c r="EK135" s="24"/>
      <c r="EL135" s="26"/>
      <c r="EM135" s="26"/>
      <c r="EN135" s="24"/>
      <c r="EO135" s="26"/>
      <c r="EP135" s="24"/>
      <c r="EQ135" s="26"/>
      <c r="ER135" s="24"/>
      <c r="ES135" s="24"/>
      <c r="ET135" s="42"/>
      <c r="EU135" s="42"/>
      <c r="EV135" s="28"/>
      <c r="EX135" s="51"/>
      <c r="EY135" s="96"/>
      <c r="EZ135" s="52"/>
      <c r="FA135" s="54"/>
      <c r="FB135" s="5"/>
      <c r="FC135" s="56"/>
      <c r="FD135" s="55"/>
      <c r="FE135" s="54"/>
      <c r="FF135" s="52"/>
      <c r="FG135" s="5"/>
      <c r="FH135" s="57"/>
      <c r="FI135" s="6"/>
      <c r="FJ135" s="5"/>
    </row>
    <row r="136" spans="27:166">
      <c r="AA136" s="18" t="s">
        <v>131</v>
      </c>
      <c r="AB136" s="22" t="s">
        <v>340</v>
      </c>
      <c r="AC136" s="22" t="s">
        <v>211</v>
      </c>
      <c r="AD136" s="74">
        <v>8.26</v>
      </c>
      <c r="AE136" s="74">
        <v>9.84</v>
      </c>
      <c r="AF136" s="22">
        <v>1228</v>
      </c>
      <c r="AG136" s="22">
        <v>728</v>
      </c>
      <c r="AH136" s="22">
        <v>808.49119861273255</v>
      </c>
      <c r="AI136" s="6">
        <v>10</v>
      </c>
      <c r="AJ136" s="6">
        <v>300</v>
      </c>
      <c r="AK136" s="6">
        <v>14</v>
      </c>
      <c r="AL136" s="6">
        <v>300</v>
      </c>
      <c r="AM136" s="6">
        <v>14</v>
      </c>
      <c r="AN136" s="5" t="str" cm="1">
        <f t="array" ref="AN136">_xll.Dce_Name_SectI(AF136, AG136, AJ136, AI136, AK136, "x", "-", $Q$14)</f>
        <v>(1228-728)x300x10x14</v>
      </c>
      <c r="AO136" s="5">
        <f t="shared" si="80"/>
        <v>780.49119861273255</v>
      </c>
      <c r="AP136" s="27">
        <f t="shared" si="81"/>
        <v>162.04911986127325</v>
      </c>
      <c r="AQ136" s="27">
        <f t="shared" si="82"/>
        <v>172189.89394905814</v>
      </c>
      <c r="AR136" s="5">
        <f t="shared" si="83"/>
        <v>6306.5040933217724</v>
      </c>
      <c r="AS136" s="5">
        <f t="shared" si="84"/>
        <v>4259.5366342766374</v>
      </c>
      <c r="AT136" s="27">
        <f t="shared" si="85"/>
        <v>420.4336062214515</v>
      </c>
      <c r="AU136" s="27">
        <f t="shared" si="86"/>
        <v>2429.8896559766636</v>
      </c>
      <c r="AV136" s="82">
        <f t="shared" si="87"/>
        <v>8.1363039953757759E-7</v>
      </c>
      <c r="AW136" s="82">
        <f t="shared" si="88"/>
        <v>9941656.1686012689</v>
      </c>
      <c r="AX136" s="82">
        <f t="shared" si="89"/>
        <v>9.9416561686012692E-6</v>
      </c>
      <c r="AY136" s="70">
        <f t="shared" si="90"/>
        <v>0.17715937900807516</v>
      </c>
      <c r="AZ136" s="16">
        <f t="shared" si="91"/>
        <v>595.86839895954938</v>
      </c>
      <c r="BA136" s="22" t="s">
        <v>324</v>
      </c>
      <c r="BB136" s="23">
        <v>66.535541222023312</v>
      </c>
      <c r="BC136" s="23">
        <v>33.272846120031318</v>
      </c>
      <c r="BD136" s="23">
        <v>5.7740989773932938E-2</v>
      </c>
      <c r="BE136" s="23">
        <v>1.5604782228946529E-3</v>
      </c>
      <c r="BF136" s="23">
        <v>0.33064248565942123</v>
      </c>
      <c r="BG136" s="23">
        <v>232.00813302136521</v>
      </c>
      <c r="BH136" s="42" cm="1">
        <f t="array" ref="BH136">_xll.Bimoment(BE136,AY136,AD136,AE136,$O$75)</f>
        <v>2.1403637831145382E-3</v>
      </c>
      <c r="BI136" s="42">
        <f t="shared" si="92"/>
        <v>7.3980321464948524E-3</v>
      </c>
      <c r="BJ136" s="42">
        <f t="shared" si="93"/>
        <v>3.9610531095275379</v>
      </c>
      <c r="BK136" s="24">
        <f t="shared" si="94"/>
        <v>0.53812266012290721</v>
      </c>
      <c r="BL136" s="26" cm="1">
        <f t="array" ref="BL136">_xll.TCVN5575AnnexEHeSoCx(1,BK136)</f>
        <v>1.1161877339877093</v>
      </c>
      <c r="BM136" s="26">
        <f t="shared" si="95"/>
        <v>1.47</v>
      </c>
      <c r="BN136" s="24">
        <f t="shared" si="96"/>
        <v>1</v>
      </c>
      <c r="BO136" s="26" cm="1">
        <f t="array" ref="BO136">noisuy1chieu(BQ136*BN136,$C$92:$M$92,$C$93:$M$93)</f>
        <v>1.8966825008392334</v>
      </c>
      <c r="BP136" s="24">
        <f t="shared" si="97"/>
        <v>1.8908691200710297E-2</v>
      </c>
      <c r="BQ136" s="26">
        <f t="shared" si="98"/>
        <v>0.22472845081744944</v>
      </c>
      <c r="BR136" s="24">
        <f t="shared" si="99"/>
        <v>2.4637597252524721E-3</v>
      </c>
      <c r="BS136" s="24">
        <f t="shared" si="100"/>
        <v>3.1148635255860801E-5</v>
      </c>
      <c r="BT136" s="42">
        <f t="shared" si="101"/>
        <v>0.2461009017434122</v>
      </c>
      <c r="BU136" s="42">
        <f t="shared" si="102"/>
        <v>0.24366829065341558</v>
      </c>
      <c r="BV136" s="28">
        <f t="shared" si="103"/>
        <v>0.2461009017434122</v>
      </c>
      <c r="BW136" s="5" t="str">
        <f t="shared" si="104"/>
        <v>OK</v>
      </c>
      <c r="BX136" s="51">
        <v>1.2</v>
      </c>
      <c r="BY136" s="96" cm="1">
        <f t="array" ref="BY136">_xll.DCETCVNPhuLucFHeSoOnDinh(AE136*1000, BX136*1000, AH136, AI136, AJ136, AK136, AL136, AM136, $D$29)</f>
        <v>1</v>
      </c>
      <c r="BZ136" s="52">
        <f t="shared" si="105"/>
        <v>0.25083914028049725</v>
      </c>
      <c r="CA136" s="54">
        <f t="shared" si="106"/>
        <v>0.25333404864100562</v>
      </c>
      <c r="CB136" s="5" t="str">
        <f t="shared" si="107"/>
        <v>OK</v>
      </c>
      <c r="CC136" s="56">
        <f t="shared" si="108"/>
        <v>0.34499859601035404</v>
      </c>
      <c r="CD136" s="55">
        <f t="shared" si="109"/>
        <v>0.34499859601035404</v>
      </c>
      <c r="CE136" s="54">
        <f t="shared" si="110"/>
        <v>0.34499859601035404</v>
      </c>
      <c r="CF136" s="52">
        <f t="shared" si="111"/>
        <v>0.38</v>
      </c>
      <c r="CG136" s="5" t="str">
        <f t="shared" si="112"/>
        <v>OK</v>
      </c>
      <c r="CH136" s="57">
        <f t="shared" si="113"/>
        <v>2.5998325159156108</v>
      </c>
      <c r="CI136" s="6">
        <f t="shared" si="114"/>
        <v>3.2</v>
      </c>
      <c r="CJ136" s="5" t="str">
        <f t="shared" si="115"/>
        <v>OK</v>
      </c>
      <c r="DN136" s="181"/>
      <c r="DP136" s="27"/>
      <c r="DQ136" s="27"/>
      <c r="DR136" s="5"/>
      <c r="DS136" s="5"/>
      <c r="DT136" s="27"/>
      <c r="DU136" s="27"/>
      <c r="DV136" s="82"/>
      <c r="DW136" s="82"/>
      <c r="DX136" s="82"/>
      <c r="DY136" s="70"/>
      <c r="DZ136" s="16"/>
      <c r="EH136" s="42"/>
      <c r="EI136" s="42"/>
      <c r="EJ136" s="42"/>
      <c r="EK136" s="24"/>
      <c r="EL136" s="26"/>
      <c r="EM136" s="26"/>
      <c r="EN136" s="24"/>
      <c r="EO136" s="26"/>
      <c r="EP136" s="24"/>
      <c r="EQ136" s="26"/>
      <c r="ER136" s="24"/>
      <c r="ES136" s="24"/>
      <c r="ET136" s="42"/>
      <c r="EU136" s="42"/>
      <c r="EV136" s="28"/>
      <c r="EX136" s="51"/>
      <c r="EY136" s="96"/>
      <c r="EZ136" s="52"/>
      <c r="FA136" s="54"/>
      <c r="FB136" s="5"/>
      <c r="FC136" s="56"/>
      <c r="FD136" s="55"/>
      <c r="FE136" s="54"/>
      <c r="FF136" s="52"/>
      <c r="FG136" s="5"/>
      <c r="FH136" s="57"/>
      <c r="FI136" s="6"/>
      <c r="FJ136" s="5"/>
    </row>
    <row r="137" spans="27:166">
      <c r="AA137" s="18" t="s">
        <v>131</v>
      </c>
      <c r="AB137" s="22" t="s">
        <v>340</v>
      </c>
      <c r="AC137" s="22" t="s">
        <v>211</v>
      </c>
      <c r="AD137" s="74">
        <v>9.84</v>
      </c>
      <c r="AE137" s="74">
        <v>9.84</v>
      </c>
      <c r="AF137" s="22">
        <v>1228</v>
      </c>
      <c r="AG137" s="22">
        <v>728</v>
      </c>
      <c r="AH137" s="22">
        <v>728</v>
      </c>
      <c r="AI137" s="6">
        <v>10</v>
      </c>
      <c r="AJ137" s="6">
        <v>300</v>
      </c>
      <c r="AK137" s="6">
        <v>14</v>
      </c>
      <c r="AL137" s="6">
        <v>300</v>
      </c>
      <c r="AM137" s="6">
        <v>14</v>
      </c>
      <c r="AN137" s="5" t="str" cm="1">
        <f t="array" ref="AN137">_xll.Dce_Name_SectI(AF137, AG137, AJ137, AI137, AK137, "x", "-", $Q$14)</f>
        <v>(1228-728)x300x10x14</v>
      </c>
      <c r="AO137" s="5">
        <f t="shared" si="80"/>
        <v>700</v>
      </c>
      <c r="AP137" s="27">
        <f t="shared" si="81"/>
        <v>154</v>
      </c>
      <c r="AQ137" s="27">
        <f t="shared" si="82"/>
        <v>135654.21333333332</v>
      </c>
      <c r="AR137" s="5">
        <f t="shared" si="83"/>
        <v>6305.833333333333</v>
      </c>
      <c r="AS137" s="5">
        <f t="shared" si="84"/>
        <v>3726.7641025641024</v>
      </c>
      <c r="AT137" s="27">
        <f t="shared" si="85"/>
        <v>420.38888888888886</v>
      </c>
      <c r="AU137" s="27">
        <f t="shared" si="86"/>
        <v>2111.9</v>
      </c>
      <c r="AV137" s="82">
        <f t="shared" si="87"/>
        <v>7.8680000000000003E-7</v>
      </c>
      <c r="AW137" s="82">
        <f t="shared" si="88"/>
        <v>8029287</v>
      </c>
      <c r="AX137" s="82">
        <f t="shared" si="89"/>
        <v>8.0292870000000006E-6</v>
      </c>
      <c r="AY137" s="70">
        <f t="shared" si="90"/>
        <v>0.19385348826075771</v>
      </c>
      <c r="AZ137" s="16">
        <f t="shared" si="91"/>
        <v>535.5</v>
      </c>
      <c r="BA137" s="22" t="s">
        <v>324</v>
      </c>
      <c r="BB137" s="23">
        <v>67.043079151644534</v>
      </c>
      <c r="BC137" s="23">
        <v>27.705494933693828</v>
      </c>
      <c r="BD137" s="23">
        <v>5.7740989773932938E-2</v>
      </c>
      <c r="BE137" s="23">
        <v>1.5604782228946529E-3</v>
      </c>
      <c r="BF137" s="23">
        <v>0.23915761719676662</v>
      </c>
      <c r="BG137" s="23">
        <v>280.32678559339291</v>
      </c>
      <c r="BH137" s="42" cm="1">
        <f t="array" ref="BH137">_xll.Bimoment(BE137,AY137,AD137,AE137,$O$75)</f>
        <v>1.1888250121541769E-2</v>
      </c>
      <c r="BI137" s="42">
        <f t="shared" si="92"/>
        <v>8.2487128248475618E-3</v>
      </c>
      <c r="BJ137" s="42">
        <f t="shared" si="93"/>
        <v>3.2982732063921225</v>
      </c>
      <c r="BK137" s="24">
        <f t="shared" si="94"/>
        <v>0.6</v>
      </c>
      <c r="BL137" s="26" cm="1">
        <f t="array" ref="BL137">_xll.TCVN5575AnnexEHeSoCx(1,BK137)</f>
        <v>1.1099999999999999</v>
      </c>
      <c r="BM137" s="26">
        <f t="shared" si="95"/>
        <v>1.47</v>
      </c>
      <c r="BN137" s="24">
        <f t="shared" si="96"/>
        <v>1</v>
      </c>
      <c r="BO137" s="26" cm="1">
        <f t="array" ref="BO137">noisuy1chieu(BQ137*BN137,$C$92:$M$92,$C$93:$M$93)</f>
        <v>2.0792443752288818</v>
      </c>
      <c r="BP137" s="24">
        <f t="shared" si="97"/>
        <v>2.004876768888892E-2</v>
      </c>
      <c r="BQ137" s="26">
        <f t="shared" si="98"/>
        <v>0.31207872778358969</v>
      </c>
      <c r="BR137" s="24">
        <f t="shared" si="99"/>
        <v>1.7822560852134466E-3</v>
      </c>
      <c r="BS137" s="24">
        <f t="shared" si="100"/>
        <v>1.7561004090546769E-4</v>
      </c>
      <c r="BT137" s="42">
        <f t="shared" si="101"/>
        <v>0.33390975155769204</v>
      </c>
      <c r="BU137" s="42">
        <f t="shared" si="102"/>
        <v>0.3323031055133841</v>
      </c>
      <c r="BV137" s="28">
        <f t="shared" si="103"/>
        <v>0.33390975155769204</v>
      </c>
      <c r="BW137" s="5" t="str">
        <f t="shared" si="104"/>
        <v>OK</v>
      </c>
      <c r="BX137" s="51">
        <v>1.2</v>
      </c>
      <c r="BY137" s="96" cm="1">
        <f t="array" ref="BY137">_xll.DCETCVNPhuLucFHeSoOnDinh(AE137*1000, BX137*1000, AH137, AI137, AJ137, AK137, AL137, AM137, $D$29)</f>
        <v>1</v>
      </c>
      <c r="BZ137" s="52">
        <f t="shared" si="105"/>
        <v>0.34640738783978459</v>
      </c>
      <c r="CA137" s="54">
        <f t="shared" si="106"/>
        <v>0.34836525396590351</v>
      </c>
      <c r="CB137" s="5" t="str">
        <f t="shared" si="107"/>
        <v>OK</v>
      </c>
      <c r="CC137" s="56">
        <f t="shared" si="108"/>
        <v>0.34499859601035404</v>
      </c>
      <c r="CD137" s="55">
        <f t="shared" si="109"/>
        <v>0.34499859601035404</v>
      </c>
      <c r="CE137" s="54">
        <f t="shared" si="110"/>
        <v>0.34499859601035404</v>
      </c>
      <c r="CF137" s="52">
        <f t="shared" si="111"/>
        <v>0.38</v>
      </c>
      <c r="CG137" s="5" t="str">
        <f t="shared" si="112"/>
        <v>OK</v>
      </c>
      <c r="CH137" s="57">
        <f t="shared" si="113"/>
        <v>2.3317146488975653</v>
      </c>
      <c r="CI137" s="6">
        <f t="shared" si="114"/>
        <v>3.2</v>
      </c>
      <c r="CJ137" s="5" t="str">
        <f t="shared" si="115"/>
        <v>OK</v>
      </c>
      <c r="DN137" s="181"/>
      <c r="DP137" s="27"/>
      <c r="DQ137" s="27"/>
      <c r="DR137" s="5"/>
      <c r="DS137" s="5"/>
      <c r="DT137" s="27"/>
      <c r="DU137" s="27"/>
      <c r="DV137" s="82"/>
      <c r="DW137" s="82"/>
      <c r="DX137" s="82"/>
      <c r="DY137" s="70"/>
      <c r="DZ137" s="16"/>
      <c r="EH137" s="42"/>
      <c r="EI137" s="42"/>
      <c r="EJ137" s="42"/>
      <c r="EK137" s="24"/>
      <c r="EL137" s="26"/>
      <c r="EM137" s="26"/>
      <c r="EN137" s="24"/>
      <c r="EO137" s="26"/>
      <c r="EP137" s="24"/>
      <c r="EQ137" s="26"/>
      <c r="ER137" s="24"/>
      <c r="ES137" s="24"/>
      <c r="ET137" s="42"/>
      <c r="EU137" s="42"/>
      <c r="EV137" s="28"/>
      <c r="EX137" s="51"/>
      <c r="EY137" s="96"/>
      <c r="EZ137" s="52"/>
      <c r="FA137" s="54"/>
      <c r="FB137" s="5"/>
      <c r="FC137" s="56"/>
      <c r="FD137" s="55"/>
      <c r="FE137" s="54"/>
      <c r="FF137" s="52"/>
      <c r="FG137" s="5"/>
      <c r="FH137" s="57"/>
      <c r="FI137" s="6"/>
      <c r="FJ137" s="5"/>
    </row>
    <row r="138" spans="27:166">
      <c r="AA138" s="18" t="s">
        <v>131</v>
      </c>
      <c r="AB138" s="22" t="s">
        <v>340</v>
      </c>
      <c r="AC138" s="22" t="s">
        <v>211</v>
      </c>
      <c r="AD138" s="74">
        <v>0</v>
      </c>
      <c r="AE138" s="74">
        <v>9.84</v>
      </c>
      <c r="AF138" s="22">
        <v>1228</v>
      </c>
      <c r="AG138" s="22">
        <v>728</v>
      </c>
      <c r="AH138" s="22">
        <v>1228</v>
      </c>
      <c r="AI138" s="6">
        <v>10</v>
      </c>
      <c r="AJ138" s="6">
        <v>300</v>
      </c>
      <c r="AK138" s="6">
        <v>14</v>
      </c>
      <c r="AL138" s="6">
        <v>300</v>
      </c>
      <c r="AM138" s="6">
        <v>14</v>
      </c>
      <c r="AN138" s="5" t="str" cm="1">
        <f t="array" ref="AN138">_xll.Dce_Name_SectI(AF138, AG138, AJ138, AI138, AK138, "x", "-", $Q$14)</f>
        <v>(1228-728)x300x10x14</v>
      </c>
      <c r="AO138" s="5">
        <f t="shared" si="80"/>
        <v>1200</v>
      </c>
      <c r="AP138" s="27">
        <f t="shared" si="81"/>
        <v>204</v>
      </c>
      <c r="AQ138" s="27">
        <f t="shared" si="82"/>
        <v>453510.88</v>
      </c>
      <c r="AR138" s="5">
        <f t="shared" si="83"/>
        <v>6310</v>
      </c>
      <c r="AS138" s="5">
        <f t="shared" si="84"/>
        <v>7386.170684039088</v>
      </c>
      <c r="AT138" s="27">
        <f t="shared" si="85"/>
        <v>420.66666666666669</v>
      </c>
      <c r="AU138" s="27">
        <f t="shared" si="86"/>
        <v>4349.3999999999996</v>
      </c>
      <c r="AV138" s="82">
        <f t="shared" si="87"/>
        <v>9.5346666666666665E-7</v>
      </c>
      <c r="AW138" s="82">
        <f t="shared" si="88"/>
        <v>23212287</v>
      </c>
      <c r="AX138" s="82">
        <f t="shared" si="89"/>
        <v>2.3212286999999999E-5</v>
      </c>
      <c r="AY138" s="70">
        <f t="shared" si="90"/>
        <v>0.12550866986930984</v>
      </c>
      <c r="AZ138" s="16">
        <f t="shared" si="91"/>
        <v>910.5</v>
      </c>
      <c r="BA138" s="22" t="s">
        <v>325</v>
      </c>
      <c r="BB138" s="23">
        <v>-14.134933479857864</v>
      </c>
      <c r="BC138" s="23">
        <v>20.082558295438957</v>
      </c>
      <c r="BD138" s="23">
        <v>1.4679506984524901E-2</v>
      </c>
      <c r="BE138" s="23">
        <v>6.1525288197467824E-4</v>
      </c>
      <c r="BF138" s="23">
        <v>6.9812361271003653E-2</v>
      </c>
      <c r="BG138" s="23">
        <v>423.67287771502424</v>
      </c>
      <c r="BH138" s="42" cm="1">
        <f t="array" ref="BH138">_xll.Bimoment(BE138,AY138,AD138,AE138,$O$75)</f>
        <v>4.842570060276624E-3</v>
      </c>
      <c r="BI138" s="42">
        <f t="shared" si="92"/>
        <v>1.2232922487104086E-3</v>
      </c>
      <c r="BJ138" s="42">
        <f t="shared" si="93"/>
        <v>2.390780749457019</v>
      </c>
      <c r="BK138" s="24">
        <f t="shared" si="94"/>
        <v>0.35</v>
      </c>
      <c r="BL138" s="26" cm="1">
        <f t="array" ref="BL138">_xll.TCVN5575AnnexEHeSoCx(1,BK138)</f>
        <v>1.1619999999999999</v>
      </c>
      <c r="BM138" s="26">
        <f t="shared" si="95"/>
        <v>1.47</v>
      </c>
      <c r="BN138" s="24">
        <f t="shared" si="96"/>
        <v>1</v>
      </c>
      <c r="BO138" s="26" cm="1">
        <f t="array" ref="BO138">noisuy1chieu(BQ138*BN138,$C$92:$M$92,$C$93:$M$93)</f>
        <v>1.9021228551864624</v>
      </c>
      <c r="BP138" s="24">
        <f t="shared" si="97"/>
        <v>3.1909357055922689E-3</v>
      </c>
      <c r="BQ138" s="26">
        <f t="shared" si="98"/>
        <v>0.22733151556876521</v>
      </c>
      <c r="BR138" s="24">
        <f t="shared" si="99"/>
        <v>5.1991379948735489E-4</v>
      </c>
      <c r="BS138" s="24">
        <f t="shared" si="100"/>
        <v>4.5988984441101405E-5</v>
      </c>
      <c r="BT138" s="42">
        <f t="shared" si="101"/>
        <v>0.23104236507384482</v>
      </c>
      <c r="BU138" s="42">
        <f t="shared" si="102"/>
        <v>0.23056844025879858</v>
      </c>
      <c r="BV138" s="28">
        <f t="shared" si="103"/>
        <v>0.23104236507384482</v>
      </c>
      <c r="BW138" s="5" t="str">
        <f t="shared" si="104"/>
        <v>OK</v>
      </c>
      <c r="BX138" s="51">
        <v>1.2</v>
      </c>
      <c r="BY138" s="96" cm="1">
        <f t="array" ref="BY138">_xll.DCETCVNPhuLucFHeSoOnDinh(AE138*1000, BX138*1000, AH138, AI138, AJ138, AK138, AL138, AM138, $D$29)</f>
        <v>1</v>
      </c>
      <c r="BZ138" s="52">
        <f t="shared" si="105"/>
        <v>0.26415922109090512</v>
      </c>
      <c r="CA138" s="54">
        <f t="shared" si="106"/>
        <v>0.26472512387483355</v>
      </c>
      <c r="CB138" s="5" t="str">
        <f t="shared" si="107"/>
        <v>OK</v>
      </c>
      <c r="CC138" s="56">
        <f t="shared" si="108"/>
        <v>0.34499859601035404</v>
      </c>
      <c r="CD138" s="55">
        <f t="shared" si="109"/>
        <v>0.34499859601035404</v>
      </c>
      <c r="CE138" s="54">
        <f t="shared" si="110"/>
        <v>0.34499859601035404</v>
      </c>
      <c r="CF138" s="52">
        <f t="shared" si="111"/>
        <v>0.38</v>
      </c>
      <c r="CG138" s="5" t="str">
        <f t="shared" si="112"/>
        <v>OK</v>
      </c>
      <c r="CH138" s="57">
        <f t="shared" si="113"/>
        <v>3.9972251123958262</v>
      </c>
      <c r="CI138" s="6">
        <f t="shared" si="114"/>
        <v>3.2</v>
      </c>
      <c r="CJ138" s="5" t="str">
        <f t="shared" si="115"/>
        <v>Gia cường</v>
      </c>
      <c r="DN138" s="181"/>
      <c r="DP138" s="27"/>
      <c r="DQ138" s="27"/>
      <c r="DR138" s="5"/>
      <c r="DS138" s="5"/>
      <c r="DT138" s="27"/>
      <c r="DU138" s="27"/>
      <c r="DV138" s="82"/>
      <c r="DW138" s="82"/>
      <c r="DX138" s="82"/>
      <c r="DY138" s="70"/>
      <c r="DZ138" s="16"/>
      <c r="EH138" s="42"/>
      <c r="EI138" s="42"/>
      <c r="EJ138" s="42"/>
      <c r="EK138" s="24"/>
      <c r="EL138" s="26"/>
      <c r="EM138" s="26"/>
      <c r="EN138" s="24"/>
      <c r="EO138" s="26"/>
      <c r="EP138" s="24"/>
      <c r="EQ138" s="26"/>
      <c r="ER138" s="24"/>
      <c r="ES138" s="24"/>
      <c r="ET138" s="42"/>
      <c r="EU138" s="42"/>
      <c r="EV138" s="28"/>
      <c r="EX138" s="51"/>
      <c r="EY138" s="96"/>
      <c r="EZ138" s="52"/>
      <c r="FA138" s="54"/>
      <c r="FB138" s="5"/>
      <c r="FC138" s="56"/>
      <c r="FD138" s="55"/>
      <c r="FE138" s="54"/>
      <c r="FF138" s="52"/>
      <c r="FG138" s="5"/>
      <c r="FH138" s="57"/>
      <c r="FI138" s="6"/>
      <c r="FJ138" s="5"/>
    </row>
    <row r="139" spans="27:166">
      <c r="AA139" s="18" t="s">
        <v>131</v>
      </c>
      <c r="AB139" s="22" t="s">
        <v>340</v>
      </c>
      <c r="AC139" s="22" t="s">
        <v>211</v>
      </c>
      <c r="AD139" s="74">
        <v>4.92</v>
      </c>
      <c r="AE139" s="74">
        <v>9.84</v>
      </c>
      <c r="AF139" s="22">
        <v>1228</v>
      </c>
      <c r="AG139" s="22">
        <v>728</v>
      </c>
      <c r="AH139" s="22">
        <v>978</v>
      </c>
      <c r="AI139" s="6">
        <v>10</v>
      </c>
      <c r="AJ139" s="6">
        <v>300</v>
      </c>
      <c r="AK139" s="6">
        <v>14</v>
      </c>
      <c r="AL139" s="6">
        <v>300</v>
      </c>
      <c r="AM139" s="6">
        <v>14</v>
      </c>
      <c r="AN139" s="5" t="str" cm="1">
        <f t="array" ref="AN139">_xll.Dce_Name_SectI(AF139, AG139, AJ139, AI139, AK139, "x", "-", $Q$14)</f>
        <v>(1228-728)x300x10x14</v>
      </c>
      <c r="AO139" s="5">
        <f t="shared" si="80"/>
        <v>950</v>
      </c>
      <c r="AP139" s="27">
        <f t="shared" si="81"/>
        <v>179</v>
      </c>
      <c r="AQ139" s="27">
        <f t="shared" si="82"/>
        <v>266613.79666666663</v>
      </c>
      <c r="AR139" s="5">
        <f t="shared" si="83"/>
        <v>6307.916666666667</v>
      </c>
      <c r="AS139" s="5">
        <f t="shared" si="84"/>
        <v>5452.224880708929</v>
      </c>
      <c r="AT139" s="27">
        <f t="shared" si="85"/>
        <v>420.52777777777777</v>
      </c>
      <c r="AU139" s="27">
        <f t="shared" si="86"/>
        <v>3152.5250000000001</v>
      </c>
      <c r="AV139" s="82">
        <f t="shared" si="87"/>
        <v>8.7013333333333334E-7</v>
      </c>
      <c r="AW139" s="82">
        <f t="shared" si="88"/>
        <v>14636412</v>
      </c>
      <c r="AX139" s="82">
        <f t="shared" si="89"/>
        <v>1.4636412E-5</v>
      </c>
      <c r="AY139" s="70">
        <f t="shared" si="90"/>
        <v>0.1509925520416649</v>
      </c>
      <c r="AZ139" s="16">
        <f t="shared" si="91"/>
        <v>723</v>
      </c>
      <c r="BA139" s="22" t="s">
        <v>325</v>
      </c>
      <c r="BB139" s="23">
        <v>-12.423867360014809</v>
      </c>
      <c r="BC139" s="23">
        <v>16.753419071861813</v>
      </c>
      <c r="BD139" s="23">
        <v>1.4679506984524901E-2</v>
      </c>
      <c r="BE139" s="23">
        <v>6.1525288197467824E-4</v>
      </c>
      <c r="BF139" s="23">
        <v>2.4260403200954657E-3</v>
      </c>
      <c r="BG139" s="23">
        <v>333.38445358118889</v>
      </c>
      <c r="BH139" s="42" cm="1">
        <f t="array" ref="BH139">_xll.Bimoment(BE139,AY139,AD139,AE139,$O$75)</f>
        <v>-2.3311621965554003E-3</v>
      </c>
      <c r="BI139" s="42">
        <f t="shared" si="92"/>
        <v>1.5452112615289369E-3</v>
      </c>
      <c r="BJ139" s="42">
        <f t="shared" si="93"/>
        <v>1.9944546514121206</v>
      </c>
      <c r="BK139" s="24">
        <f t="shared" si="94"/>
        <v>0.44210526315789472</v>
      </c>
      <c r="BL139" s="26" cm="1">
        <f t="array" ref="BL139">_xll.TCVN5575AnnexEHeSoCx(1,BK139)</f>
        <v>1.1362105263157896</v>
      </c>
      <c r="BM139" s="26">
        <f t="shared" si="95"/>
        <v>1.47</v>
      </c>
      <c r="BN139" s="24">
        <f t="shared" si="96"/>
        <v>1</v>
      </c>
      <c r="BO139" s="26" cm="1">
        <f t="array" ref="BO139">noisuy1chieu(BQ139*BN139,$C$92:$M$92,$C$93:$M$93)</f>
        <v>1.9449806213378906</v>
      </c>
      <c r="BP139" s="24">
        <f t="shared" si="97"/>
        <v>3.1963786945054277E-3</v>
      </c>
      <c r="BQ139" s="26">
        <f t="shared" si="98"/>
        <v>0.24783761848596855</v>
      </c>
      <c r="BR139" s="24">
        <f t="shared" si="99"/>
        <v>1.8073424264190428E-5</v>
      </c>
      <c r="BS139" s="24">
        <f t="shared" si="100"/>
        <v>2.7265617416964645E-5</v>
      </c>
      <c r="BT139" s="42">
        <f t="shared" si="101"/>
        <v>0.25105207060473816</v>
      </c>
      <c r="BU139" s="42">
        <f t="shared" si="102"/>
        <v>0.25106126279789093</v>
      </c>
      <c r="BV139" s="28">
        <f t="shared" si="103"/>
        <v>0.25106126279789093</v>
      </c>
      <c r="BW139" s="5" t="str">
        <f t="shared" si="104"/>
        <v>OK</v>
      </c>
      <c r="BX139" s="51">
        <v>1.2</v>
      </c>
      <c r="BY139" s="96" cm="1">
        <f t="array" ref="BY139">_xll.DCETCVNPhuLucFHeSoOnDinh(AE139*1000, BX139*1000, AH139, AI139, AJ139, AK139, AL139, AM139, $D$29)</f>
        <v>1</v>
      </c>
      <c r="BZ139" s="52">
        <f t="shared" si="105"/>
        <v>0.28159571094079416</v>
      </c>
      <c r="CA139" s="54">
        <f t="shared" si="106"/>
        <v>0.2816410499824753</v>
      </c>
      <c r="CB139" s="5" t="str">
        <f t="shared" si="107"/>
        <v>OK</v>
      </c>
      <c r="CC139" s="56">
        <f t="shared" si="108"/>
        <v>0.34499859601035404</v>
      </c>
      <c r="CD139" s="55">
        <f t="shared" si="109"/>
        <v>0.34499859601035404</v>
      </c>
      <c r="CE139" s="54">
        <f t="shared" si="110"/>
        <v>0.34499859601035404</v>
      </c>
      <c r="CF139" s="52">
        <f t="shared" si="111"/>
        <v>0.38</v>
      </c>
      <c r="CG139" s="5" t="str">
        <f t="shared" si="112"/>
        <v>OK</v>
      </c>
      <c r="CH139" s="57">
        <f t="shared" si="113"/>
        <v>3.1644698806466955</v>
      </c>
      <c r="CI139" s="6">
        <f t="shared" si="114"/>
        <v>3.2</v>
      </c>
      <c r="CJ139" s="5" t="str">
        <f t="shared" si="115"/>
        <v>OK</v>
      </c>
      <c r="DN139" s="181"/>
      <c r="DP139" s="27"/>
      <c r="DQ139" s="27"/>
      <c r="DR139" s="5"/>
      <c r="DS139" s="5"/>
      <c r="DT139" s="27"/>
      <c r="DU139" s="27"/>
      <c r="DV139" s="82"/>
      <c r="DW139" s="82"/>
      <c r="DX139" s="82"/>
      <c r="DY139" s="70"/>
      <c r="DZ139" s="16"/>
      <c r="EH139" s="42"/>
      <c r="EI139" s="42"/>
      <c r="EJ139" s="42"/>
      <c r="EK139" s="24"/>
      <c r="EL139" s="26"/>
      <c r="EM139" s="26"/>
      <c r="EN139" s="24"/>
      <c r="EO139" s="26"/>
      <c r="EP139" s="24"/>
      <c r="EQ139" s="26"/>
      <c r="ER139" s="24"/>
      <c r="ES139" s="24"/>
      <c r="ET139" s="42"/>
      <c r="EU139" s="42"/>
      <c r="EV139" s="28"/>
      <c r="EX139" s="51"/>
      <c r="EY139" s="96"/>
      <c r="EZ139" s="52"/>
      <c r="FA139" s="54"/>
      <c r="FB139" s="5"/>
      <c r="FC139" s="56"/>
      <c r="FD139" s="55"/>
      <c r="FE139" s="54"/>
      <c r="FF139" s="52"/>
      <c r="FG139" s="5"/>
      <c r="FH139" s="57"/>
      <c r="FI139" s="6"/>
      <c r="FJ139" s="5"/>
    </row>
    <row r="140" spans="27:166">
      <c r="AA140" s="18" t="s">
        <v>131</v>
      </c>
      <c r="AB140" s="22" t="s">
        <v>340</v>
      </c>
      <c r="AC140" s="22" t="s">
        <v>211</v>
      </c>
      <c r="AD140" s="74">
        <v>8.26</v>
      </c>
      <c r="AE140" s="74">
        <v>9.84</v>
      </c>
      <c r="AF140" s="22">
        <v>1228</v>
      </c>
      <c r="AG140" s="22">
        <v>728</v>
      </c>
      <c r="AH140" s="22">
        <v>808.49119861273255</v>
      </c>
      <c r="AI140" s="6">
        <v>10</v>
      </c>
      <c r="AJ140" s="6">
        <v>300</v>
      </c>
      <c r="AK140" s="6">
        <v>14</v>
      </c>
      <c r="AL140" s="6">
        <v>300</v>
      </c>
      <c r="AM140" s="6">
        <v>14</v>
      </c>
      <c r="AN140" s="5" t="str" cm="1">
        <f t="array" ref="AN140">_xll.Dce_Name_SectI(AF140, AG140, AJ140, AI140, AK140, "x", "-", $Q$14)</f>
        <v>(1228-728)x300x10x14</v>
      </c>
      <c r="AO140" s="5">
        <f t="shared" si="80"/>
        <v>780.49119861273255</v>
      </c>
      <c r="AP140" s="27">
        <f t="shared" si="81"/>
        <v>162.04911986127325</v>
      </c>
      <c r="AQ140" s="27">
        <f t="shared" si="82"/>
        <v>172189.89394905814</v>
      </c>
      <c r="AR140" s="5">
        <f t="shared" si="83"/>
        <v>6306.5040933217724</v>
      </c>
      <c r="AS140" s="5">
        <f t="shared" si="84"/>
        <v>4259.5366342766374</v>
      </c>
      <c r="AT140" s="27">
        <f t="shared" si="85"/>
        <v>420.4336062214515</v>
      </c>
      <c r="AU140" s="27">
        <f t="shared" si="86"/>
        <v>2429.8896559766636</v>
      </c>
      <c r="AV140" s="82">
        <f t="shared" si="87"/>
        <v>8.1363039953757759E-7</v>
      </c>
      <c r="AW140" s="82">
        <f t="shared" si="88"/>
        <v>9941656.1686012689</v>
      </c>
      <c r="AX140" s="82">
        <f t="shared" si="89"/>
        <v>9.9416561686012692E-6</v>
      </c>
      <c r="AY140" s="70">
        <f t="shared" si="90"/>
        <v>0.17715937900807516</v>
      </c>
      <c r="AZ140" s="16">
        <f t="shared" si="91"/>
        <v>595.86839895954938</v>
      </c>
      <c r="BA140" s="22" t="s">
        <v>325</v>
      </c>
      <c r="BB140" s="23">
        <v>-11.32092710647739</v>
      </c>
      <c r="BC140" s="23">
        <v>14.977770831483852</v>
      </c>
      <c r="BD140" s="23">
        <v>1.4679506984524901E-2</v>
      </c>
      <c r="BE140" s="23">
        <v>6.1525288197467824E-4</v>
      </c>
      <c r="BF140" s="23">
        <v>5.1406219791452608E-2</v>
      </c>
      <c r="BG140" s="23">
        <v>280.55495230473679</v>
      </c>
      <c r="BH140" s="42" cm="1">
        <f t="array" ref="BH140">_xll.Bimoment(BE140,AY140,AD140,AE140,$O$75)</f>
        <v>8.4388552606180485E-4</v>
      </c>
      <c r="BI140" s="42">
        <f t="shared" si="92"/>
        <v>1.8808036542393657E-3</v>
      </c>
      <c r="BJ140" s="42">
        <f t="shared" si="93"/>
        <v>1.7830679561290301</v>
      </c>
      <c r="BK140" s="24">
        <f t="shared" si="94"/>
        <v>0.53812266012290721</v>
      </c>
      <c r="BL140" s="26" cm="1">
        <f t="array" ref="BL140">_xll.TCVN5575AnnexEHeSoCx(1,BK140)</f>
        <v>1.1161877339877093</v>
      </c>
      <c r="BM140" s="26">
        <f t="shared" si="95"/>
        <v>1.47</v>
      </c>
      <c r="BN140" s="24">
        <f t="shared" si="96"/>
        <v>1</v>
      </c>
      <c r="BO140" s="26" cm="1">
        <f t="array" ref="BO140">noisuy1chieu(BQ140*BN140,$C$92:$M$92,$C$93:$M$93)</f>
        <v>1.9949616193771362</v>
      </c>
      <c r="BP140" s="24">
        <f t="shared" si="97"/>
        <v>3.2172867437542749E-3</v>
      </c>
      <c r="BQ140" s="26">
        <f t="shared" si="98"/>
        <v>0.27175202429132467</v>
      </c>
      <c r="BR140" s="24">
        <f t="shared" si="99"/>
        <v>3.8304990871655898E-4</v>
      </c>
      <c r="BS140" s="24">
        <f t="shared" si="100"/>
        <v>1.1676026183093189E-5</v>
      </c>
      <c r="BT140" s="42">
        <f t="shared" si="101"/>
        <v>0.2753523609437955</v>
      </c>
      <c r="BU140" s="42">
        <f t="shared" si="102"/>
        <v>0.27498098706126201</v>
      </c>
      <c r="BV140" s="28">
        <f t="shared" si="103"/>
        <v>0.2753523609437955</v>
      </c>
      <c r="BW140" s="5" t="str">
        <f t="shared" si="104"/>
        <v>OK</v>
      </c>
      <c r="BX140" s="51">
        <v>1.2</v>
      </c>
      <c r="BY140" s="96" cm="1">
        <f t="array" ref="BY140">_xll.DCETCVNPhuLucFHeSoOnDinh(AE140*1000, BX140*1000, AH140, AI140, AJ140, AK140, AL140, AM140, $D$29)</f>
        <v>1</v>
      </c>
      <c r="BZ140" s="52">
        <f t="shared" si="105"/>
        <v>0.30332627620030655</v>
      </c>
      <c r="CA140" s="54">
        <f t="shared" si="106"/>
        <v>0.3037210021352062</v>
      </c>
      <c r="CB140" s="5" t="str">
        <f t="shared" si="107"/>
        <v>OK</v>
      </c>
      <c r="CC140" s="56">
        <f t="shared" si="108"/>
        <v>0.34499859601035404</v>
      </c>
      <c r="CD140" s="55">
        <f t="shared" si="109"/>
        <v>0.34499859601035404</v>
      </c>
      <c r="CE140" s="54">
        <f t="shared" si="110"/>
        <v>0.34499859601035404</v>
      </c>
      <c r="CF140" s="52">
        <f t="shared" si="111"/>
        <v>0.38</v>
      </c>
      <c r="CG140" s="5" t="str">
        <f t="shared" si="112"/>
        <v>OK</v>
      </c>
      <c r="CH140" s="57">
        <f t="shared" si="113"/>
        <v>2.5998325159156108</v>
      </c>
      <c r="CI140" s="6">
        <f t="shared" si="114"/>
        <v>3.2</v>
      </c>
      <c r="CJ140" s="5" t="str">
        <f t="shared" si="115"/>
        <v>OK</v>
      </c>
      <c r="DN140" s="181"/>
      <c r="DP140" s="27"/>
      <c r="DQ140" s="27"/>
      <c r="DR140" s="5"/>
      <c r="DS140" s="5"/>
      <c r="DT140" s="27"/>
      <c r="DU140" s="27"/>
      <c r="DV140" s="82"/>
      <c r="DW140" s="82"/>
      <c r="DX140" s="82"/>
      <c r="DY140" s="70"/>
      <c r="DZ140" s="16"/>
      <c r="EH140" s="42"/>
      <c r="EI140" s="42"/>
      <c r="EJ140" s="42"/>
      <c r="EK140" s="24"/>
      <c r="EL140" s="26"/>
      <c r="EM140" s="26"/>
      <c r="EN140" s="24"/>
      <c r="EO140" s="26"/>
      <c r="EP140" s="24"/>
      <c r="EQ140" s="26"/>
      <c r="ER140" s="24"/>
      <c r="ES140" s="24"/>
      <c r="ET140" s="42"/>
      <c r="EU140" s="42"/>
      <c r="EV140" s="28"/>
      <c r="EX140" s="51"/>
      <c r="EY140" s="96"/>
      <c r="EZ140" s="52"/>
      <c r="FA140" s="54"/>
      <c r="FB140" s="5"/>
      <c r="FC140" s="56"/>
      <c r="FD140" s="55"/>
      <c r="FE140" s="54"/>
      <c r="FF140" s="52"/>
      <c r="FG140" s="5"/>
      <c r="FH140" s="57"/>
      <c r="FI140" s="6"/>
      <c r="FJ140" s="5"/>
    </row>
    <row r="141" spans="27:166">
      <c r="AA141" s="18" t="s">
        <v>131</v>
      </c>
      <c r="AB141" s="22" t="s">
        <v>340</v>
      </c>
      <c r="AC141" s="22" t="s">
        <v>211</v>
      </c>
      <c r="AD141" s="74">
        <v>8.26</v>
      </c>
      <c r="AE141" s="74">
        <v>9.84</v>
      </c>
      <c r="AF141" s="22">
        <v>1228</v>
      </c>
      <c r="AG141" s="22">
        <v>728</v>
      </c>
      <c r="AH141" s="22">
        <v>808.49119861273255</v>
      </c>
      <c r="AI141" s="6">
        <v>10</v>
      </c>
      <c r="AJ141" s="6">
        <v>300</v>
      </c>
      <c r="AK141" s="6">
        <v>14</v>
      </c>
      <c r="AL141" s="6">
        <v>300</v>
      </c>
      <c r="AM141" s="6">
        <v>14</v>
      </c>
      <c r="AN141" s="5" t="str" cm="1">
        <f t="array" ref="AN141">_xll.Dce_Name_SectI(AF141, AG141, AJ141, AI141, AK141, "x", "-", $Q$14)</f>
        <v>(1228-728)x300x10x14</v>
      </c>
      <c r="AO141" s="5">
        <f t="shared" si="80"/>
        <v>780.49119861273255</v>
      </c>
      <c r="AP141" s="27">
        <f t="shared" si="81"/>
        <v>162.04911986127325</v>
      </c>
      <c r="AQ141" s="27">
        <f t="shared" si="82"/>
        <v>172189.89394905814</v>
      </c>
      <c r="AR141" s="5">
        <f t="shared" si="83"/>
        <v>6306.5040933217724</v>
      </c>
      <c r="AS141" s="5">
        <f t="shared" si="84"/>
        <v>4259.5366342766374</v>
      </c>
      <c r="AT141" s="27">
        <f t="shared" si="85"/>
        <v>420.4336062214515</v>
      </c>
      <c r="AU141" s="27">
        <f t="shared" si="86"/>
        <v>2429.8896559766636</v>
      </c>
      <c r="AV141" s="82">
        <f t="shared" si="87"/>
        <v>8.1363039953757759E-7</v>
      </c>
      <c r="AW141" s="82">
        <f t="shared" si="88"/>
        <v>9941656.1686012689</v>
      </c>
      <c r="AX141" s="82">
        <f t="shared" si="89"/>
        <v>9.9416561686012692E-6</v>
      </c>
      <c r="AY141" s="70">
        <f t="shared" si="90"/>
        <v>0.17715937900807516</v>
      </c>
      <c r="AZ141" s="16">
        <f t="shared" si="91"/>
        <v>595.86839895954938</v>
      </c>
      <c r="BA141" s="22" t="s">
        <v>325</v>
      </c>
      <c r="BB141" s="23">
        <v>-11.265295564895496</v>
      </c>
      <c r="BC141" s="23">
        <v>14.509538690112095</v>
      </c>
      <c r="BD141" s="23">
        <v>1.1749879113597927E-2</v>
      </c>
      <c r="BE141" s="23">
        <v>6.1525288197472171E-4</v>
      </c>
      <c r="BF141" s="23">
        <v>5.1406219791452656E-2</v>
      </c>
      <c r="BG141" s="23">
        <v>280.55493160197511</v>
      </c>
      <c r="BH141" s="42" cm="1">
        <f t="array" ref="BH141">_xll.Bimoment(BE141,AY141,AD141,AE141,$O$75)</f>
        <v>8.4388552606186459E-4</v>
      </c>
      <c r="BI141" s="42">
        <f t="shared" si="92"/>
        <v>1.5054467154123582E-3</v>
      </c>
      <c r="BJ141" s="42">
        <f t="shared" si="93"/>
        <v>1.7273260345371542</v>
      </c>
      <c r="BK141" s="24">
        <f t="shared" si="94"/>
        <v>0.53812266012290721</v>
      </c>
      <c r="BL141" s="26" cm="1">
        <f t="array" ref="BL141">_xll.TCVN5575AnnexEHeSoCx(1,BK141)</f>
        <v>1.1161877339877093</v>
      </c>
      <c r="BM141" s="26">
        <f t="shared" si="95"/>
        <v>1.47</v>
      </c>
      <c r="BN141" s="24">
        <f t="shared" si="96"/>
        <v>1</v>
      </c>
      <c r="BO141" s="26" cm="1">
        <f t="array" ref="BO141">noisuy1chieu(BQ141*BN141,$C$92:$M$92,$C$93:$M$93)</f>
        <v>1.9949616193771362</v>
      </c>
      <c r="BP141" s="24">
        <f t="shared" si="97"/>
        <v>3.2014768529579954E-3</v>
      </c>
      <c r="BQ141" s="26">
        <f t="shared" si="98"/>
        <v>0.27175200423815027</v>
      </c>
      <c r="BR141" s="24">
        <f t="shared" si="99"/>
        <v>3.8304990871655935E-4</v>
      </c>
      <c r="BS141" s="24">
        <f t="shared" si="100"/>
        <v>1.1676026183094016E-5</v>
      </c>
      <c r="BT141" s="42">
        <f t="shared" si="101"/>
        <v>0.27533653099982486</v>
      </c>
      <c r="BU141" s="42">
        <f t="shared" si="102"/>
        <v>0.27496515711729136</v>
      </c>
      <c r="BV141" s="28">
        <f t="shared" si="103"/>
        <v>0.27533653099982486</v>
      </c>
      <c r="BW141" s="5" t="str">
        <f t="shared" si="104"/>
        <v>OK</v>
      </c>
      <c r="BX141" s="51">
        <v>1.2</v>
      </c>
      <c r="BY141" s="96" cm="1">
        <f t="array" ref="BY141">_xll.DCETCVNPhuLucFHeSoOnDinh(AE141*1000, BX141*1000, AH141, AI141, AJ141, AK141, AL141, AM141, $D$29)</f>
        <v>1</v>
      </c>
      <c r="BZ141" s="52">
        <f t="shared" si="105"/>
        <v>0.30332625381719924</v>
      </c>
      <c r="CA141" s="54">
        <f t="shared" si="106"/>
        <v>0.30372097975209889</v>
      </c>
      <c r="CB141" s="5" t="str">
        <f t="shared" si="107"/>
        <v>OK</v>
      </c>
      <c r="CC141" s="56">
        <f t="shared" si="108"/>
        <v>0.34499859601035404</v>
      </c>
      <c r="CD141" s="55">
        <f t="shared" si="109"/>
        <v>0.34499859601035404</v>
      </c>
      <c r="CE141" s="54">
        <f t="shared" si="110"/>
        <v>0.34499859601035404</v>
      </c>
      <c r="CF141" s="52">
        <f t="shared" si="111"/>
        <v>0.38</v>
      </c>
      <c r="CG141" s="5" t="str">
        <f t="shared" si="112"/>
        <v>OK</v>
      </c>
      <c r="CH141" s="57">
        <f t="shared" si="113"/>
        <v>2.5998325159156108</v>
      </c>
      <c r="CI141" s="6">
        <f t="shared" si="114"/>
        <v>3.2</v>
      </c>
      <c r="CJ141" s="5" t="str">
        <f t="shared" si="115"/>
        <v>OK</v>
      </c>
      <c r="DN141" s="181"/>
      <c r="DP141" s="27"/>
      <c r="DQ141" s="27"/>
      <c r="DR141" s="5"/>
      <c r="DS141" s="5"/>
      <c r="DT141" s="27"/>
      <c r="DU141" s="27"/>
      <c r="DV141" s="82"/>
      <c r="DW141" s="82"/>
      <c r="DX141" s="82"/>
      <c r="DY141" s="70"/>
      <c r="DZ141" s="16"/>
      <c r="EH141" s="42"/>
      <c r="EI141" s="42"/>
      <c r="EJ141" s="42"/>
      <c r="EK141" s="24"/>
      <c r="EL141" s="26"/>
      <c r="EM141" s="26"/>
      <c r="EN141" s="24"/>
      <c r="EO141" s="26"/>
      <c r="EP141" s="24"/>
      <c r="EQ141" s="26"/>
      <c r="ER141" s="24"/>
      <c r="ES141" s="24"/>
      <c r="ET141" s="42"/>
      <c r="EU141" s="42"/>
      <c r="EV141" s="28"/>
      <c r="EX141" s="51"/>
      <c r="EY141" s="96"/>
      <c r="EZ141" s="52"/>
      <c r="FA141" s="54"/>
      <c r="FB141" s="5"/>
      <c r="FC141" s="56"/>
      <c r="FD141" s="55"/>
      <c r="FE141" s="54"/>
      <c r="FF141" s="52"/>
      <c r="FG141" s="5"/>
      <c r="FH141" s="57"/>
      <c r="FI141" s="6"/>
      <c r="FJ141" s="5"/>
    </row>
    <row r="142" spans="27:166">
      <c r="AA142" s="18" t="s">
        <v>131</v>
      </c>
      <c r="AB142" s="22" t="s">
        <v>340</v>
      </c>
      <c r="AC142" s="22" t="s">
        <v>211</v>
      </c>
      <c r="AD142" s="74">
        <v>9.84</v>
      </c>
      <c r="AE142" s="74">
        <v>9.84</v>
      </c>
      <c r="AF142" s="22">
        <v>1228</v>
      </c>
      <c r="AG142" s="22">
        <v>728</v>
      </c>
      <c r="AH142" s="22">
        <v>728</v>
      </c>
      <c r="AI142" s="6">
        <v>10</v>
      </c>
      <c r="AJ142" s="6">
        <v>300</v>
      </c>
      <c r="AK142" s="6">
        <v>14</v>
      </c>
      <c r="AL142" s="6">
        <v>300</v>
      </c>
      <c r="AM142" s="6">
        <v>14</v>
      </c>
      <c r="AN142" s="5" t="str" cm="1">
        <f t="array" ref="AN142">_xll.Dce_Name_SectI(AF142, AG142, AJ142, AI142, AK142, "x", "-", $Q$14)</f>
        <v>(1228-728)x300x10x14</v>
      </c>
      <c r="AO142" s="5">
        <f t="shared" si="80"/>
        <v>700</v>
      </c>
      <c r="AP142" s="27">
        <f t="shared" si="81"/>
        <v>154</v>
      </c>
      <c r="AQ142" s="27">
        <f t="shared" si="82"/>
        <v>135654.21333333332</v>
      </c>
      <c r="AR142" s="5">
        <f t="shared" si="83"/>
        <v>6305.833333333333</v>
      </c>
      <c r="AS142" s="5">
        <f t="shared" si="84"/>
        <v>3726.7641025641024</v>
      </c>
      <c r="AT142" s="27">
        <f t="shared" si="85"/>
        <v>420.38888888888886</v>
      </c>
      <c r="AU142" s="27">
        <f t="shared" si="86"/>
        <v>2111.9</v>
      </c>
      <c r="AV142" s="82">
        <f t="shared" si="87"/>
        <v>7.8680000000000003E-7</v>
      </c>
      <c r="AW142" s="82">
        <f t="shared" si="88"/>
        <v>8029287</v>
      </c>
      <c r="AX142" s="82">
        <f t="shared" si="89"/>
        <v>8.0292870000000006E-6</v>
      </c>
      <c r="AY142" s="70">
        <f t="shared" si="90"/>
        <v>0.19385348826075771</v>
      </c>
      <c r="AZ142" s="16">
        <f t="shared" si="91"/>
        <v>535.5</v>
      </c>
      <c r="BA142" s="22" t="s">
        <v>325</v>
      </c>
      <c r="BB142" s="23">
        <v>-10.757757635274265</v>
      </c>
      <c r="BC142" s="23">
        <v>13.802662840672951</v>
      </c>
      <c r="BD142" s="23">
        <v>1.1749879113597927E-2</v>
      </c>
      <c r="BE142" s="23">
        <v>6.1525288197472171E-4</v>
      </c>
      <c r="BF142" s="23">
        <v>3.2789702316290206E-2</v>
      </c>
      <c r="BG142" s="23">
        <v>258.13758211303076</v>
      </c>
      <c r="BH142" s="42" cm="1">
        <f t="array" ref="BH142">_xll.Bimoment(BE142,AY142,AD142,AE142,$O$75)</f>
        <v>4.6872042439317597E-3</v>
      </c>
      <c r="BI142" s="42">
        <f t="shared" si="92"/>
        <v>1.6785541590854181E-3</v>
      </c>
      <c r="BJ142" s="42">
        <f t="shared" si="93"/>
        <v>1.6431741476991608</v>
      </c>
      <c r="BK142" s="24">
        <f t="shared" si="94"/>
        <v>0.6</v>
      </c>
      <c r="BL142" s="26" cm="1">
        <f t="array" ref="BL142">_xll.TCVN5575AnnexEHeSoCx(1,BK142)</f>
        <v>1.1099999999999999</v>
      </c>
      <c r="BM142" s="26">
        <f t="shared" si="95"/>
        <v>1.47</v>
      </c>
      <c r="BN142" s="24">
        <f t="shared" si="96"/>
        <v>1</v>
      </c>
      <c r="BO142" s="26" cm="1">
        <f t="array" ref="BO142">noisuy1chieu(BQ142*BN142,$C$92:$M$92,$C$93:$M$93)</f>
        <v>2.027616024017334</v>
      </c>
      <c r="BP142" s="24">
        <f t="shared" si="97"/>
        <v>3.217032785668142E-3</v>
      </c>
      <c r="BQ142" s="26">
        <f t="shared" si="98"/>
        <v>0.28737620648144474</v>
      </c>
      <c r="BR142" s="24">
        <f t="shared" si="99"/>
        <v>2.4435619977541641E-4</v>
      </c>
      <c r="BS142" s="24">
        <f t="shared" si="100"/>
        <v>7.1001105209391837E-5</v>
      </c>
      <c r="BT142" s="42">
        <f t="shared" si="101"/>
        <v>0.29083759546688831</v>
      </c>
      <c r="BU142" s="42">
        <f t="shared" si="102"/>
        <v>0.2906642403723223</v>
      </c>
      <c r="BV142" s="28">
        <f t="shared" si="103"/>
        <v>0.29083759546688831</v>
      </c>
      <c r="BW142" s="5" t="str">
        <f t="shared" si="104"/>
        <v>OK</v>
      </c>
      <c r="BX142" s="51">
        <v>1.2</v>
      </c>
      <c r="BY142" s="96" cm="1">
        <f t="array" ref="BY142">_xll.DCETCVNPhuLucFHeSoOnDinh(AE142*1000, BX142*1000, AH142, AI142, AJ142, AK142, AL142, AM142, $D$29)</f>
        <v>1</v>
      </c>
      <c r="BZ142" s="52">
        <f t="shared" si="105"/>
        <v>0.31898758919440362</v>
      </c>
      <c r="CA142" s="54">
        <f t="shared" si="106"/>
        <v>0.31930294649938845</v>
      </c>
      <c r="CB142" s="5" t="str">
        <f t="shared" si="107"/>
        <v>OK</v>
      </c>
      <c r="CC142" s="56">
        <f t="shared" si="108"/>
        <v>0.34499859601035404</v>
      </c>
      <c r="CD142" s="55">
        <f t="shared" si="109"/>
        <v>0.34499859601035404</v>
      </c>
      <c r="CE142" s="54">
        <f t="shared" si="110"/>
        <v>0.34499859601035404</v>
      </c>
      <c r="CF142" s="52">
        <f t="shared" si="111"/>
        <v>0.38</v>
      </c>
      <c r="CG142" s="5" t="str">
        <f t="shared" si="112"/>
        <v>OK</v>
      </c>
      <c r="CH142" s="57">
        <f t="shared" si="113"/>
        <v>2.3317146488975653</v>
      </c>
      <c r="CI142" s="6">
        <f t="shared" si="114"/>
        <v>3.2</v>
      </c>
      <c r="CJ142" s="5" t="str">
        <f t="shared" si="115"/>
        <v>OK</v>
      </c>
      <c r="DN142" s="181"/>
      <c r="DP142" s="27"/>
      <c r="DQ142" s="27"/>
      <c r="DR142" s="5"/>
      <c r="DS142" s="5"/>
      <c r="DT142" s="27"/>
      <c r="DU142" s="27"/>
      <c r="DV142" s="82"/>
      <c r="DW142" s="82"/>
      <c r="DX142" s="82"/>
      <c r="DY142" s="70"/>
      <c r="DZ142" s="16"/>
      <c r="EH142" s="42"/>
      <c r="EI142" s="42"/>
      <c r="EJ142" s="42"/>
      <c r="EK142" s="24"/>
      <c r="EL142" s="26"/>
      <c r="EM142" s="26"/>
      <c r="EN142" s="24"/>
      <c r="EO142" s="26"/>
      <c r="EP142" s="24"/>
      <c r="EQ142" s="26"/>
      <c r="ER142" s="24"/>
      <c r="ES142" s="24"/>
      <c r="ET142" s="42"/>
      <c r="EU142" s="42"/>
      <c r="EV142" s="28"/>
      <c r="EX142" s="51"/>
      <c r="EY142" s="96"/>
      <c r="EZ142" s="52"/>
      <c r="FA142" s="54"/>
      <c r="FB142" s="5"/>
      <c r="FC142" s="56"/>
      <c r="FD142" s="55"/>
      <c r="FE142" s="54"/>
      <c r="FF142" s="52"/>
      <c r="FG142" s="5"/>
      <c r="FH142" s="57"/>
      <c r="FI142" s="6"/>
      <c r="FJ142" s="5"/>
    </row>
    <row r="143" spans="27:166">
      <c r="AA143" s="18" t="s">
        <v>131</v>
      </c>
      <c r="AB143" s="22" t="s">
        <v>340</v>
      </c>
      <c r="AC143" s="22" t="s">
        <v>211</v>
      </c>
      <c r="AD143" s="74">
        <v>0</v>
      </c>
      <c r="AE143" s="74">
        <v>9.84</v>
      </c>
      <c r="AF143" s="22">
        <v>1228</v>
      </c>
      <c r="AG143" s="22">
        <v>728</v>
      </c>
      <c r="AH143" s="22">
        <v>1228</v>
      </c>
      <c r="AI143" s="6">
        <v>10</v>
      </c>
      <c r="AJ143" s="6">
        <v>300</v>
      </c>
      <c r="AK143" s="6">
        <v>14</v>
      </c>
      <c r="AL143" s="6">
        <v>300</v>
      </c>
      <c r="AM143" s="6">
        <v>14</v>
      </c>
      <c r="AN143" s="5" t="str" cm="1">
        <f t="array" ref="AN143">_xll.Dce_Name_SectI(AF143, AG143, AJ143, AI143, AK143, "x", "-", $Q$14)</f>
        <v>(1228-728)x300x10x14</v>
      </c>
      <c r="AO143" s="5">
        <f t="shared" si="80"/>
        <v>1200</v>
      </c>
      <c r="AP143" s="27">
        <f t="shared" si="81"/>
        <v>204</v>
      </c>
      <c r="AQ143" s="27">
        <f t="shared" si="82"/>
        <v>453510.88</v>
      </c>
      <c r="AR143" s="5">
        <f t="shared" si="83"/>
        <v>6310</v>
      </c>
      <c r="AS143" s="5">
        <f t="shared" si="84"/>
        <v>7386.170684039088</v>
      </c>
      <c r="AT143" s="27">
        <f t="shared" si="85"/>
        <v>420.66666666666669</v>
      </c>
      <c r="AU143" s="27">
        <f t="shared" si="86"/>
        <v>4349.3999999999996</v>
      </c>
      <c r="AV143" s="82">
        <f t="shared" si="87"/>
        <v>9.5346666666666665E-7</v>
      </c>
      <c r="AW143" s="82">
        <f t="shared" si="88"/>
        <v>23212287</v>
      </c>
      <c r="AX143" s="82">
        <f t="shared" si="89"/>
        <v>2.3212286999999999E-5</v>
      </c>
      <c r="AY143" s="70">
        <f t="shared" si="90"/>
        <v>0.12550866986930984</v>
      </c>
      <c r="AZ143" s="16">
        <f t="shared" si="91"/>
        <v>910.5</v>
      </c>
      <c r="BA143" s="22" t="s">
        <v>326</v>
      </c>
      <c r="BB143" s="23">
        <v>74.153667757447693</v>
      </c>
      <c r="BC143" s="23">
        <v>156.87244628364266</v>
      </c>
      <c r="BD143" s="23">
        <v>5.734340244977007E-2</v>
      </c>
      <c r="BE143" s="23">
        <v>1.427083261863754E-3</v>
      </c>
      <c r="BF143" s="23">
        <v>7.4913349283210584E-2</v>
      </c>
      <c r="BG143" s="23">
        <v>1413.9837364076659</v>
      </c>
      <c r="BH143" s="42" cm="1">
        <f t="array" ref="BH143">_xll.Bimoment(BE143,AY143,AD143,AE143,$O$75)</f>
        <v>1.1232374329142506E-2</v>
      </c>
      <c r="BI143" s="42">
        <f t="shared" si="92"/>
        <v>4.7786168708141719E-3</v>
      </c>
      <c r="BJ143" s="42">
        <f t="shared" si="93"/>
        <v>18.675291224243171</v>
      </c>
      <c r="BK143" s="24">
        <f t="shared" si="94"/>
        <v>0.35</v>
      </c>
      <c r="BL143" s="26" cm="1">
        <f t="array" ref="BL143">_xll.TCVN5575AnnexEHeSoCx(1,BK143)</f>
        <v>1.1619999999999999</v>
      </c>
      <c r="BM143" s="26">
        <f t="shared" si="95"/>
        <v>1.47</v>
      </c>
      <c r="BN143" s="24">
        <f t="shared" si="96"/>
        <v>1</v>
      </c>
      <c r="BO143" s="26" cm="1">
        <f t="array" ref="BO143">noisuy1chieu(BQ143*BN143,$C$92:$M$92,$C$93:$M$93)</f>
        <v>3.0126950740814209</v>
      </c>
      <c r="BP143" s="24">
        <f t="shared" si="97"/>
        <v>1.6740056575791216E-2</v>
      </c>
      <c r="BQ143" s="26">
        <f t="shared" si="98"/>
        <v>0.75870579094126689</v>
      </c>
      <c r="BR143" s="24">
        <f t="shared" si="99"/>
        <v>5.5790240222592876E-4</v>
      </c>
      <c r="BS143" s="24">
        <f t="shared" si="100"/>
        <v>6.7349265156171496E-5</v>
      </c>
      <c r="BT143" s="42">
        <f t="shared" si="101"/>
        <v>0.77600374991928411</v>
      </c>
      <c r="BU143" s="42">
        <f t="shared" si="102"/>
        <v>0.77551319678221431</v>
      </c>
      <c r="BV143" s="28">
        <f t="shared" si="103"/>
        <v>0.77600374991928411</v>
      </c>
      <c r="BW143" s="5" t="str">
        <f t="shared" si="104"/>
        <v>OK</v>
      </c>
      <c r="BX143" s="51">
        <v>1.2</v>
      </c>
      <c r="BY143" s="96" cm="1">
        <f t="array" ref="BY143">_xll.DCETCVNPhuLucFHeSoOnDinh(AE143*1000, BX143*1000, AH143, AI143, AJ143, AK143, AL143, AM143, $D$29)</f>
        <v>1</v>
      </c>
      <c r="BZ143" s="52">
        <f t="shared" si="105"/>
        <v>0.88161612907375198</v>
      </c>
      <c r="CA143" s="54">
        <f t="shared" si="106"/>
        <v>0.88224138074113412</v>
      </c>
      <c r="CB143" s="5" t="str">
        <f t="shared" si="107"/>
        <v>OK</v>
      </c>
      <c r="CC143" s="56">
        <f t="shared" si="108"/>
        <v>0.34499859601035404</v>
      </c>
      <c r="CD143" s="55">
        <f t="shared" si="109"/>
        <v>0.34499859601035404</v>
      </c>
      <c r="CE143" s="54">
        <f t="shared" si="110"/>
        <v>0.34499859601035404</v>
      </c>
      <c r="CF143" s="52">
        <f t="shared" si="111"/>
        <v>0.38</v>
      </c>
      <c r="CG143" s="5" t="str">
        <f t="shared" si="112"/>
        <v>OK</v>
      </c>
      <c r="CH143" s="57">
        <f t="shared" si="113"/>
        <v>3.9972251123958262</v>
      </c>
      <c r="CI143" s="6">
        <f t="shared" si="114"/>
        <v>3.2</v>
      </c>
      <c r="CJ143" s="5" t="str">
        <f t="shared" si="115"/>
        <v>Gia cường</v>
      </c>
      <c r="DN143" s="181"/>
      <c r="DP143" s="27"/>
      <c r="DQ143" s="27"/>
      <c r="DR143" s="5"/>
      <c r="DS143" s="5"/>
      <c r="DT143" s="27"/>
      <c r="DU143" s="27"/>
      <c r="DV143" s="82"/>
      <c r="DW143" s="82"/>
      <c r="DX143" s="82"/>
      <c r="DY143" s="70"/>
      <c r="DZ143" s="16"/>
      <c r="EH143" s="42"/>
      <c r="EI143" s="42"/>
      <c r="EJ143" s="42"/>
      <c r="EK143" s="24"/>
      <c r="EL143" s="26"/>
      <c r="EM143" s="26"/>
      <c r="EN143" s="24"/>
      <c r="EO143" s="26"/>
      <c r="EP143" s="24"/>
      <c r="EQ143" s="26"/>
      <c r="ER143" s="24"/>
      <c r="ES143" s="24"/>
      <c r="ET143" s="42"/>
      <c r="EU143" s="42"/>
      <c r="EV143" s="28"/>
      <c r="EX143" s="51"/>
      <c r="EY143" s="96"/>
      <c r="EZ143" s="52"/>
      <c r="FA143" s="54"/>
      <c r="FB143" s="5"/>
      <c r="FC143" s="56"/>
      <c r="FD143" s="55"/>
      <c r="FE143" s="54"/>
      <c r="FF143" s="52"/>
      <c r="FG143" s="5"/>
      <c r="FH143" s="57"/>
      <c r="FI143" s="6"/>
      <c r="FJ143" s="5"/>
    </row>
    <row r="144" spans="27:166">
      <c r="AA144" s="18" t="s">
        <v>131</v>
      </c>
      <c r="AB144" s="22" t="s">
        <v>340</v>
      </c>
      <c r="AC144" s="22" t="s">
        <v>211</v>
      </c>
      <c r="AD144" s="74">
        <v>4.92</v>
      </c>
      <c r="AE144" s="74">
        <v>9.84</v>
      </c>
      <c r="AF144" s="22">
        <v>1228</v>
      </c>
      <c r="AG144" s="22">
        <v>728</v>
      </c>
      <c r="AH144" s="22">
        <v>978</v>
      </c>
      <c r="AI144" s="6">
        <v>10</v>
      </c>
      <c r="AJ144" s="6">
        <v>300</v>
      </c>
      <c r="AK144" s="6">
        <v>14</v>
      </c>
      <c r="AL144" s="6">
        <v>300</v>
      </c>
      <c r="AM144" s="6">
        <v>14</v>
      </c>
      <c r="AN144" s="5" t="str" cm="1">
        <f t="array" ref="AN144">_xll.Dce_Name_SectI(AF144, AG144, AJ144, AI144, AK144, "x", "-", $Q$14)</f>
        <v>(1228-728)x300x10x14</v>
      </c>
      <c r="AO144" s="5">
        <f t="shared" si="80"/>
        <v>950</v>
      </c>
      <c r="AP144" s="27">
        <f t="shared" si="81"/>
        <v>179</v>
      </c>
      <c r="AQ144" s="27">
        <f t="shared" si="82"/>
        <v>266613.79666666663</v>
      </c>
      <c r="AR144" s="5">
        <f t="shared" si="83"/>
        <v>6307.916666666667</v>
      </c>
      <c r="AS144" s="5">
        <f t="shared" si="84"/>
        <v>5452.224880708929</v>
      </c>
      <c r="AT144" s="27">
        <f t="shared" si="85"/>
        <v>420.52777777777777</v>
      </c>
      <c r="AU144" s="27">
        <f t="shared" si="86"/>
        <v>3152.5250000000001</v>
      </c>
      <c r="AV144" s="82">
        <f t="shared" si="87"/>
        <v>8.7013333333333334E-7</v>
      </c>
      <c r="AW144" s="82">
        <f t="shared" si="88"/>
        <v>14636412</v>
      </c>
      <c r="AX144" s="82">
        <f t="shared" si="89"/>
        <v>1.4636412E-5</v>
      </c>
      <c r="AY144" s="70">
        <f t="shared" si="90"/>
        <v>0.1509925520416649</v>
      </c>
      <c r="AZ144" s="16">
        <f t="shared" si="91"/>
        <v>723</v>
      </c>
      <c r="BA144" s="22" t="s">
        <v>326</v>
      </c>
      <c r="BB144" s="23">
        <v>75.86473387729076</v>
      </c>
      <c r="BC144" s="23">
        <v>124.32722350349093</v>
      </c>
      <c r="BD144" s="23">
        <v>5.734340244977007E-2</v>
      </c>
      <c r="BE144" s="23">
        <v>1.427083261863754E-3</v>
      </c>
      <c r="BF144" s="23">
        <v>0.35710237232965286</v>
      </c>
      <c r="BG144" s="23">
        <v>721.73951746136697</v>
      </c>
      <c r="BH144" s="42" cm="1">
        <f t="array" ref="BH144">_xll.Bimoment(BE144,AY144,AD144,AE144,$O$75)</f>
        <v>-5.4071466365446024E-3</v>
      </c>
      <c r="BI144" s="42">
        <f t="shared" si="92"/>
        <v>6.0361476262915867E-3</v>
      </c>
      <c r="BJ144" s="42">
        <f t="shared" si="93"/>
        <v>14.800859940891778</v>
      </c>
      <c r="BK144" s="24">
        <f t="shared" si="94"/>
        <v>0.44210526315789472</v>
      </c>
      <c r="BL144" s="26" cm="1">
        <f t="array" ref="BL144">_xll.TCVN5575AnnexEHeSoCx(1,BK144)</f>
        <v>1.1362105263157896</v>
      </c>
      <c r="BM144" s="26">
        <f t="shared" si="95"/>
        <v>1.47</v>
      </c>
      <c r="BN144" s="24">
        <f t="shared" si="96"/>
        <v>1</v>
      </c>
      <c r="BO144" s="26" cm="1">
        <f t="array" ref="BO144">noisuy1chieu(BQ144*BN144,$C$92:$M$92,$C$93:$M$93)</f>
        <v>2.5483691692352295</v>
      </c>
      <c r="BP144" s="24">
        <f t="shared" si="97"/>
        <v>1.9518271726736085E-2</v>
      </c>
      <c r="BQ144" s="26">
        <f t="shared" si="98"/>
        <v>0.53654032530127016</v>
      </c>
      <c r="BR144" s="24">
        <f t="shared" si="99"/>
        <v>2.6603278714711315E-3</v>
      </c>
      <c r="BS144" s="24">
        <f t="shared" si="100"/>
        <v>4.826851397558178E-5</v>
      </c>
      <c r="BT144" s="42">
        <f t="shared" si="101"/>
        <v>0.55871892489947728</v>
      </c>
      <c r="BU144" s="42">
        <f t="shared" si="102"/>
        <v>0.55610686554198174</v>
      </c>
      <c r="BV144" s="28">
        <f t="shared" si="103"/>
        <v>0.55871892489947728</v>
      </c>
      <c r="BW144" s="5" t="str">
        <f t="shared" si="104"/>
        <v>OK</v>
      </c>
      <c r="BX144" s="51">
        <v>1.2</v>
      </c>
      <c r="BY144" s="96" cm="1">
        <f t="array" ref="BY144">_xll.DCETCVNPhuLucFHeSoOnDinh(AE144*1000, BX144*1000, AH144, AI144, AJ144, AK144, AL144, AM144, $D$29)</f>
        <v>1</v>
      </c>
      <c r="BZ144" s="52">
        <f t="shared" si="105"/>
        <v>0.60962276540020111</v>
      </c>
      <c r="CA144" s="54">
        <f t="shared" si="106"/>
        <v>0.61233136178564773</v>
      </c>
      <c r="CB144" s="5" t="str">
        <f t="shared" si="107"/>
        <v>OK</v>
      </c>
      <c r="CC144" s="56">
        <f t="shared" si="108"/>
        <v>0.34499859601035404</v>
      </c>
      <c r="CD144" s="55">
        <f t="shared" si="109"/>
        <v>0.34499859601035404</v>
      </c>
      <c r="CE144" s="54">
        <f t="shared" si="110"/>
        <v>0.34499859601035404</v>
      </c>
      <c r="CF144" s="52">
        <f t="shared" si="111"/>
        <v>0.38</v>
      </c>
      <c r="CG144" s="5" t="str">
        <f t="shared" si="112"/>
        <v>OK</v>
      </c>
      <c r="CH144" s="57">
        <f t="shared" si="113"/>
        <v>3.1644698806466955</v>
      </c>
      <c r="CI144" s="6">
        <f t="shared" si="114"/>
        <v>3.2</v>
      </c>
      <c r="CJ144" s="5" t="str">
        <f t="shared" si="115"/>
        <v>OK</v>
      </c>
      <c r="DN144" s="181"/>
      <c r="DP144" s="27"/>
      <c r="DQ144" s="27"/>
      <c r="DR144" s="5"/>
      <c r="DS144" s="5"/>
      <c r="DT144" s="27"/>
      <c r="DU144" s="27"/>
      <c r="DV144" s="82"/>
      <c r="DW144" s="82"/>
      <c r="DX144" s="82"/>
      <c r="DY144" s="70"/>
      <c r="DZ144" s="16"/>
      <c r="EH144" s="42"/>
      <c r="EI144" s="42"/>
      <c r="EJ144" s="42"/>
      <c r="EK144" s="24"/>
      <c r="EL144" s="26"/>
      <c r="EM144" s="26"/>
      <c r="EN144" s="24"/>
      <c r="EO144" s="26"/>
      <c r="EP144" s="24"/>
      <c r="EQ144" s="26"/>
      <c r="ER144" s="24"/>
      <c r="ES144" s="24"/>
      <c r="ET144" s="42"/>
      <c r="EU144" s="42"/>
      <c r="EV144" s="28"/>
      <c r="EX144" s="51"/>
      <c r="EY144" s="96"/>
      <c r="EZ144" s="52"/>
      <c r="FA144" s="54"/>
      <c r="FB144" s="5"/>
      <c r="FC144" s="56"/>
      <c r="FD144" s="55"/>
      <c r="FE144" s="54"/>
      <c r="FF144" s="52"/>
      <c r="FG144" s="5"/>
      <c r="FH144" s="57"/>
      <c r="FI144" s="6"/>
      <c r="FJ144" s="5"/>
    </row>
    <row r="145" spans="27:166">
      <c r="AA145" s="18" t="s">
        <v>131</v>
      </c>
      <c r="AB145" s="22" t="s">
        <v>340</v>
      </c>
      <c r="AC145" s="22" t="s">
        <v>211</v>
      </c>
      <c r="AD145" s="74">
        <v>8.26</v>
      </c>
      <c r="AE145" s="74">
        <v>9.84</v>
      </c>
      <c r="AF145" s="22">
        <v>1228</v>
      </c>
      <c r="AG145" s="22">
        <v>728</v>
      </c>
      <c r="AH145" s="22">
        <v>808.49119861273255</v>
      </c>
      <c r="AI145" s="6">
        <v>10</v>
      </c>
      <c r="AJ145" s="6">
        <v>300</v>
      </c>
      <c r="AK145" s="6">
        <v>14</v>
      </c>
      <c r="AL145" s="6">
        <v>300</v>
      </c>
      <c r="AM145" s="6">
        <v>14</v>
      </c>
      <c r="AN145" s="5" t="str" cm="1">
        <f t="array" ref="AN145">_xll.Dce_Name_SectI(AF145, AG145, AJ145, AI145, AK145, "x", "-", $Q$14)</f>
        <v>(1228-728)x300x10x14</v>
      </c>
      <c r="AO145" s="5">
        <f t="shared" si="80"/>
        <v>780.49119861273255</v>
      </c>
      <c r="AP145" s="27">
        <f t="shared" si="81"/>
        <v>162.04911986127325</v>
      </c>
      <c r="AQ145" s="27">
        <f t="shared" si="82"/>
        <v>172189.89394905814</v>
      </c>
      <c r="AR145" s="5">
        <f t="shared" si="83"/>
        <v>6306.5040933217724</v>
      </c>
      <c r="AS145" s="5">
        <f t="shared" si="84"/>
        <v>4259.5366342766374</v>
      </c>
      <c r="AT145" s="27">
        <f t="shared" si="85"/>
        <v>420.4336062214515</v>
      </c>
      <c r="AU145" s="27">
        <f t="shared" si="86"/>
        <v>2429.8896559766636</v>
      </c>
      <c r="AV145" s="82">
        <f t="shared" si="87"/>
        <v>8.1363039953757759E-7</v>
      </c>
      <c r="AW145" s="82">
        <f t="shared" si="88"/>
        <v>9941656.1686012689</v>
      </c>
      <c r="AX145" s="82">
        <f t="shared" si="89"/>
        <v>9.9416561686012692E-6</v>
      </c>
      <c r="AY145" s="70">
        <f t="shared" si="90"/>
        <v>0.17715937900807516</v>
      </c>
      <c r="AZ145" s="16">
        <f t="shared" si="91"/>
        <v>595.86839895954938</v>
      </c>
      <c r="BA145" s="22" t="s">
        <v>326</v>
      </c>
      <c r="BB145" s="23">
        <v>76.967674130828158</v>
      </c>
      <c r="BC145" s="23">
        <v>101.77879132872884</v>
      </c>
      <c r="BD145" s="23">
        <v>5.734340244977007E-2</v>
      </c>
      <c r="BE145" s="23">
        <v>1.427083261863754E-3</v>
      </c>
      <c r="BF145" s="23">
        <v>0.54843646457463857</v>
      </c>
      <c r="BG145" s="23">
        <v>344.41449871019068</v>
      </c>
      <c r="BH145" s="42" cm="1">
        <f t="array" ref="BH145">_xll.Bimoment(BE145,AY145,AD145,AE145,$O$75)</f>
        <v>1.9573982413648495E-3</v>
      </c>
      <c r="BI145" s="42">
        <f t="shared" si="92"/>
        <v>7.3470914920877881E-3</v>
      </c>
      <c r="BJ145" s="42">
        <f t="shared" si="93"/>
        <v>12.116522777229624</v>
      </c>
      <c r="BK145" s="24">
        <f t="shared" si="94"/>
        <v>0.53812266012290721</v>
      </c>
      <c r="BL145" s="26" cm="1">
        <f t="array" ref="BL145">_xll.TCVN5575AnnexEHeSoCx(1,BK145)</f>
        <v>1.1161877339877093</v>
      </c>
      <c r="BM145" s="26">
        <f t="shared" si="95"/>
        <v>1.47</v>
      </c>
      <c r="BN145" s="24">
        <f t="shared" si="96"/>
        <v>1</v>
      </c>
      <c r="BO145" s="26" cm="1">
        <f t="array" ref="BO145">noisuy1chieu(BQ145*BN145,$C$92:$M$92,$C$93:$M$93)</f>
        <v>2.1242403984069824</v>
      </c>
      <c r="BP145" s="24">
        <f t="shared" si="97"/>
        <v>2.1873392112650363E-2</v>
      </c>
      <c r="BQ145" s="26">
        <f t="shared" si="98"/>
        <v>0.33360785988947206</v>
      </c>
      <c r="BR145" s="24">
        <f t="shared" si="99"/>
        <v>4.0866365693568805E-3</v>
      </c>
      <c r="BS145" s="24">
        <f t="shared" si="100"/>
        <v>2.5434405840345221E-5</v>
      </c>
      <c r="BT145" s="42">
        <f t="shared" si="101"/>
        <v>0.35956788857147931</v>
      </c>
      <c r="BU145" s="42">
        <f t="shared" si="102"/>
        <v>0.35550668640796279</v>
      </c>
      <c r="BV145" s="28">
        <f t="shared" si="103"/>
        <v>0.35956788857147931</v>
      </c>
      <c r="BW145" s="5" t="str">
        <f t="shared" si="104"/>
        <v>OK</v>
      </c>
      <c r="BX145" s="51">
        <v>1.2</v>
      </c>
      <c r="BY145" s="96" cm="1">
        <f t="array" ref="BY145">_xll.DCETCVNPhuLucFHeSoOnDinh(AE145*1000, BX145*1000, AH145, AI145, AJ145, AK145, AL145, AM145, $D$29)</f>
        <v>1</v>
      </c>
      <c r="BZ145" s="52">
        <f t="shared" si="105"/>
        <v>0.37236900117051908</v>
      </c>
      <c r="CA145" s="54">
        <f t="shared" si="106"/>
        <v>0.3764810721457163</v>
      </c>
      <c r="CB145" s="5" t="str">
        <f t="shared" si="107"/>
        <v>OK</v>
      </c>
      <c r="CC145" s="56">
        <f t="shared" si="108"/>
        <v>0.34499859601035404</v>
      </c>
      <c r="CD145" s="55">
        <f t="shared" si="109"/>
        <v>0.34499859601035404</v>
      </c>
      <c r="CE145" s="54">
        <f t="shared" si="110"/>
        <v>0.34499859601035404</v>
      </c>
      <c r="CF145" s="52">
        <f t="shared" si="111"/>
        <v>0.38</v>
      </c>
      <c r="CG145" s="5" t="str">
        <f t="shared" si="112"/>
        <v>OK</v>
      </c>
      <c r="CH145" s="57">
        <f t="shared" si="113"/>
        <v>2.5998325159156108</v>
      </c>
      <c r="CI145" s="6">
        <f t="shared" si="114"/>
        <v>3.2</v>
      </c>
      <c r="CJ145" s="5" t="str">
        <f t="shared" si="115"/>
        <v>OK</v>
      </c>
      <c r="DN145" s="181"/>
      <c r="DP145" s="27"/>
      <c r="DQ145" s="27"/>
      <c r="DR145" s="5"/>
      <c r="DS145" s="5"/>
      <c r="DT145" s="27"/>
      <c r="DU145" s="27"/>
      <c r="DV145" s="82"/>
      <c r="DW145" s="82"/>
      <c r="DX145" s="82"/>
      <c r="DY145" s="70"/>
      <c r="DZ145" s="16"/>
      <c r="EH145" s="42"/>
      <c r="EI145" s="42"/>
      <c r="EJ145" s="42"/>
      <c r="EK145" s="24"/>
      <c r="EL145" s="26"/>
      <c r="EM145" s="26"/>
      <c r="EN145" s="24"/>
      <c r="EO145" s="26"/>
      <c r="EP145" s="24"/>
      <c r="EQ145" s="26"/>
      <c r="ER145" s="24"/>
      <c r="ES145" s="24"/>
      <c r="ET145" s="42"/>
      <c r="EU145" s="42"/>
      <c r="EV145" s="28"/>
      <c r="EX145" s="51"/>
      <c r="EY145" s="96"/>
      <c r="EZ145" s="52"/>
      <c r="FA145" s="54"/>
      <c r="FB145" s="5"/>
      <c r="FC145" s="56"/>
      <c r="FD145" s="55"/>
      <c r="FE145" s="54"/>
      <c r="FF145" s="52"/>
      <c r="FG145" s="5"/>
      <c r="FH145" s="57"/>
      <c r="FI145" s="6"/>
      <c r="FJ145" s="5"/>
    </row>
    <row r="146" spans="27:166">
      <c r="AA146" s="18" t="s">
        <v>131</v>
      </c>
      <c r="AB146" s="22" t="s">
        <v>340</v>
      </c>
      <c r="AC146" s="22" t="s">
        <v>211</v>
      </c>
      <c r="AD146" s="74">
        <v>8.26</v>
      </c>
      <c r="AE146" s="74">
        <v>9.84</v>
      </c>
      <c r="AF146" s="22">
        <v>1228</v>
      </c>
      <c r="AG146" s="22">
        <v>728</v>
      </c>
      <c r="AH146" s="22">
        <v>808.49119861273255</v>
      </c>
      <c r="AI146" s="6">
        <v>10</v>
      </c>
      <c r="AJ146" s="6">
        <v>300</v>
      </c>
      <c r="AK146" s="6">
        <v>14</v>
      </c>
      <c r="AL146" s="6">
        <v>300</v>
      </c>
      <c r="AM146" s="6">
        <v>14</v>
      </c>
      <c r="AN146" s="5" t="str" cm="1">
        <f t="array" ref="AN146">_xll.Dce_Name_SectI(AF146, AG146, AJ146, AI146, AK146, "x", "-", $Q$14)</f>
        <v>(1228-728)x300x10x14</v>
      </c>
      <c r="AO146" s="5">
        <f t="shared" si="80"/>
        <v>780.49119861273255</v>
      </c>
      <c r="AP146" s="27">
        <f t="shared" si="81"/>
        <v>162.04911986127325</v>
      </c>
      <c r="AQ146" s="27">
        <f t="shared" si="82"/>
        <v>172189.89394905814</v>
      </c>
      <c r="AR146" s="5">
        <f t="shared" si="83"/>
        <v>6306.5040933217724</v>
      </c>
      <c r="AS146" s="5">
        <f t="shared" si="84"/>
        <v>4259.5366342766374</v>
      </c>
      <c r="AT146" s="27">
        <f t="shared" si="85"/>
        <v>420.4336062214515</v>
      </c>
      <c r="AU146" s="27">
        <f t="shared" si="86"/>
        <v>2429.8896559766636</v>
      </c>
      <c r="AV146" s="82">
        <f t="shared" si="87"/>
        <v>8.1363039953757759E-7</v>
      </c>
      <c r="AW146" s="82">
        <f t="shared" si="88"/>
        <v>9941656.1686012689</v>
      </c>
      <c r="AX146" s="82">
        <f t="shared" si="89"/>
        <v>9.9416561686012692E-6</v>
      </c>
      <c r="AY146" s="70">
        <f t="shared" si="90"/>
        <v>0.17715937900807516</v>
      </c>
      <c r="AZ146" s="16">
        <f t="shared" si="91"/>
        <v>595.86839895954938</v>
      </c>
      <c r="BA146" s="22" t="s">
        <v>326</v>
      </c>
      <c r="BB146" s="23">
        <v>77.023305672395509</v>
      </c>
      <c r="BC146" s="23">
        <v>102.24702347009645</v>
      </c>
      <c r="BD146" s="23">
        <v>8.2488567454085171E-2</v>
      </c>
      <c r="BE146" s="23">
        <v>1.4270832618681426E-3</v>
      </c>
      <c r="BF146" s="23">
        <v>0.54843646457464956</v>
      </c>
      <c r="BG146" s="23">
        <v>344.41450992075033</v>
      </c>
      <c r="BH146" s="42" cm="1">
        <f t="array" ref="BH146">_xll.Bimoment(BE146,AY146,AD146,AE146,$O$75)</f>
        <v>1.957398241370869E-3</v>
      </c>
      <c r="BI146" s="42">
        <f t="shared" si="92"/>
        <v>1.0568801749552425E-2</v>
      </c>
      <c r="BJ146" s="42">
        <f t="shared" si="93"/>
        <v>12.172264698821007</v>
      </c>
      <c r="BK146" s="24">
        <f t="shared" si="94"/>
        <v>0.53812266012290721</v>
      </c>
      <c r="BL146" s="26" cm="1">
        <f t="array" ref="BL146">_xll.TCVN5575AnnexEHeSoCx(1,BK146)</f>
        <v>1.1161877339877093</v>
      </c>
      <c r="BM146" s="26">
        <f t="shared" si="95"/>
        <v>1.47</v>
      </c>
      <c r="BN146" s="24">
        <f t="shared" si="96"/>
        <v>1</v>
      </c>
      <c r="BO146" s="26" cm="1">
        <f t="array" ref="BO146">noisuy1chieu(BQ146*BN146,$C$92:$M$92,$C$93:$M$93)</f>
        <v>2.1242403984069824</v>
      </c>
      <c r="BP146" s="24">
        <f t="shared" si="97"/>
        <v>2.1889202003442514E-2</v>
      </c>
      <c r="BQ146" s="26">
        <f t="shared" si="98"/>
        <v>0.33360787074827974</v>
      </c>
      <c r="BR146" s="24">
        <f t="shared" si="99"/>
        <v>4.086636569356962E-3</v>
      </c>
      <c r="BS146" s="24">
        <f t="shared" si="100"/>
        <v>2.5434405840423436E-5</v>
      </c>
      <c r="BT146" s="42">
        <f t="shared" si="101"/>
        <v>0.35958370932107925</v>
      </c>
      <c r="BU146" s="42">
        <f t="shared" si="102"/>
        <v>0.35552250715756267</v>
      </c>
      <c r="BV146" s="28">
        <f t="shared" si="103"/>
        <v>0.35958370932107925</v>
      </c>
      <c r="BW146" s="5" t="str">
        <f t="shared" si="104"/>
        <v>OK</v>
      </c>
      <c r="BX146" s="51">
        <v>1.2</v>
      </c>
      <c r="BY146" s="96" cm="1">
        <f t="array" ref="BY146">_xll.DCETCVNPhuLucFHeSoOnDinh(AE146*1000, BX146*1000, AH146, AI146, AJ146, AK146, AL146, AM146, $D$29)</f>
        <v>1</v>
      </c>
      <c r="BZ146" s="52">
        <f t="shared" si="105"/>
        <v>0.37236901329098693</v>
      </c>
      <c r="CA146" s="54">
        <f t="shared" si="106"/>
        <v>0.37648108426618432</v>
      </c>
      <c r="CB146" s="5" t="str">
        <f t="shared" si="107"/>
        <v>OK</v>
      </c>
      <c r="CC146" s="56">
        <f t="shared" si="108"/>
        <v>0.34499859601035404</v>
      </c>
      <c r="CD146" s="55">
        <f t="shared" si="109"/>
        <v>0.34499859601035404</v>
      </c>
      <c r="CE146" s="54">
        <f t="shared" si="110"/>
        <v>0.34499859601035404</v>
      </c>
      <c r="CF146" s="52">
        <f t="shared" si="111"/>
        <v>0.38</v>
      </c>
      <c r="CG146" s="5" t="str">
        <f t="shared" si="112"/>
        <v>OK</v>
      </c>
      <c r="CH146" s="57">
        <f t="shared" si="113"/>
        <v>2.5998325159156108</v>
      </c>
      <c r="CI146" s="6">
        <f t="shared" si="114"/>
        <v>3.2</v>
      </c>
      <c r="CJ146" s="5" t="str">
        <f t="shared" si="115"/>
        <v>OK</v>
      </c>
      <c r="DN146" s="181"/>
      <c r="DP146" s="27"/>
      <c r="DQ146" s="27"/>
      <c r="DR146" s="5"/>
      <c r="DS146" s="5"/>
      <c r="DT146" s="27"/>
      <c r="DU146" s="27"/>
      <c r="DV146" s="82"/>
      <c r="DW146" s="82"/>
      <c r="DX146" s="82"/>
      <c r="DY146" s="70"/>
      <c r="DZ146" s="16"/>
      <c r="EH146" s="42"/>
      <c r="EI146" s="42"/>
      <c r="EJ146" s="42"/>
      <c r="EK146" s="24"/>
      <c r="EL146" s="26"/>
      <c r="EM146" s="26"/>
      <c r="EN146" s="24"/>
      <c r="EO146" s="26"/>
      <c r="EP146" s="24"/>
      <c r="EQ146" s="26"/>
      <c r="ER146" s="24"/>
      <c r="ES146" s="24"/>
      <c r="ET146" s="42"/>
      <c r="EU146" s="42"/>
      <c r="EV146" s="28"/>
      <c r="EX146" s="51"/>
      <c r="EY146" s="96"/>
      <c r="EZ146" s="52"/>
      <c r="FA146" s="54"/>
      <c r="FB146" s="5"/>
      <c r="FC146" s="56"/>
      <c r="FD146" s="55"/>
      <c r="FE146" s="54"/>
      <c r="FF146" s="52"/>
      <c r="FG146" s="5"/>
      <c r="FH146" s="57"/>
      <c r="FI146" s="6"/>
      <c r="FJ146" s="5"/>
    </row>
    <row r="147" spans="27:166">
      <c r="AA147" s="18" t="s">
        <v>131</v>
      </c>
      <c r="AB147" s="22" t="s">
        <v>340</v>
      </c>
      <c r="AC147" s="22" t="s">
        <v>211</v>
      </c>
      <c r="AD147" s="74">
        <v>9.84</v>
      </c>
      <c r="AE147" s="74">
        <v>9.84</v>
      </c>
      <c r="AF147" s="22">
        <v>1228</v>
      </c>
      <c r="AG147" s="22">
        <v>728</v>
      </c>
      <c r="AH147" s="22">
        <v>728</v>
      </c>
      <c r="AI147" s="6">
        <v>10</v>
      </c>
      <c r="AJ147" s="6">
        <v>300</v>
      </c>
      <c r="AK147" s="6">
        <v>14</v>
      </c>
      <c r="AL147" s="6">
        <v>300</v>
      </c>
      <c r="AM147" s="6">
        <v>14</v>
      </c>
      <c r="AN147" s="5" t="str" cm="1">
        <f t="array" ref="AN147">_xll.Dce_Name_SectI(AF147, AG147, AJ147, AI147, AK147, "x", "-", $Q$14)</f>
        <v>(1228-728)x300x10x14</v>
      </c>
      <c r="AO147" s="5">
        <f t="shared" si="80"/>
        <v>700</v>
      </c>
      <c r="AP147" s="27">
        <f t="shared" si="81"/>
        <v>154</v>
      </c>
      <c r="AQ147" s="27">
        <f t="shared" si="82"/>
        <v>135654.21333333332</v>
      </c>
      <c r="AR147" s="5">
        <f t="shared" si="83"/>
        <v>6305.833333333333</v>
      </c>
      <c r="AS147" s="5">
        <f t="shared" si="84"/>
        <v>3726.7641025641024</v>
      </c>
      <c r="AT147" s="27">
        <f t="shared" si="85"/>
        <v>420.38888888888886</v>
      </c>
      <c r="AU147" s="27">
        <f t="shared" si="86"/>
        <v>2111.9</v>
      </c>
      <c r="AV147" s="82">
        <f t="shared" si="87"/>
        <v>7.8680000000000003E-7</v>
      </c>
      <c r="AW147" s="82">
        <f t="shared" si="88"/>
        <v>8029287</v>
      </c>
      <c r="AX147" s="82">
        <f t="shared" si="89"/>
        <v>8.0292870000000006E-6</v>
      </c>
      <c r="AY147" s="70">
        <f t="shared" si="90"/>
        <v>0.19385348826075771</v>
      </c>
      <c r="AZ147" s="16">
        <f t="shared" si="91"/>
        <v>535.5</v>
      </c>
      <c r="BA147" s="22" t="s">
        <v>326</v>
      </c>
      <c r="BB147" s="23">
        <v>77.530843602016731</v>
      </c>
      <c r="BC147" s="23">
        <v>91.403617730946763</v>
      </c>
      <c r="BD147" s="23">
        <v>8.2488567454085171E-2</v>
      </c>
      <c r="BE147" s="23">
        <v>1.4270832618681426E-3</v>
      </c>
      <c r="BF147" s="23">
        <v>0.41774151506381479</v>
      </c>
      <c r="BG147" s="23">
        <v>190.99281031804398</v>
      </c>
      <c r="BH147" s="42" cm="1">
        <f t="array" ref="BH147">_xll.Bimoment(BE147,AY147,AD147,AE147,$O$75)</f>
        <v>1.0872002257028293E-2</v>
      </c>
      <c r="BI147" s="42">
        <f t="shared" si="92"/>
        <v>1.178408106486931E-2</v>
      </c>
      <c r="BJ147" s="42">
        <f t="shared" si="93"/>
        <v>10.881383063207947</v>
      </c>
      <c r="BK147" s="24">
        <f t="shared" si="94"/>
        <v>0.6</v>
      </c>
      <c r="BL147" s="26" cm="1">
        <f t="array" ref="BL147">_xll.TCVN5575AnnexEHeSoCx(1,BK147)</f>
        <v>1.1099999999999999</v>
      </c>
      <c r="BM147" s="26">
        <f t="shared" si="95"/>
        <v>1.47</v>
      </c>
      <c r="BN147" s="24">
        <f t="shared" si="96"/>
        <v>1</v>
      </c>
      <c r="BO147" s="26" cm="1">
        <f t="array" ref="BO147">noisuy1chieu(BQ147*BN147,$C$92:$M$92,$C$93:$M$93)</f>
        <v>1.8713885545730591</v>
      </c>
      <c r="BP147" s="24">
        <f t="shared" si="97"/>
        <v>2.3185060885770561E-2</v>
      </c>
      <c r="BQ147" s="26">
        <f t="shared" si="98"/>
        <v>0.21262610753980146</v>
      </c>
      <c r="BR147" s="24">
        <f t="shared" si="99"/>
        <v>3.1131032579916275E-3</v>
      </c>
      <c r="BS147" s="24">
        <f t="shared" si="100"/>
        <v>1.78436012878154E-4</v>
      </c>
      <c r="BT147" s="42">
        <f t="shared" si="101"/>
        <v>0.23892427168356367</v>
      </c>
      <c r="BU147" s="42">
        <f t="shared" si="102"/>
        <v>0.23598960443845018</v>
      </c>
      <c r="BV147" s="28">
        <f t="shared" si="103"/>
        <v>0.23892427168356367</v>
      </c>
      <c r="BW147" s="5" t="str">
        <f t="shared" si="104"/>
        <v>OK</v>
      </c>
      <c r="BX147" s="51">
        <v>1.2</v>
      </c>
      <c r="BY147" s="96" cm="1">
        <f t="array" ref="BY147">_xll.DCETCVNPhuLucFHeSoOnDinh(AE147*1000, BX147*1000, AH147, AI147, AJ147, AK147, AL147, AM147, $D$29)</f>
        <v>1</v>
      </c>
      <c r="BZ147" s="52">
        <f t="shared" si="105"/>
        <v>0.23601497936917962</v>
      </c>
      <c r="CA147" s="54">
        <f t="shared" si="106"/>
        <v>0.2393065186400494</v>
      </c>
      <c r="CB147" s="5" t="str">
        <f t="shared" si="107"/>
        <v>OK</v>
      </c>
      <c r="CC147" s="56">
        <f t="shared" si="108"/>
        <v>0.34499859601035404</v>
      </c>
      <c r="CD147" s="55">
        <f t="shared" si="109"/>
        <v>0.34499859601035404</v>
      </c>
      <c r="CE147" s="54">
        <f t="shared" si="110"/>
        <v>0.34499859601035404</v>
      </c>
      <c r="CF147" s="52">
        <f t="shared" si="111"/>
        <v>0.38</v>
      </c>
      <c r="CG147" s="5" t="str">
        <f t="shared" si="112"/>
        <v>OK</v>
      </c>
      <c r="CH147" s="57">
        <f t="shared" si="113"/>
        <v>2.3317146488975653</v>
      </c>
      <c r="CI147" s="6">
        <f t="shared" si="114"/>
        <v>3.2</v>
      </c>
      <c r="CJ147" s="5" t="str">
        <f t="shared" si="115"/>
        <v>OK</v>
      </c>
      <c r="DN147" s="181"/>
      <c r="DP147" s="27"/>
      <c r="DQ147" s="27"/>
      <c r="DR147" s="5"/>
      <c r="DS147" s="5"/>
      <c r="DT147" s="27"/>
      <c r="DU147" s="27"/>
      <c r="DV147" s="82"/>
      <c r="DW147" s="82"/>
      <c r="DX147" s="82"/>
      <c r="DY147" s="70"/>
      <c r="DZ147" s="16"/>
      <c r="EH147" s="42"/>
      <c r="EI147" s="42"/>
      <c r="EJ147" s="42"/>
      <c r="EK147" s="24"/>
      <c r="EL147" s="26"/>
      <c r="EM147" s="26"/>
      <c r="EN147" s="24"/>
      <c r="EO147" s="26"/>
      <c r="EP147" s="24"/>
      <c r="EQ147" s="26"/>
      <c r="ER147" s="24"/>
      <c r="ES147" s="24"/>
      <c r="ET147" s="42"/>
      <c r="EU147" s="42"/>
      <c r="EV147" s="28"/>
      <c r="EX147" s="51"/>
      <c r="EY147" s="96"/>
      <c r="EZ147" s="52"/>
      <c r="FA147" s="54"/>
      <c r="FB147" s="5"/>
      <c r="FC147" s="56"/>
      <c r="FD147" s="55"/>
      <c r="FE147" s="54"/>
      <c r="FF147" s="52"/>
      <c r="FG147" s="5"/>
      <c r="FH147" s="57"/>
      <c r="FI147" s="6"/>
      <c r="FJ147" s="5"/>
    </row>
    <row r="148" spans="27:166">
      <c r="AA148" s="18" t="s">
        <v>131</v>
      </c>
      <c r="AB148" s="22" t="s">
        <v>340</v>
      </c>
      <c r="AC148" s="22" t="s">
        <v>211</v>
      </c>
      <c r="AD148" s="74">
        <v>0</v>
      </c>
      <c r="AE148" s="74">
        <v>9.84</v>
      </c>
      <c r="AF148" s="22">
        <v>1228</v>
      </c>
      <c r="AG148" s="22">
        <v>728</v>
      </c>
      <c r="AH148" s="22">
        <v>1228</v>
      </c>
      <c r="AI148" s="6">
        <v>10</v>
      </c>
      <c r="AJ148" s="6">
        <v>300</v>
      </c>
      <c r="AK148" s="6">
        <v>14</v>
      </c>
      <c r="AL148" s="6">
        <v>300</v>
      </c>
      <c r="AM148" s="6">
        <v>14</v>
      </c>
      <c r="AN148" s="5" t="str" cm="1">
        <f t="array" ref="AN148">_xll.Dce_Name_SectI(AF148, AG148, AJ148, AI148, AK148, "x", "-", $Q$14)</f>
        <v>(1228-728)x300x10x14</v>
      </c>
      <c r="AO148" s="5">
        <f t="shared" si="80"/>
        <v>1200</v>
      </c>
      <c r="AP148" s="27">
        <f t="shared" si="81"/>
        <v>204</v>
      </c>
      <c r="AQ148" s="27">
        <f t="shared" si="82"/>
        <v>453510.88</v>
      </c>
      <c r="AR148" s="5">
        <f t="shared" si="83"/>
        <v>6310</v>
      </c>
      <c r="AS148" s="5">
        <f t="shared" si="84"/>
        <v>7386.170684039088</v>
      </c>
      <c r="AT148" s="27">
        <f t="shared" si="85"/>
        <v>420.66666666666669</v>
      </c>
      <c r="AU148" s="27">
        <f t="shared" si="86"/>
        <v>4349.3999999999996</v>
      </c>
      <c r="AV148" s="82">
        <f t="shared" si="87"/>
        <v>9.5346666666666665E-7</v>
      </c>
      <c r="AW148" s="82">
        <f t="shared" si="88"/>
        <v>23212287</v>
      </c>
      <c r="AX148" s="82">
        <f t="shared" si="89"/>
        <v>2.3212286999999999E-5</v>
      </c>
      <c r="AY148" s="70">
        <f t="shared" si="90"/>
        <v>0.12550866986930984</v>
      </c>
      <c r="AZ148" s="16">
        <f t="shared" si="91"/>
        <v>910.5</v>
      </c>
      <c r="BA148" s="22" t="s">
        <v>327</v>
      </c>
      <c r="BB148" s="23">
        <v>-3.6471567973931087</v>
      </c>
      <c r="BC148" s="23">
        <v>76.389820221019022</v>
      </c>
      <c r="BD148" s="23">
        <v>2.4530863507129227E-2</v>
      </c>
      <c r="BE148" s="23">
        <v>4.7659760201169195E-4</v>
      </c>
      <c r="BF148" s="23">
        <v>7.2285049574336568E-2</v>
      </c>
      <c r="BG148" s="23">
        <v>835.85439103213866</v>
      </c>
      <c r="BH148" s="42" cm="1">
        <f t="array" ref="BH148">_xll.Bimoment(BE148,AY148,AD148,AE148,$O$75)</f>
        <v>3.7512335917776998E-3</v>
      </c>
      <c r="BI148" s="42">
        <f t="shared" si="92"/>
        <v>2.0442386255941024E-3</v>
      </c>
      <c r="BJ148" s="42">
        <f t="shared" si="93"/>
        <v>9.0940262167879773</v>
      </c>
      <c r="BK148" s="24">
        <f t="shared" si="94"/>
        <v>0.35</v>
      </c>
      <c r="BL148" s="26" cm="1">
        <f t="array" ref="BL148">_xll.TCVN5575AnnexEHeSoCx(1,BK148)</f>
        <v>1.1619999999999999</v>
      </c>
      <c r="BM148" s="26">
        <f t="shared" si="95"/>
        <v>1.47</v>
      </c>
      <c r="BN148" s="24">
        <f t="shared" si="96"/>
        <v>1</v>
      </c>
      <c r="BO148" s="26" cm="1">
        <f t="array" ref="BO148">noisuy1chieu(BQ148*BN148,$C$92:$M$92,$C$93:$M$93)</f>
        <v>2.3643589019775391</v>
      </c>
      <c r="BP148" s="24">
        <f t="shared" si="97"/>
        <v>8.2333906029901207E-4</v>
      </c>
      <c r="BQ148" s="26">
        <f t="shared" si="98"/>
        <v>0.44849707286656715</v>
      </c>
      <c r="BR148" s="24">
        <f t="shared" si="99"/>
        <v>5.3832865822194583E-4</v>
      </c>
      <c r="BS148" s="24">
        <f t="shared" si="100"/>
        <v>2.8660065439784214E-5</v>
      </c>
      <c r="BT148" s="42">
        <f t="shared" si="101"/>
        <v>0.44985874058508812</v>
      </c>
      <c r="BU148" s="42">
        <f t="shared" si="102"/>
        <v>0.44934907199230595</v>
      </c>
      <c r="BV148" s="28">
        <f t="shared" si="103"/>
        <v>0.44985874058508812</v>
      </c>
      <c r="BW148" s="5" t="str">
        <f t="shared" si="104"/>
        <v>OK</v>
      </c>
      <c r="BX148" s="51">
        <v>1.2</v>
      </c>
      <c r="BY148" s="96" cm="1">
        <f t="array" ref="BY148">_xll.DCETCVNPhuLucFHeSoOnDinh(AE148*1000, BX148*1000, AH148, AI148, AJ148, AK148, AL148, AM148, $D$29)</f>
        <v>1</v>
      </c>
      <c r="BZ148" s="52">
        <f t="shared" si="105"/>
        <v>0.5211535986709509</v>
      </c>
      <c r="CA148" s="54">
        <f t="shared" si="106"/>
        <v>0.52172058739461258</v>
      </c>
      <c r="CB148" s="5" t="str">
        <f t="shared" si="107"/>
        <v>OK</v>
      </c>
      <c r="CC148" s="56">
        <f t="shared" si="108"/>
        <v>0.34499859601035404</v>
      </c>
      <c r="CD148" s="55">
        <f t="shared" si="109"/>
        <v>0.34499859601035404</v>
      </c>
      <c r="CE148" s="54">
        <f t="shared" si="110"/>
        <v>0.34499859601035404</v>
      </c>
      <c r="CF148" s="52">
        <f t="shared" si="111"/>
        <v>0.38</v>
      </c>
      <c r="CG148" s="5" t="str">
        <f t="shared" si="112"/>
        <v>OK</v>
      </c>
      <c r="CH148" s="57">
        <f t="shared" si="113"/>
        <v>3.9972251123958262</v>
      </c>
      <c r="CI148" s="6">
        <f t="shared" si="114"/>
        <v>3.2</v>
      </c>
      <c r="CJ148" s="5" t="str">
        <f t="shared" si="115"/>
        <v>Gia cường</v>
      </c>
      <c r="DN148" s="181"/>
      <c r="DP148" s="27"/>
      <c r="DQ148" s="27"/>
      <c r="DR148" s="5"/>
      <c r="DS148" s="5"/>
      <c r="DT148" s="27"/>
      <c r="DU148" s="27"/>
      <c r="DV148" s="82"/>
      <c r="DW148" s="82"/>
      <c r="DX148" s="82"/>
      <c r="DY148" s="70"/>
      <c r="DZ148" s="16"/>
      <c r="EH148" s="42"/>
      <c r="EI148" s="42"/>
      <c r="EJ148" s="42"/>
      <c r="EK148" s="24"/>
      <c r="EL148" s="26"/>
      <c r="EM148" s="26"/>
      <c r="EN148" s="24"/>
      <c r="EO148" s="26"/>
      <c r="EP148" s="24"/>
      <c r="EQ148" s="26"/>
      <c r="ER148" s="24"/>
      <c r="ES148" s="24"/>
      <c r="ET148" s="42"/>
      <c r="EU148" s="42"/>
      <c r="EV148" s="28"/>
      <c r="EX148" s="51"/>
      <c r="EY148" s="96"/>
      <c r="EZ148" s="52"/>
      <c r="FA148" s="54"/>
      <c r="FB148" s="5"/>
      <c r="FC148" s="56"/>
      <c r="FD148" s="55"/>
      <c r="FE148" s="54"/>
      <c r="FF148" s="52"/>
      <c r="FG148" s="5"/>
      <c r="FH148" s="57"/>
      <c r="FI148" s="6"/>
      <c r="FJ148" s="5"/>
    </row>
    <row r="149" spans="27:166">
      <c r="AA149" s="18" t="s">
        <v>131</v>
      </c>
      <c r="AB149" s="22" t="s">
        <v>340</v>
      </c>
      <c r="AC149" s="22" t="s">
        <v>211</v>
      </c>
      <c r="AD149" s="74">
        <v>4.92</v>
      </c>
      <c r="AE149" s="74">
        <v>9.84</v>
      </c>
      <c r="AF149" s="22">
        <v>1228</v>
      </c>
      <c r="AG149" s="22">
        <v>728</v>
      </c>
      <c r="AH149" s="22">
        <v>978</v>
      </c>
      <c r="AI149" s="6">
        <v>10</v>
      </c>
      <c r="AJ149" s="6">
        <v>300</v>
      </c>
      <c r="AK149" s="6">
        <v>14</v>
      </c>
      <c r="AL149" s="6">
        <v>300</v>
      </c>
      <c r="AM149" s="6">
        <v>14</v>
      </c>
      <c r="AN149" s="5" t="str" cm="1">
        <f t="array" ref="AN149">_xll.Dce_Name_SectI(AF149, AG149, AJ149, AI149, AK149, "x", "-", $Q$14)</f>
        <v>(1228-728)x300x10x14</v>
      </c>
      <c r="AO149" s="5">
        <f t="shared" si="80"/>
        <v>950</v>
      </c>
      <c r="AP149" s="27">
        <f t="shared" si="81"/>
        <v>179</v>
      </c>
      <c r="AQ149" s="27">
        <f t="shared" si="82"/>
        <v>266613.79666666663</v>
      </c>
      <c r="AR149" s="5">
        <f t="shared" si="83"/>
        <v>6307.916666666667</v>
      </c>
      <c r="AS149" s="5">
        <f t="shared" si="84"/>
        <v>5452.224880708929</v>
      </c>
      <c r="AT149" s="27">
        <f t="shared" si="85"/>
        <v>420.52777777777777</v>
      </c>
      <c r="AU149" s="27">
        <f t="shared" si="86"/>
        <v>3152.5250000000001</v>
      </c>
      <c r="AV149" s="82">
        <f t="shared" si="87"/>
        <v>8.7013333333333334E-7</v>
      </c>
      <c r="AW149" s="82">
        <f t="shared" si="88"/>
        <v>14636412</v>
      </c>
      <c r="AX149" s="82">
        <f t="shared" si="89"/>
        <v>1.4636412E-5</v>
      </c>
      <c r="AY149" s="70">
        <f t="shared" si="90"/>
        <v>0.1509925520416649</v>
      </c>
      <c r="AZ149" s="16">
        <f t="shared" si="91"/>
        <v>723</v>
      </c>
      <c r="BA149" s="22" t="s">
        <v>327</v>
      </c>
      <c r="BB149" s="23">
        <v>-1.9360906775500548</v>
      </c>
      <c r="BC149" s="23">
        <v>63.331905195979267</v>
      </c>
      <c r="BD149" s="23">
        <v>2.4530863507129227E-2</v>
      </c>
      <c r="BE149" s="23">
        <v>4.7659760201169195E-4</v>
      </c>
      <c r="BF149" s="23">
        <v>0.19300234418597109</v>
      </c>
      <c r="BG149" s="23">
        <v>491.71929361379898</v>
      </c>
      <c r="BH149" s="42" cm="1">
        <f t="array" ref="BH149">_xll.Bimoment(BE149,AY149,AD149,AE149,$O$75)</f>
        <v>-1.8058043210016827E-3</v>
      </c>
      <c r="BI149" s="42">
        <f t="shared" si="92"/>
        <v>2.5821961586451818E-3</v>
      </c>
      <c r="BJ149" s="42">
        <f t="shared" si="93"/>
        <v>7.539512523330866</v>
      </c>
      <c r="BK149" s="24">
        <f t="shared" si="94"/>
        <v>0.44210526315789472</v>
      </c>
      <c r="BL149" s="26" cm="1">
        <f t="array" ref="BL149">_xll.TCVN5575AnnexEHeSoCx(1,BK149)</f>
        <v>1.1362105263157896</v>
      </c>
      <c r="BM149" s="26">
        <f t="shared" si="95"/>
        <v>1.47</v>
      </c>
      <c r="BN149" s="24">
        <f t="shared" si="96"/>
        <v>1</v>
      </c>
      <c r="BO149" s="26" cm="1">
        <f t="array" ref="BO149">noisuy1chieu(BQ149*BN149,$C$92:$M$92,$C$93:$M$93)</f>
        <v>2.1909859180450439</v>
      </c>
      <c r="BP149" s="24">
        <f t="shared" si="97"/>
        <v>4.9811212668518035E-4</v>
      </c>
      <c r="BQ149" s="26">
        <f t="shared" si="98"/>
        <v>0.36554355604697863</v>
      </c>
      <c r="BR149" s="24">
        <f t="shared" si="99"/>
        <v>1.4378216312246203E-3</v>
      </c>
      <c r="BS149" s="24">
        <f t="shared" si="100"/>
        <v>1.8749479896098296E-5</v>
      </c>
      <c r="BT149" s="42">
        <f t="shared" si="101"/>
        <v>0.36747948980488843</v>
      </c>
      <c r="BU149" s="42">
        <f t="shared" si="102"/>
        <v>0.3660604176535599</v>
      </c>
      <c r="BV149" s="28">
        <f t="shared" si="103"/>
        <v>0.36747948980488843</v>
      </c>
      <c r="BW149" s="5" t="str">
        <f t="shared" si="104"/>
        <v>OK</v>
      </c>
      <c r="BX149" s="51">
        <v>1.2</v>
      </c>
      <c r="BY149" s="96" cm="1">
        <f t="array" ref="BY149">_xll.DCETCVNPhuLucFHeSoOnDinh(AE149*1000, BX149*1000, AH149, AI149, AJ149, AK149, AL149, AM149, $D$29)</f>
        <v>1</v>
      </c>
      <c r="BZ149" s="52">
        <f t="shared" si="105"/>
        <v>0.41533443620748289</v>
      </c>
      <c r="CA149" s="54">
        <f t="shared" si="106"/>
        <v>0.41679100731860363</v>
      </c>
      <c r="CB149" s="5" t="str">
        <f t="shared" si="107"/>
        <v>OK</v>
      </c>
      <c r="CC149" s="56">
        <f t="shared" si="108"/>
        <v>0.34499859601035404</v>
      </c>
      <c r="CD149" s="55">
        <f t="shared" si="109"/>
        <v>0.34499859601035404</v>
      </c>
      <c r="CE149" s="54">
        <f t="shared" si="110"/>
        <v>0.34499859601035404</v>
      </c>
      <c r="CF149" s="52">
        <f t="shared" si="111"/>
        <v>0.38</v>
      </c>
      <c r="CG149" s="5" t="str">
        <f t="shared" si="112"/>
        <v>OK</v>
      </c>
      <c r="CH149" s="57">
        <f t="shared" si="113"/>
        <v>3.1644698806466955</v>
      </c>
      <c r="CI149" s="6">
        <f t="shared" si="114"/>
        <v>3.2</v>
      </c>
      <c r="CJ149" s="5" t="str">
        <f t="shared" si="115"/>
        <v>OK</v>
      </c>
      <c r="DN149" s="181"/>
      <c r="DP149" s="27"/>
      <c r="DQ149" s="27"/>
      <c r="DR149" s="5"/>
      <c r="DS149" s="5"/>
      <c r="DT149" s="27"/>
      <c r="DU149" s="27"/>
      <c r="DV149" s="82"/>
      <c r="DW149" s="82"/>
      <c r="DX149" s="82"/>
      <c r="DY149" s="70"/>
      <c r="DZ149" s="16"/>
      <c r="EH149" s="42"/>
      <c r="EI149" s="42"/>
      <c r="EJ149" s="42"/>
      <c r="EK149" s="24"/>
      <c r="EL149" s="26"/>
      <c r="EM149" s="26"/>
      <c r="EN149" s="24"/>
      <c r="EO149" s="26"/>
      <c r="EP149" s="24"/>
      <c r="EQ149" s="26"/>
      <c r="ER149" s="24"/>
      <c r="ES149" s="24"/>
      <c r="ET149" s="42"/>
      <c r="EU149" s="42"/>
      <c r="EV149" s="28"/>
      <c r="EX149" s="51"/>
      <c r="EY149" s="96"/>
      <c r="EZ149" s="52"/>
      <c r="FA149" s="54"/>
      <c r="FB149" s="5"/>
      <c r="FC149" s="56"/>
      <c r="FD149" s="55"/>
      <c r="FE149" s="54"/>
      <c r="FF149" s="52"/>
      <c r="FG149" s="5"/>
      <c r="FH149" s="57"/>
      <c r="FI149" s="6"/>
      <c r="FJ149" s="5"/>
    </row>
    <row r="150" spans="27:166">
      <c r="AA150" s="18" t="s">
        <v>131</v>
      </c>
      <c r="AB150" s="22" t="s">
        <v>340</v>
      </c>
      <c r="AC150" s="22" t="s">
        <v>211</v>
      </c>
      <c r="AD150" s="74">
        <v>8.26</v>
      </c>
      <c r="AE150" s="74">
        <v>9.84</v>
      </c>
      <c r="AF150" s="22">
        <v>1228</v>
      </c>
      <c r="AG150" s="22">
        <v>728</v>
      </c>
      <c r="AH150" s="22">
        <v>808.49119861273255</v>
      </c>
      <c r="AI150" s="6">
        <v>10</v>
      </c>
      <c r="AJ150" s="6">
        <v>300</v>
      </c>
      <c r="AK150" s="6">
        <v>14</v>
      </c>
      <c r="AL150" s="6">
        <v>300</v>
      </c>
      <c r="AM150" s="6">
        <v>14</v>
      </c>
      <c r="AN150" s="5" t="str" cm="1">
        <f t="array" ref="AN150">_xll.Dce_Name_SectI(AF150, AG150, AJ150, AI150, AK150, "x", "-", $Q$14)</f>
        <v>(1228-728)x300x10x14</v>
      </c>
      <c r="AO150" s="5">
        <f t="shared" si="80"/>
        <v>780.49119861273255</v>
      </c>
      <c r="AP150" s="27">
        <f t="shared" si="81"/>
        <v>162.04911986127325</v>
      </c>
      <c r="AQ150" s="27">
        <f t="shared" si="82"/>
        <v>172189.89394905814</v>
      </c>
      <c r="AR150" s="5">
        <f t="shared" si="83"/>
        <v>6306.5040933217724</v>
      </c>
      <c r="AS150" s="5">
        <f t="shared" si="84"/>
        <v>4259.5366342766374</v>
      </c>
      <c r="AT150" s="27">
        <f t="shared" si="85"/>
        <v>420.4336062214515</v>
      </c>
      <c r="AU150" s="27">
        <f t="shared" si="86"/>
        <v>2429.8896559766636</v>
      </c>
      <c r="AV150" s="82">
        <f t="shared" si="87"/>
        <v>8.1363039953757759E-7</v>
      </c>
      <c r="AW150" s="82">
        <f t="shared" si="88"/>
        <v>9941656.1686012689</v>
      </c>
      <c r="AX150" s="82">
        <f t="shared" si="89"/>
        <v>9.9416561686012692E-6</v>
      </c>
      <c r="AY150" s="70">
        <f t="shared" si="90"/>
        <v>0.17715937900807516</v>
      </c>
      <c r="AZ150" s="16">
        <f t="shared" si="91"/>
        <v>595.86839895954938</v>
      </c>
      <c r="BA150" s="22" t="s">
        <v>327</v>
      </c>
      <c r="BB150" s="23">
        <v>-0.8331504240126355</v>
      </c>
      <c r="BC150" s="23">
        <v>53.996553740552521</v>
      </c>
      <c r="BD150" s="23">
        <v>2.4530863507129227E-2</v>
      </c>
      <c r="BE150" s="23">
        <v>4.7659760201169195E-4</v>
      </c>
      <c r="BF150" s="23">
        <v>0.27485291985129834</v>
      </c>
      <c r="BG150" s="23">
        <v>295.86985901688246</v>
      </c>
      <c r="BH150" s="42" cm="1">
        <f t="array" ref="BH150">_xll.Bimoment(BE150,AY150,AD150,AE150,$O$75)</f>
        <v>6.5370489091018088E-4</v>
      </c>
      <c r="BI150" s="42">
        <f t="shared" si="92"/>
        <v>3.1430032203734119E-3</v>
      </c>
      <c r="BJ150" s="42">
        <f t="shared" si="93"/>
        <v>6.4281611595895853</v>
      </c>
      <c r="BK150" s="24">
        <f t="shared" si="94"/>
        <v>0.53812266012290721</v>
      </c>
      <c r="BL150" s="26" cm="1">
        <f t="array" ref="BL150">_xll.TCVN5575AnnexEHeSoCx(1,BK150)</f>
        <v>1.1161877339877093</v>
      </c>
      <c r="BM150" s="26">
        <f t="shared" si="95"/>
        <v>1.47</v>
      </c>
      <c r="BN150" s="24">
        <f t="shared" si="96"/>
        <v>1</v>
      </c>
      <c r="BO150" s="26" cm="1">
        <f t="array" ref="BO150">noisuy1chieu(BQ150*BN150,$C$92:$M$92,$C$93:$M$93)</f>
        <v>2.0259654521942139</v>
      </c>
      <c r="BP150" s="24">
        <f t="shared" si="97"/>
        <v>2.3677246479181355E-4</v>
      </c>
      <c r="BQ150" s="26">
        <f t="shared" si="98"/>
        <v>0.28658639761701027</v>
      </c>
      <c r="BR150" s="24">
        <f t="shared" si="99"/>
        <v>2.0480476153787327E-3</v>
      </c>
      <c r="BS150" s="24">
        <f t="shared" si="100"/>
        <v>8.9062681330868184E-6</v>
      </c>
      <c r="BT150" s="42">
        <f t="shared" si="101"/>
        <v>0.28887121769718083</v>
      </c>
      <c r="BU150" s="42">
        <f t="shared" si="102"/>
        <v>0.28683207634993518</v>
      </c>
      <c r="BV150" s="28">
        <f t="shared" si="103"/>
        <v>0.28887121769718083</v>
      </c>
      <c r="BW150" s="5" t="str">
        <f t="shared" si="104"/>
        <v>OK</v>
      </c>
      <c r="BX150" s="51">
        <v>1.2</v>
      </c>
      <c r="BY150" s="96" cm="1">
        <f t="array" ref="BY150">_xll.DCETCVNPhuLucFHeSoOnDinh(AE150*1000, BX150*1000, AH150, AI150, AJ150, AK150, AL150, AM150, $D$29)</f>
        <v>1</v>
      </c>
      <c r="BZ150" s="52">
        <f t="shared" si="105"/>
        <v>0.31988422174783132</v>
      </c>
      <c r="CA150" s="54">
        <f t="shared" si="106"/>
        <v>0.32194117563134317</v>
      </c>
      <c r="CB150" s="5" t="str">
        <f t="shared" si="107"/>
        <v>OK</v>
      </c>
      <c r="CC150" s="56">
        <f t="shared" si="108"/>
        <v>0.34499859601035404</v>
      </c>
      <c r="CD150" s="55">
        <f t="shared" si="109"/>
        <v>0.34499859601035404</v>
      </c>
      <c r="CE150" s="54">
        <f t="shared" si="110"/>
        <v>0.34499859601035404</v>
      </c>
      <c r="CF150" s="52">
        <f t="shared" si="111"/>
        <v>0.38</v>
      </c>
      <c r="CG150" s="5" t="str">
        <f t="shared" si="112"/>
        <v>OK</v>
      </c>
      <c r="CH150" s="57">
        <f t="shared" si="113"/>
        <v>2.5998325159156108</v>
      </c>
      <c r="CI150" s="6">
        <f t="shared" si="114"/>
        <v>3.2</v>
      </c>
      <c r="CJ150" s="5" t="str">
        <f t="shared" si="115"/>
        <v>OK</v>
      </c>
      <c r="DN150" s="181"/>
      <c r="DP150" s="27"/>
      <c r="DQ150" s="27"/>
      <c r="DR150" s="5"/>
      <c r="DS150" s="5"/>
      <c r="DT150" s="27"/>
      <c r="DU150" s="27"/>
      <c r="DV150" s="82"/>
      <c r="DW150" s="82"/>
      <c r="DX150" s="82"/>
      <c r="DY150" s="70"/>
      <c r="DZ150" s="16"/>
      <c r="EH150" s="42"/>
      <c r="EI150" s="42"/>
      <c r="EJ150" s="42"/>
      <c r="EK150" s="24"/>
      <c r="EL150" s="26"/>
      <c r="EM150" s="26"/>
      <c r="EN150" s="24"/>
      <c r="EO150" s="26"/>
      <c r="EP150" s="24"/>
      <c r="EQ150" s="26"/>
      <c r="ER150" s="24"/>
      <c r="ES150" s="24"/>
      <c r="ET150" s="42"/>
      <c r="EU150" s="42"/>
      <c r="EV150" s="28"/>
      <c r="EX150" s="51"/>
      <c r="EY150" s="96"/>
      <c r="EZ150" s="52"/>
      <c r="FA150" s="54"/>
      <c r="FB150" s="5"/>
      <c r="FC150" s="56"/>
      <c r="FD150" s="55"/>
      <c r="FE150" s="54"/>
      <c r="FF150" s="52"/>
      <c r="FG150" s="5"/>
      <c r="FH150" s="57"/>
      <c r="FI150" s="6"/>
      <c r="FJ150" s="5"/>
    </row>
    <row r="151" spans="27:166">
      <c r="AA151" s="18" t="s">
        <v>131</v>
      </c>
      <c r="AB151" s="22" t="s">
        <v>340</v>
      </c>
      <c r="AC151" s="22" t="s">
        <v>211</v>
      </c>
      <c r="AD151" s="74">
        <v>8.26</v>
      </c>
      <c r="AE151" s="74">
        <v>9.84</v>
      </c>
      <c r="AF151" s="22">
        <v>1228</v>
      </c>
      <c r="AG151" s="22">
        <v>728</v>
      </c>
      <c r="AH151" s="22">
        <v>808.49119861273255</v>
      </c>
      <c r="AI151" s="6">
        <v>10</v>
      </c>
      <c r="AJ151" s="6">
        <v>300</v>
      </c>
      <c r="AK151" s="6">
        <v>14</v>
      </c>
      <c r="AL151" s="6">
        <v>300</v>
      </c>
      <c r="AM151" s="6">
        <v>14</v>
      </c>
      <c r="AN151" s="5" t="str" cm="1">
        <f t="array" ref="AN151">_xll.Dce_Name_SectI(AF151, AG151, AJ151, AI151, AK151, "x", "-", $Q$14)</f>
        <v>(1228-728)x300x10x14</v>
      </c>
      <c r="AO151" s="5">
        <f t="shared" si="80"/>
        <v>780.49119861273255</v>
      </c>
      <c r="AP151" s="27">
        <f t="shared" si="81"/>
        <v>162.04911986127325</v>
      </c>
      <c r="AQ151" s="27">
        <f t="shared" si="82"/>
        <v>172189.89394905814</v>
      </c>
      <c r="AR151" s="5">
        <f t="shared" si="83"/>
        <v>6306.5040933217724</v>
      </c>
      <c r="AS151" s="5">
        <f t="shared" si="84"/>
        <v>4259.5366342766374</v>
      </c>
      <c r="AT151" s="27">
        <f t="shared" si="85"/>
        <v>420.4336062214515</v>
      </c>
      <c r="AU151" s="27">
        <f t="shared" si="86"/>
        <v>2429.8896559766636</v>
      </c>
      <c r="AV151" s="82">
        <f t="shared" si="87"/>
        <v>8.1363039953757759E-7</v>
      </c>
      <c r="AW151" s="82">
        <f t="shared" si="88"/>
        <v>9941656.1686012689</v>
      </c>
      <c r="AX151" s="82">
        <f t="shared" si="89"/>
        <v>9.9416561686012692E-6</v>
      </c>
      <c r="AY151" s="70">
        <f t="shared" si="90"/>
        <v>0.17715937900807516</v>
      </c>
      <c r="AZ151" s="16">
        <f t="shared" si="91"/>
        <v>595.86839895954938</v>
      </c>
      <c r="BA151" s="22" t="s">
        <v>327</v>
      </c>
      <c r="BB151" s="23">
        <v>-0.77751888247439638</v>
      </c>
      <c r="BC151" s="23">
        <v>54.464785881917123</v>
      </c>
      <c r="BD151" s="23">
        <v>3.7672773978471241E-2</v>
      </c>
      <c r="BE151" s="23">
        <v>4.7659760201368331E-4</v>
      </c>
      <c r="BF151" s="23">
        <v>0.27485291985129479</v>
      </c>
      <c r="BG151" s="23">
        <v>295.86985567808097</v>
      </c>
      <c r="BH151" s="42" cm="1">
        <f t="array" ref="BH151">_xll.Bimoment(BE151,AY151,AD151,AE151,$O$75)</f>
        <v>6.537048909129122E-4</v>
      </c>
      <c r="BI151" s="42">
        <f t="shared" si="92"/>
        <v>4.8268031779771393E-3</v>
      </c>
      <c r="BJ151" s="42">
        <f t="shared" si="93"/>
        <v>6.4839030811806104</v>
      </c>
      <c r="BK151" s="24">
        <f t="shared" si="94"/>
        <v>0.53812266012290721</v>
      </c>
      <c r="BL151" s="26" cm="1">
        <f t="array" ref="BL151">_xll.TCVN5575AnnexEHeSoCx(1,BK151)</f>
        <v>1.1161877339877093</v>
      </c>
      <c r="BM151" s="26">
        <f t="shared" si="95"/>
        <v>1.47</v>
      </c>
      <c r="BN151" s="24">
        <f t="shared" si="96"/>
        <v>1</v>
      </c>
      <c r="BO151" s="26" cm="1">
        <f t="array" ref="BO151">noisuy1chieu(BQ151*BN151,$C$92:$M$92,$C$93:$M$93)</f>
        <v>2.0259654521942139</v>
      </c>
      <c r="BP151" s="24">
        <f t="shared" si="97"/>
        <v>2.2096257400794079E-4</v>
      </c>
      <c r="BQ151" s="26">
        <f t="shared" si="98"/>
        <v>0.28658639438296979</v>
      </c>
      <c r="BR151" s="24">
        <f t="shared" si="99"/>
        <v>2.0480476153787062E-3</v>
      </c>
      <c r="BS151" s="24">
        <f t="shared" si="100"/>
        <v>8.9062681331240303E-6</v>
      </c>
      <c r="BT151" s="42">
        <f t="shared" si="101"/>
        <v>0.28885540457235642</v>
      </c>
      <c r="BU151" s="42">
        <f t="shared" si="102"/>
        <v>0.28681626322511083</v>
      </c>
      <c r="BV151" s="28">
        <f t="shared" si="103"/>
        <v>0.28885540457235642</v>
      </c>
      <c r="BW151" s="5" t="str">
        <f t="shared" si="104"/>
        <v>OK</v>
      </c>
      <c r="BX151" s="51">
        <v>1.2</v>
      </c>
      <c r="BY151" s="96" cm="1">
        <f t="array" ref="BY151">_xll.DCETCVNPhuLucFHeSoOnDinh(AE151*1000, BX151*1000, AH151, AI151, AJ151, AK151, AL151, AM151, $D$29)</f>
        <v>1</v>
      </c>
      <c r="BZ151" s="52">
        <f t="shared" si="105"/>
        <v>0.31988421813803508</v>
      </c>
      <c r="CA151" s="54">
        <f t="shared" si="106"/>
        <v>0.32194117202154687</v>
      </c>
      <c r="CB151" s="5" t="str">
        <f t="shared" si="107"/>
        <v>OK</v>
      </c>
      <c r="CC151" s="56">
        <f t="shared" si="108"/>
        <v>0.34499859601035404</v>
      </c>
      <c r="CD151" s="55">
        <f t="shared" si="109"/>
        <v>0.34499859601035404</v>
      </c>
      <c r="CE151" s="54">
        <f t="shared" si="110"/>
        <v>0.34499859601035404</v>
      </c>
      <c r="CF151" s="52">
        <f t="shared" si="111"/>
        <v>0.38</v>
      </c>
      <c r="CG151" s="5" t="str">
        <f t="shared" si="112"/>
        <v>OK</v>
      </c>
      <c r="CH151" s="57">
        <f t="shared" si="113"/>
        <v>2.5998325159156108</v>
      </c>
      <c r="CI151" s="6">
        <f t="shared" si="114"/>
        <v>3.2</v>
      </c>
      <c r="CJ151" s="5" t="str">
        <f t="shared" si="115"/>
        <v>OK</v>
      </c>
      <c r="DN151" s="181"/>
      <c r="DP151" s="27"/>
      <c r="DQ151" s="27"/>
      <c r="DR151" s="5"/>
      <c r="DS151" s="5"/>
      <c r="DT151" s="27"/>
      <c r="DU151" s="27"/>
      <c r="DV151" s="82"/>
      <c r="DW151" s="82"/>
      <c r="DX151" s="82"/>
      <c r="DY151" s="70"/>
      <c r="DZ151" s="16"/>
      <c r="EH151" s="42"/>
      <c r="EI151" s="42"/>
      <c r="EJ151" s="42"/>
      <c r="EK151" s="24"/>
      <c r="EL151" s="26"/>
      <c r="EM151" s="26"/>
      <c r="EN151" s="24"/>
      <c r="EO151" s="26"/>
      <c r="EP151" s="24"/>
      <c r="EQ151" s="26"/>
      <c r="ER151" s="24"/>
      <c r="ES151" s="24"/>
      <c r="ET151" s="42"/>
      <c r="EU151" s="42"/>
      <c r="EV151" s="28"/>
      <c r="EX151" s="51"/>
      <c r="EY151" s="96"/>
      <c r="EZ151" s="52"/>
      <c r="FA151" s="54"/>
      <c r="FB151" s="5"/>
      <c r="FC151" s="56"/>
      <c r="FD151" s="55"/>
      <c r="FE151" s="54"/>
      <c r="FF151" s="52"/>
      <c r="FG151" s="5"/>
      <c r="FH151" s="57"/>
      <c r="FI151" s="6"/>
      <c r="FJ151" s="5"/>
    </row>
    <row r="152" spans="27:166">
      <c r="AA152" s="18" t="s">
        <v>131</v>
      </c>
      <c r="AB152" s="22" t="s">
        <v>340</v>
      </c>
      <c r="AC152" s="22" t="s">
        <v>211</v>
      </c>
      <c r="AD152" s="74">
        <v>9.84</v>
      </c>
      <c r="AE152" s="74">
        <v>9.84</v>
      </c>
      <c r="AF152" s="22">
        <v>1228</v>
      </c>
      <c r="AG152" s="22">
        <v>728</v>
      </c>
      <c r="AH152" s="22">
        <v>728</v>
      </c>
      <c r="AI152" s="6">
        <v>10</v>
      </c>
      <c r="AJ152" s="6">
        <v>300</v>
      </c>
      <c r="AK152" s="6">
        <v>14</v>
      </c>
      <c r="AL152" s="6">
        <v>300</v>
      </c>
      <c r="AM152" s="6">
        <v>14</v>
      </c>
      <c r="AN152" s="5" t="str" cm="1">
        <f t="array" ref="AN152">_xll.Dce_Name_SectI(AF152, AG152, AJ152, AI152, AK152, "x", "-", $Q$14)</f>
        <v>(1228-728)x300x10x14</v>
      </c>
      <c r="AO152" s="5">
        <f t="shared" ref="AO152:AO215" si="116">AH152-AK152-AM152</f>
        <v>700</v>
      </c>
      <c r="AP152" s="27">
        <f t="shared" ref="AP152:AP215" si="117">(AO152*AI152+AJ152*AK152+AL152*AM152)/100</f>
        <v>154</v>
      </c>
      <c r="AQ152" s="27">
        <f t="shared" ref="AQ152:AQ215" si="118">(AI152*AO152^3/12+AJ152*AK152^3/12+AJ152*AK152*(AO152/2+AK152/2)^2+AL152*AM152^3/12+AL152*AM152*(AO152/2+AM152/2)^2)/10000</f>
        <v>135654.21333333332</v>
      </c>
      <c r="AR152" s="5">
        <f t="shared" ref="AR152:AR215" si="119">(AO152*AI152^3/12+AK152*AJ152^3/12+AM152*AL152^3/12)/10000</f>
        <v>6305.833333333333</v>
      </c>
      <c r="AS152" s="5">
        <f t="shared" ref="AS152:AS215" si="120">AQ152/(AH152/20)</f>
        <v>3726.7641025641024</v>
      </c>
      <c r="AT152" s="27">
        <f t="shared" ref="AT152:AT215" si="121">AR152/(MAX(AJ152,AL152)/20)</f>
        <v>420.38888888888886</v>
      </c>
      <c r="AU152" s="27">
        <f t="shared" ref="AU152:AU215" si="122">(AI152*AO152^2/8+AJ152*AK152*(AO152/2+AK152/2))/1000</f>
        <v>2111.9</v>
      </c>
      <c r="AV152" s="82">
        <f t="shared" ref="AV152:AV215" si="123">((2*AJ152*AK152^3+(AO152+AK152)*AI152^3)/3)/1000000000000</f>
        <v>7.8680000000000003E-7</v>
      </c>
      <c r="AW152" s="82">
        <f t="shared" ref="AW152:AW215" si="124">(AJ152^3*(AH152-AK152)^2*AK152/24)/1000000</f>
        <v>8029287</v>
      </c>
      <c r="AX152" s="82">
        <f t="shared" ref="AX152:AX215" si="125">AW152/1000000000000</f>
        <v>8.0292870000000006E-6</v>
      </c>
      <c r="AY152" s="70">
        <f t="shared" ref="AY152:AY215" si="126">SQRT(($K$80*AV152)/($B$29*AX152))</f>
        <v>0.19385348826075771</v>
      </c>
      <c r="AZ152" s="16">
        <f t="shared" ref="AZ152:AZ215" si="127">AJ152*(AH152-AK152)/400</f>
        <v>535.5</v>
      </c>
      <c r="BA152" s="22" t="s">
        <v>327</v>
      </c>
      <c r="BB152" s="23">
        <v>-0.26998095285316603</v>
      </c>
      <c r="BC152" s="23">
        <v>49.895607178544097</v>
      </c>
      <c r="BD152" s="23">
        <v>3.7672773978471241E-2</v>
      </c>
      <c r="BE152" s="23">
        <v>4.7659760201368331E-4</v>
      </c>
      <c r="BF152" s="23">
        <v>0.21516414787946986</v>
      </c>
      <c r="BG152" s="23">
        <v>213.1839248777539</v>
      </c>
      <c r="BH152" s="42" cm="1">
        <f t="array" ref="BH152">_xll.Bimoment(BE152,AY152,AD152,AE152,$O$75)</f>
        <v>3.630881493210167E-3</v>
      </c>
      <c r="BI152" s="42">
        <f t="shared" ref="BI152:BI215" si="128">ABS(BD152)/(AI152*AO152)*1000</f>
        <v>5.3818248540673198E-3</v>
      </c>
      <c r="BJ152" s="42">
        <f t="shared" ref="BJ152:BJ215" si="129">ABS(BC152)/(AJ152*AK152+AL152*AM152)*1000</f>
        <v>5.9399532355409637</v>
      </c>
      <c r="BK152" s="24">
        <f t="shared" ref="BK152:BK215" si="130">(AJ152*AK152)/(AO152*AI152)</f>
        <v>0.6</v>
      </c>
      <c r="BL152" s="26" cm="1">
        <f t="array" ref="BL152">_xll.TCVN5575AnnexEHeSoCx(1,BK152)</f>
        <v>1.1099999999999999</v>
      </c>
      <c r="BM152" s="26">
        <f t="shared" ref="BM152:BM215" si="131">1.47</f>
        <v>1.47</v>
      </c>
      <c r="BN152" s="24">
        <f t="shared" ref="BN152:BN215" si="132">IF(BI152&lt;=0.5*$L$38,1,1-0.2/(BK152+0.25)*(BI152/L167)^4)</f>
        <v>1</v>
      </c>
      <c r="BO152" s="26" cm="1">
        <f t="array" ref="BO152">noisuy1chieu(BQ152*BN152,$C$92:$M$92,$C$93:$M$93)</f>
        <v>1.9230211973190308</v>
      </c>
      <c r="BP152" s="24">
        <f t="shared" ref="BP152:BP215" si="133">ABS(BB152)/(AP152*$L$40)*10</f>
        <v>8.0735930877142965E-5</v>
      </c>
      <c r="BQ152" s="26">
        <f t="shared" ref="BQ152:BQ215" si="134">ABS(BG152)/(BL152*BN152*AS152*$L$40)*1000</f>
        <v>0.23733075638466516</v>
      </c>
      <c r="BR152" s="24">
        <f t="shared" ref="BR152:BR215" si="135">ABS(BF152)/(BM152*AT152*$L$40)*1000</f>
        <v>1.6034513822842003E-3</v>
      </c>
      <c r="BS152" s="24">
        <f t="shared" ref="BS152:BS215" si="136">ABS(BH152)*AZ152/(BO152*AW152*$L$40)*100000</f>
        <v>5.799158094581988E-5</v>
      </c>
      <c r="BT152" s="42">
        <f t="shared" ref="BT152:BT215" si="137">BP152+BQ152+BR152</f>
        <v>0.23901494369782653</v>
      </c>
      <c r="BU152" s="42">
        <f t="shared" ref="BU152:BU215" si="138">BP152+BQ152+BS152</f>
        <v>0.23746948389648814</v>
      </c>
      <c r="BV152" s="28">
        <f t="shared" ref="BV152:BV215" si="139">MAX(BT152,BU152)</f>
        <v>0.23901494369782653</v>
      </c>
      <c r="BW152" s="5" t="str">
        <f t="shared" ref="BW152:BW215" si="140">IF(BV152&lt;=1,"OK","Check")</f>
        <v>OK</v>
      </c>
      <c r="BX152" s="51">
        <v>1.2</v>
      </c>
      <c r="BY152" s="96" cm="1">
        <f t="array" ref="BY152">_xll.DCETCVNPhuLucFHeSoOnDinh(AE152*1000, BX152*1000, AH152, AI152, AJ152, AK152, AL152, AM152, $D$29)</f>
        <v>1</v>
      </c>
      <c r="BZ152" s="52">
        <f t="shared" ref="BZ152:BZ215" si="141">(ABS(BG152)/(BY152*AS152)*1000)/$BE$14</f>
        <v>0.26343713958697834</v>
      </c>
      <c r="CA152" s="54">
        <f t="shared" ref="CA152:CA215" si="142">BZ152+BR152+BS152</f>
        <v>0.26509858255020835</v>
      </c>
      <c r="CB152" s="5" t="str">
        <f t="shared" ref="CB152:CB215" si="143">IF(CA152&lt;=1,"OK","Check")</f>
        <v>OK</v>
      </c>
      <c r="CC152" s="56">
        <f t="shared" ref="CC152:CC215" si="144">(((AJ152-AI152)/2)/AK152)*SQRT($D$29/206000)</f>
        <v>0.34499859601035404</v>
      </c>
      <c r="CD152" s="55">
        <f t="shared" ref="CD152:CD215" si="145">(((AL152-AI152)/2)/AM152)*SQRT($D$29/206000)</f>
        <v>0.34499859601035404</v>
      </c>
      <c r="CE152" s="54">
        <f t="shared" ref="CE152:CE215" si="146">MAX(CC152,CD152)</f>
        <v>0.34499859601035404</v>
      </c>
      <c r="CF152" s="52">
        <f t="shared" ref="CF152:CF215" si="147">$L$58</f>
        <v>0.38</v>
      </c>
      <c r="CG152" s="5" t="str">
        <f t="shared" ref="CG152:CG215" si="148">IF(CE152&lt;=CF152,"OK","Check")</f>
        <v>OK</v>
      </c>
      <c r="CH152" s="57">
        <f t="shared" ref="CH152:CH215" si="149">(AO152/AI152)*SQRT($AK$16/$AK$14)</f>
        <v>2.3317146488975653</v>
      </c>
      <c r="CI152" s="6">
        <f t="shared" ref="CI152:CI215" si="150">3.2</f>
        <v>3.2</v>
      </c>
      <c r="CJ152" s="5" t="str">
        <f t="shared" ref="CJ152:CJ215" si="151">IF(CH152&lt;=CI152,"OK","Gia cường")</f>
        <v>OK</v>
      </c>
      <c r="DN152" s="181"/>
      <c r="DP152" s="27"/>
      <c r="DQ152" s="27"/>
      <c r="DR152" s="5"/>
      <c r="DS152" s="5"/>
      <c r="DT152" s="27"/>
      <c r="DU152" s="27"/>
      <c r="DV152" s="82"/>
      <c r="DW152" s="82"/>
      <c r="DX152" s="82"/>
      <c r="DY152" s="70"/>
      <c r="DZ152" s="16"/>
      <c r="EH152" s="42"/>
      <c r="EI152" s="42"/>
      <c r="EJ152" s="42"/>
      <c r="EK152" s="24"/>
      <c r="EL152" s="26"/>
      <c r="EM152" s="26"/>
      <c r="EN152" s="24"/>
      <c r="EO152" s="26"/>
      <c r="EP152" s="24"/>
      <c r="EQ152" s="26"/>
      <c r="ER152" s="24"/>
      <c r="ES152" s="24"/>
      <c r="ET152" s="42"/>
      <c r="EU152" s="42"/>
      <c r="EV152" s="28"/>
      <c r="EX152" s="51"/>
      <c r="EY152" s="96"/>
      <c r="EZ152" s="52"/>
      <c r="FA152" s="54"/>
      <c r="FB152" s="5"/>
      <c r="FC152" s="56"/>
      <c r="FD152" s="55"/>
      <c r="FE152" s="54"/>
      <c r="FF152" s="52"/>
      <c r="FG152" s="5"/>
      <c r="FH152" s="57"/>
      <c r="FI152" s="6"/>
      <c r="FJ152" s="5"/>
    </row>
    <row r="153" spans="27:166">
      <c r="AA153" s="18" t="s">
        <v>131</v>
      </c>
      <c r="AB153" s="22" t="s">
        <v>341</v>
      </c>
      <c r="AC153" s="22" t="s">
        <v>211</v>
      </c>
      <c r="AD153" s="74">
        <v>0</v>
      </c>
      <c r="AE153" s="74">
        <v>10.5</v>
      </c>
      <c r="AF153" s="22">
        <v>724</v>
      </c>
      <c r="AG153" s="22">
        <v>874</v>
      </c>
      <c r="AH153" s="22">
        <v>724</v>
      </c>
      <c r="AI153" s="6">
        <v>8</v>
      </c>
      <c r="AJ153" s="6">
        <v>300</v>
      </c>
      <c r="AK153" s="6">
        <v>12</v>
      </c>
      <c r="AL153" s="6">
        <v>300</v>
      </c>
      <c r="AM153" s="6">
        <v>12</v>
      </c>
      <c r="AN153" s="5" t="str" cm="1">
        <f t="array" ref="AN153">_xll.Dce_Name_SectI(AF153, AG153, AJ153, AI153, AK153, "x", "-", $Q$14)</f>
        <v>(724-874)x300x8x12</v>
      </c>
      <c r="AO153" s="5">
        <f t="shared" si="116"/>
        <v>700</v>
      </c>
      <c r="AP153" s="27">
        <f t="shared" si="117"/>
        <v>128</v>
      </c>
      <c r="AQ153" s="27">
        <f t="shared" si="118"/>
        <v>114125.22666666665</v>
      </c>
      <c r="AR153" s="5">
        <f t="shared" si="119"/>
        <v>5402.9866666666676</v>
      </c>
      <c r="AS153" s="5">
        <f t="shared" si="120"/>
        <v>3152.6305709023936</v>
      </c>
      <c r="AT153" s="27">
        <f t="shared" si="121"/>
        <v>360.19911111111116</v>
      </c>
      <c r="AU153" s="27">
        <f t="shared" si="122"/>
        <v>1771.6</v>
      </c>
      <c r="AV153" s="82">
        <f t="shared" si="123"/>
        <v>4.6711466666666669E-7</v>
      </c>
      <c r="AW153" s="82">
        <f t="shared" si="124"/>
        <v>6843744</v>
      </c>
      <c r="AX153" s="82">
        <f t="shared" si="125"/>
        <v>6.8437439999999997E-6</v>
      </c>
      <c r="AY153" s="70">
        <f t="shared" si="126"/>
        <v>0.16178744234285594</v>
      </c>
      <c r="AZ153" s="16">
        <f t="shared" si="127"/>
        <v>534</v>
      </c>
      <c r="BA153" s="22" t="s">
        <v>302</v>
      </c>
      <c r="BB153" s="23">
        <v>-40.602775376411046</v>
      </c>
      <c r="BC153" s="23">
        <v>46.288040898058625</v>
      </c>
      <c r="BD153" s="23">
        <v>8.9519737954193435E-3</v>
      </c>
      <c r="BE153" s="23">
        <v>1.6060274563216451E-3</v>
      </c>
      <c r="BF153" s="23">
        <v>0.20873098331926454</v>
      </c>
      <c r="BG153" s="23">
        <v>42.380009965644149</v>
      </c>
      <c r="BH153" s="42" cm="1">
        <f t="array" ref="BH153">_xll.Bimoment(BE153,AY153,AD153,AE153,$O$75)</f>
        <v>1.4091173003560565E-2</v>
      </c>
      <c r="BI153" s="42">
        <f t="shared" si="128"/>
        <v>1.5985667491820257E-3</v>
      </c>
      <c r="BJ153" s="42">
        <f t="shared" si="129"/>
        <v>6.4288945691748092</v>
      </c>
      <c r="BK153" s="24">
        <f t="shared" si="130"/>
        <v>0.6428571428571429</v>
      </c>
      <c r="BL153" s="26" cm="1">
        <f t="array" ref="BL153">_xll.TCVN5575AnnexEHeSoCx(1,BK153)</f>
        <v>1.1057142857142856</v>
      </c>
      <c r="BM153" s="26">
        <f t="shared" si="131"/>
        <v>1.47</v>
      </c>
      <c r="BN153" s="24">
        <f t="shared" si="132"/>
        <v>1</v>
      </c>
      <c r="BO153" s="26" cm="1">
        <f t="array" ref="BO153">noisuy1chieu(BQ153*BN153,$C$92:$M$92,$C$93:$M$93)</f>
        <v>1.5629410743713379</v>
      </c>
      <c r="BP153" s="24">
        <f t="shared" si="133"/>
        <v>1.460831762103605E-2</v>
      </c>
      <c r="BQ153" s="26">
        <f t="shared" si="134"/>
        <v>5.5988586498337753E-2</v>
      </c>
      <c r="BR153" s="24">
        <f t="shared" si="135"/>
        <v>1.8154379078205787E-3</v>
      </c>
      <c r="BS153" s="24">
        <f t="shared" si="136"/>
        <v>3.2397126795187373E-4</v>
      </c>
      <c r="BT153" s="42">
        <f t="shared" si="137"/>
        <v>7.2412342027194376E-2</v>
      </c>
      <c r="BU153" s="42">
        <f t="shared" si="138"/>
        <v>7.092087538732568E-2</v>
      </c>
      <c r="BV153" s="28">
        <f t="shared" si="139"/>
        <v>7.2412342027194376E-2</v>
      </c>
      <c r="BW153" s="5" t="str">
        <f t="shared" si="140"/>
        <v>OK</v>
      </c>
      <c r="BX153" s="51">
        <v>1.2</v>
      </c>
      <c r="BY153" s="96" cm="1">
        <f t="array" ref="BY153">_xll.DCETCVNPhuLucFHeSoOnDinh(AE153*1000, BX153*1000, AH153, AI153, AJ153, AK153, AL153, AM153, $D$29)</f>
        <v>1</v>
      </c>
      <c r="BZ153" s="52">
        <f t="shared" si="141"/>
        <v>6.1907379928162025E-2</v>
      </c>
      <c r="CA153" s="54">
        <f t="shared" si="142"/>
        <v>6.4046789103934479E-2</v>
      </c>
      <c r="CB153" s="5" t="str">
        <f t="shared" si="143"/>
        <v>OK</v>
      </c>
      <c r="CC153" s="56">
        <f t="shared" si="144"/>
        <v>0.40527421278457681</v>
      </c>
      <c r="CD153" s="55">
        <f t="shared" si="145"/>
        <v>0.40527421278457681</v>
      </c>
      <c r="CE153" s="54">
        <f t="shared" si="146"/>
        <v>0.40527421278457681</v>
      </c>
      <c r="CF153" s="52">
        <f t="shared" si="147"/>
        <v>0.38</v>
      </c>
      <c r="CG153" s="5" t="str">
        <f t="shared" si="148"/>
        <v>Check</v>
      </c>
      <c r="CH153" s="57">
        <f t="shared" si="149"/>
        <v>2.9146433111219565</v>
      </c>
      <c r="CI153" s="6">
        <f t="shared" si="150"/>
        <v>3.2</v>
      </c>
      <c r="CJ153" s="5" t="str">
        <f t="shared" si="151"/>
        <v>OK</v>
      </c>
      <c r="DN153" s="181"/>
      <c r="DP153" s="27"/>
      <c r="DQ153" s="27"/>
      <c r="DR153" s="5"/>
      <c r="DS153" s="5"/>
      <c r="DT153" s="27"/>
      <c r="DU153" s="27"/>
      <c r="DV153" s="82"/>
      <c r="DW153" s="82"/>
      <c r="DX153" s="82"/>
      <c r="DY153" s="70"/>
      <c r="DZ153" s="16"/>
      <c r="EH153" s="42"/>
      <c r="EI153" s="42"/>
      <c r="EJ153" s="42"/>
      <c r="EK153" s="24"/>
      <c r="EL153" s="26"/>
      <c r="EM153" s="26"/>
      <c r="EN153" s="24"/>
      <c r="EO153" s="26"/>
      <c r="EP153" s="24"/>
      <c r="EQ153" s="26"/>
      <c r="ER153" s="24"/>
      <c r="ES153" s="24"/>
      <c r="ET153" s="42"/>
      <c r="EU153" s="42"/>
      <c r="EV153" s="28"/>
      <c r="EX153" s="51"/>
      <c r="EY153" s="96"/>
      <c r="EZ153" s="52"/>
      <c r="FA153" s="54"/>
      <c r="FB153" s="5"/>
      <c r="FC153" s="56"/>
      <c r="FD153" s="55"/>
      <c r="FE153" s="54"/>
      <c r="FF153" s="52"/>
      <c r="FG153" s="5"/>
      <c r="FH153" s="57"/>
      <c r="FI153" s="6"/>
      <c r="FJ153" s="5"/>
    </row>
    <row r="154" spans="27:166">
      <c r="AA154" s="18" t="s">
        <v>131</v>
      </c>
      <c r="AB154" s="22" t="s">
        <v>341</v>
      </c>
      <c r="AC154" s="22" t="s">
        <v>211</v>
      </c>
      <c r="AD154" s="74">
        <v>5.25</v>
      </c>
      <c r="AE154" s="74">
        <v>10.5</v>
      </c>
      <c r="AF154" s="22">
        <v>724</v>
      </c>
      <c r="AG154" s="22">
        <v>874</v>
      </c>
      <c r="AH154" s="22">
        <v>798.99999999999989</v>
      </c>
      <c r="AI154" s="6">
        <v>8</v>
      </c>
      <c r="AJ154" s="6">
        <v>300</v>
      </c>
      <c r="AK154" s="6">
        <v>12</v>
      </c>
      <c r="AL154" s="6">
        <v>300</v>
      </c>
      <c r="AM154" s="6">
        <v>12</v>
      </c>
      <c r="AN154" s="5" t="str" cm="1">
        <f t="array" ref="AN154">_xll.Dce_Name_SectI(AF154, AG154, AJ154, AI154, AK154, "x", "-", $Q$14)</f>
        <v>(724-874)x300x8x12</v>
      </c>
      <c r="AO154" s="5">
        <f t="shared" si="116"/>
        <v>774.99999999999989</v>
      </c>
      <c r="AP154" s="27">
        <f t="shared" si="117"/>
        <v>134</v>
      </c>
      <c r="AQ154" s="27">
        <f t="shared" si="118"/>
        <v>142527.3516666666</v>
      </c>
      <c r="AR154" s="5">
        <f t="shared" si="119"/>
        <v>5403.3066666666673</v>
      </c>
      <c r="AS154" s="5">
        <f t="shared" si="120"/>
        <v>3567.6433458489764</v>
      </c>
      <c r="AT154" s="27">
        <f t="shared" si="121"/>
        <v>360.22044444444447</v>
      </c>
      <c r="AU154" s="27">
        <f t="shared" si="122"/>
        <v>2017.2249999999995</v>
      </c>
      <c r="AV154" s="82">
        <f t="shared" si="123"/>
        <v>4.799146666666667E-7</v>
      </c>
      <c r="AW154" s="82">
        <f t="shared" si="124"/>
        <v>8361481.4999999972</v>
      </c>
      <c r="AX154" s="82">
        <f t="shared" si="125"/>
        <v>8.3614814999999972E-6</v>
      </c>
      <c r="AY154" s="70">
        <f t="shared" si="126"/>
        <v>0.1483611975238546</v>
      </c>
      <c r="AZ154" s="16">
        <f t="shared" si="127"/>
        <v>590.24999999999989</v>
      </c>
      <c r="BA154" s="22" t="s">
        <v>302</v>
      </c>
      <c r="BB154" s="23">
        <v>-38.167144514357624</v>
      </c>
      <c r="BC154" s="23">
        <v>25.788280717337386</v>
      </c>
      <c r="BD154" s="23">
        <v>8.9519737954193435E-3</v>
      </c>
      <c r="BE154" s="23">
        <v>1.6060274563216451E-3</v>
      </c>
      <c r="BF154" s="23">
        <v>0.16173312089329953</v>
      </c>
      <c r="BG154" s="23">
        <v>231.72787847095174</v>
      </c>
      <c r="BH154" s="42" cm="1">
        <f t="array" ref="BH154">_xll.Bimoment(BE154,AY154,AD154,AE154,$O$75)</f>
        <v>-6.8869502985507754E-3</v>
      </c>
      <c r="BI154" s="42">
        <f t="shared" si="128"/>
        <v>1.4438667411966685E-3</v>
      </c>
      <c r="BJ154" s="42">
        <f t="shared" si="129"/>
        <v>3.5817056551857482</v>
      </c>
      <c r="BK154" s="24">
        <f t="shared" si="130"/>
        <v>0.58064516129032262</v>
      </c>
      <c r="BL154" s="26" cm="1">
        <f t="array" ref="BL154">_xll.TCVN5575AnnexEHeSoCx(1,BK154)</f>
        <v>1.1119354838709676</v>
      </c>
      <c r="BM154" s="26">
        <f t="shared" si="131"/>
        <v>1.47</v>
      </c>
      <c r="BN154" s="24">
        <f t="shared" si="132"/>
        <v>1</v>
      </c>
      <c r="BO154" s="26" cm="1">
        <f t="array" ref="BO154">noisuy1chieu(BQ154*BN154,$C$92:$M$92,$C$93:$M$93)</f>
        <v>1.9892350435256958</v>
      </c>
      <c r="BP154" s="24">
        <f t="shared" si="133"/>
        <v>1.3117145110001149E-2</v>
      </c>
      <c r="BQ154" s="26">
        <f t="shared" si="134"/>
        <v>0.26901203897826337</v>
      </c>
      <c r="BR154" s="24">
        <f t="shared" si="135"/>
        <v>1.4065906513077403E-3</v>
      </c>
      <c r="BS154" s="24">
        <f t="shared" si="136"/>
        <v>1.1255066412967775E-4</v>
      </c>
      <c r="BT154" s="42">
        <f t="shared" si="137"/>
        <v>0.28353577473957225</v>
      </c>
      <c r="BU154" s="42">
        <f t="shared" si="138"/>
        <v>0.28224173475239422</v>
      </c>
      <c r="BV154" s="28">
        <f t="shared" si="139"/>
        <v>0.28353577473957225</v>
      </c>
      <c r="BW154" s="5" t="str">
        <f t="shared" si="140"/>
        <v>OK</v>
      </c>
      <c r="BX154" s="51">
        <v>1.2</v>
      </c>
      <c r="BY154" s="96" cm="1">
        <f t="array" ref="BY154">_xll.DCETCVNPhuLucFHeSoOnDinh(AE154*1000, BX154*1000, AH154, AI154, AJ154, AK154, AL154, AM154, $D$29)</f>
        <v>1</v>
      </c>
      <c r="BZ154" s="52">
        <f t="shared" si="141"/>
        <v>0.2991240317284109</v>
      </c>
      <c r="CA154" s="54">
        <f t="shared" si="142"/>
        <v>0.3006431730438483</v>
      </c>
      <c r="CB154" s="5" t="str">
        <f t="shared" si="143"/>
        <v>OK</v>
      </c>
      <c r="CC154" s="56">
        <f t="shared" si="144"/>
        <v>0.40527421278457681</v>
      </c>
      <c r="CD154" s="55">
        <f t="shared" si="145"/>
        <v>0.40527421278457681</v>
      </c>
      <c r="CE154" s="54">
        <f t="shared" si="146"/>
        <v>0.40527421278457681</v>
      </c>
      <c r="CF154" s="52">
        <f t="shared" si="147"/>
        <v>0.38</v>
      </c>
      <c r="CG154" s="5" t="str">
        <f t="shared" si="148"/>
        <v>Check</v>
      </c>
      <c r="CH154" s="57">
        <f t="shared" si="149"/>
        <v>3.2269265230278799</v>
      </c>
      <c r="CI154" s="6">
        <f t="shared" si="150"/>
        <v>3.2</v>
      </c>
      <c r="CJ154" s="5" t="str">
        <f t="shared" si="151"/>
        <v>Gia cường</v>
      </c>
      <c r="DN154" s="181"/>
      <c r="DP154" s="27"/>
      <c r="DQ154" s="27"/>
      <c r="DR154" s="5"/>
      <c r="DS154" s="5"/>
      <c r="DT154" s="27"/>
      <c r="DU154" s="27"/>
      <c r="DV154" s="82"/>
      <c r="DW154" s="82"/>
      <c r="DX154" s="82"/>
      <c r="DY154" s="70"/>
      <c r="DZ154" s="16"/>
      <c r="EH154" s="42"/>
      <c r="EI154" s="42"/>
      <c r="EJ154" s="42"/>
      <c r="EK154" s="24"/>
      <c r="EL154" s="26"/>
      <c r="EM154" s="26"/>
      <c r="EN154" s="24"/>
      <c r="EO154" s="26"/>
      <c r="EP154" s="24"/>
      <c r="EQ154" s="26"/>
      <c r="ER154" s="24"/>
      <c r="ES154" s="24"/>
      <c r="ET154" s="42"/>
      <c r="EU154" s="42"/>
      <c r="EV154" s="28"/>
      <c r="EX154" s="51"/>
      <c r="EY154" s="96"/>
      <c r="EZ154" s="52"/>
      <c r="FA154" s="54"/>
      <c r="FB154" s="5"/>
      <c r="FC154" s="56"/>
      <c r="FD154" s="55"/>
      <c r="FE154" s="54"/>
      <c r="FF154" s="52"/>
      <c r="FG154" s="5"/>
      <c r="FH154" s="57"/>
      <c r="FI154" s="6"/>
      <c r="FJ154" s="5"/>
    </row>
    <row r="155" spans="27:166">
      <c r="AA155" s="18" t="s">
        <v>131</v>
      </c>
      <c r="AB155" s="22" t="s">
        <v>341</v>
      </c>
      <c r="AC155" s="22" t="s">
        <v>211</v>
      </c>
      <c r="AD155" s="74">
        <v>6.47</v>
      </c>
      <c r="AE155" s="74">
        <v>10.5</v>
      </c>
      <c r="AF155" s="22">
        <v>724</v>
      </c>
      <c r="AG155" s="22">
        <v>874</v>
      </c>
      <c r="AH155" s="22">
        <v>816.45524278856499</v>
      </c>
      <c r="AI155" s="6">
        <v>8</v>
      </c>
      <c r="AJ155" s="6">
        <v>300</v>
      </c>
      <c r="AK155" s="6">
        <v>12</v>
      </c>
      <c r="AL155" s="6">
        <v>300</v>
      </c>
      <c r="AM155" s="6">
        <v>12</v>
      </c>
      <c r="AN155" s="5" t="str" cm="1">
        <f t="array" ref="AN155">_xll.Dce_Name_SectI(AF155, AG155, AJ155, AI155, AK155, "x", "-", $Q$14)</f>
        <v>(724-874)x300x8x12</v>
      </c>
      <c r="AO155" s="5">
        <f t="shared" si="116"/>
        <v>792.45524278856499</v>
      </c>
      <c r="AP155" s="27">
        <f t="shared" si="117"/>
        <v>135.39641942308521</v>
      </c>
      <c r="AQ155" s="27">
        <f t="shared" si="118"/>
        <v>149672.00629356259</v>
      </c>
      <c r="AR155" s="5">
        <f t="shared" si="119"/>
        <v>5403.3811423692314</v>
      </c>
      <c r="AS155" s="5">
        <f t="shared" si="120"/>
        <v>3666.3860662432589</v>
      </c>
      <c r="AT155" s="27">
        <f t="shared" si="121"/>
        <v>360.22540949128211</v>
      </c>
      <c r="AU155" s="27">
        <f t="shared" si="122"/>
        <v>2076.0047488425007</v>
      </c>
      <c r="AV155" s="82">
        <f t="shared" si="123"/>
        <v>4.8289369476924839E-7</v>
      </c>
      <c r="AW155" s="82">
        <f t="shared" si="124"/>
        <v>8736501.2082751207</v>
      </c>
      <c r="AX155" s="82">
        <f t="shared" si="125"/>
        <v>8.73650120827512E-6</v>
      </c>
      <c r="AY155" s="70">
        <f t="shared" si="126"/>
        <v>0.14559180563098195</v>
      </c>
      <c r="AZ155" s="16">
        <f t="shared" si="127"/>
        <v>603.34143209142383</v>
      </c>
      <c r="BA155" s="22" t="s">
        <v>302</v>
      </c>
      <c r="BB155" s="23">
        <v>-37.594536984235951</v>
      </c>
      <c r="BC155" s="23">
        <v>20.968865251697771</v>
      </c>
      <c r="BD155" s="23">
        <v>8.9519737954193435E-3</v>
      </c>
      <c r="BE155" s="23">
        <v>1.6060274563216451E-3</v>
      </c>
      <c r="BF155" s="23">
        <v>0.15079499957078224</v>
      </c>
      <c r="BG155" s="23">
        <v>260.29524495752423</v>
      </c>
      <c r="BH155" s="42" cm="1">
        <f t="array" ref="BH155">_xll.Bimoment(BE155,AY155,AD155,AE155,$O$75)</f>
        <v>-5.8148884402472465E-3</v>
      </c>
      <c r="BI155" s="42">
        <f t="shared" si="128"/>
        <v>1.4120629961255457E-3</v>
      </c>
      <c r="BJ155" s="42">
        <f t="shared" si="129"/>
        <v>2.912342396069135</v>
      </c>
      <c r="BK155" s="24">
        <f t="shared" si="130"/>
        <v>0.56785541403764117</v>
      </c>
      <c r="BL155" s="26" cm="1">
        <f t="array" ref="BL155">_xll.TCVN5575AnnexEHeSoCx(1,BK155)</f>
        <v>1.1132144585962358</v>
      </c>
      <c r="BM155" s="26">
        <f t="shared" si="131"/>
        <v>1.47</v>
      </c>
      <c r="BN155" s="24">
        <f t="shared" si="132"/>
        <v>1</v>
      </c>
      <c r="BO155" s="26" cm="1">
        <f t="array" ref="BO155">noisuy1chieu(BQ155*BN155,$C$92:$M$92,$C$93:$M$93)</f>
        <v>2.04083251953125</v>
      </c>
      <c r="BP155" s="24">
        <f t="shared" si="133"/>
        <v>1.2787098569468794E-2</v>
      </c>
      <c r="BQ155" s="26">
        <f t="shared" si="134"/>
        <v>0.29369980250494909</v>
      </c>
      <c r="BR155" s="24">
        <f t="shared" si="135"/>
        <v>1.3114438896920752E-3</v>
      </c>
      <c r="BS155" s="24">
        <f t="shared" si="136"/>
        <v>9.0617918416254807E-5</v>
      </c>
      <c r="BT155" s="42">
        <f t="shared" si="137"/>
        <v>0.30779834496410996</v>
      </c>
      <c r="BU155" s="42">
        <f t="shared" si="138"/>
        <v>0.30657751899283414</v>
      </c>
      <c r="BV155" s="28">
        <f t="shared" si="139"/>
        <v>0.30779834496410996</v>
      </c>
      <c r="BW155" s="5" t="str">
        <f t="shared" si="140"/>
        <v>OK</v>
      </c>
      <c r="BX155" s="51">
        <v>1.2</v>
      </c>
      <c r="BY155" s="96" cm="1">
        <f t="array" ref="BY155">_xll.DCETCVNPhuLucFHeSoOnDinh(AE155*1000, BX155*1000, AH155, AI155, AJ155, AK155, AL155, AM155, $D$29)</f>
        <v>1</v>
      </c>
      <c r="BZ155" s="52">
        <f t="shared" si="141"/>
        <v>0.32695086663536832</v>
      </c>
      <c r="CA155" s="54">
        <f t="shared" si="142"/>
        <v>0.32835292844347663</v>
      </c>
      <c r="CB155" s="5" t="str">
        <f t="shared" si="143"/>
        <v>OK</v>
      </c>
      <c r="CC155" s="56">
        <f t="shared" si="144"/>
        <v>0.40527421278457681</v>
      </c>
      <c r="CD155" s="55">
        <f t="shared" si="145"/>
        <v>0.40527421278457681</v>
      </c>
      <c r="CE155" s="54">
        <f t="shared" si="146"/>
        <v>0.40527421278457681</v>
      </c>
      <c r="CF155" s="52">
        <f t="shared" si="147"/>
        <v>0.38</v>
      </c>
      <c r="CG155" s="5" t="str">
        <f t="shared" si="148"/>
        <v>Check</v>
      </c>
      <c r="CH155" s="57">
        <f t="shared" si="149"/>
        <v>3.2996062467960243</v>
      </c>
      <c r="CI155" s="6">
        <f t="shared" si="150"/>
        <v>3.2</v>
      </c>
      <c r="CJ155" s="5" t="str">
        <f t="shared" si="151"/>
        <v>Gia cường</v>
      </c>
      <c r="DN155" s="181"/>
      <c r="DP155" s="27"/>
      <c r="DQ155" s="27"/>
      <c r="DR155" s="5"/>
      <c r="DS155" s="5"/>
      <c r="DT155" s="27"/>
      <c r="DU155" s="27"/>
      <c r="DV155" s="82"/>
      <c r="DW155" s="82"/>
      <c r="DX155" s="82"/>
      <c r="DY155" s="70"/>
      <c r="DZ155" s="16"/>
      <c r="EH155" s="42"/>
      <c r="EI155" s="42"/>
      <c r="EJ155" s="42"/>
      <c r="EK155" s="24"/>
      <c r="EL155" s="26"/>
      <c r="EM155" s="26"/>
      <c r="EN155" s="24"/>
      <c r="EO155" s="26"/>
      <c r="EP155" s="24"/>
      <c r="EQ155" s="26"/>
      <c r="ER155" s="24"/>
      <c r="ES155" s="24"/>
      <c r="ET155" s="42"/>
      <c r="EU155" s="42"/>
      <c r="EV155" s="28"/>
      <c r="EX155" s="51"/>
      <c r="EY155" s="96"/>
      <c r="EZ155" s="52"/>
      <c r="FA155" s="54"/>
      <c r="FB155" s="5"/>
      <c r="FC155" s="56"/>
      <c r="FD155" s="55"/>
      <c r="FE155" s="54"/>
      <c r="FF155" s="52"/>
      <c r="FG155" s="5"/>
      <c r="FH155" s="57"/>
      <c r="FI155" s="6"/>
      <c r="FJ155" s="5"/>
    </row>
    <row r="156" spans="27:166">
      <c r="AA156" s="18" t="s">
        <v>131</v>
      </c>
      <c r="AB156" s="22" t="s">
        <v>341</v>
      </c>
      <c r="AC156" s="22" t="s">
        <v>211</v>
      </c>
      <c r="AD156" s="74">
        <v>6.47</v>
      </c>
      <c r="AE156" s="74">
        <v>10.5</v>
      </c>
      <c r="AF156" s="22">
        <v>724</v>
      </c>
      <c r="AG156" s="22">
        <v>874</v>
      </c>
      <c r="AH156" s="22">
        <v>816.45524278856499</v>
      </c>
      <c r="AI156" s="6">
        <v>8</v>
      </c>
      <c r="AJ156" s="6">
        <v>300</v>
      </c>
      <c r="AK156" s="6">
        <v>12</v>
      </c>
      <c r="AL156" s="6">
        <v>300</v>
      </c>
      <c r="AM156" s="6">
        <v>12</v>
      </c>
      <c r="AN156" s="5" t="str" cm="1">
        <f t="array" ref="AN156">_xll.Dce_Name_SectI(AF156, AG156, AJ156, AI156, AK156, "x", "-", $Q$14)</f>
        <v>(724-874)x300x8x12</v>
      </c>
      <c r="AO156" s="5">
        <f t="shared" si="116"/>
        <v>792.45524278856499</v>
      </c>
      <c r="AP156" s="27">
        <f t="shared" si="117"/>
        <v>135.39641942308521</v>
      </c>
      <c r="AQ156" s="27">
        <f t="shared" si="118"/>
        <v>149672.00629356259</v>
      </c>
      <c r="AR156" s="5">
        <f t="shared" si="119"/>
        <v>5403.3811423692314</v>
      </c>
      <c r="AS156" s="5">
        <f t="shared" si="120"/>
        <v>3666.3860662432589</v>
      </c>
      <c r="AT156" s="27">
        <f t="shared" si="121"/>
        <v>360.22540949128211</v>
      </c>
      <c r="AU156" s="27">
        <f t="shared" si="122"/>
        <v>2076.0047488425007</v>
      </c>
      <c r="AV156" s="82">
        <f t="shared" si="123"/>
        <v>4.8289369476924839E-7</v>
      </c>
      <c r="AW156" s="82">
        <f t="shared" si="124"/>
        <v>8736501.2082751207</v>
      </c>
      <c r="AX156" s="82">
        <f t="shared" si="125"/>
        <v>8.73650120827512E-6</v>
      </c>
      <c r="AY156" s="70">
        <f t="shared" si="126"/>
        <v>0.14559180563098195</v>
      </c>
      <c r="AZ156" s="16">
        <f t="shared" si="127"/>
        <v>603.34143209142383</v>
      </c>
      <c r="BA156" s="22" t="s">
        <v>302</v>
      </c>
      <c r="BB156" s="23">
        <v>-37.507949546092277</v>
      </c>
      <c r="BC156" s="23">
        <v>20.240612659632461</v>
      </c>
      <c r="BD156" s="23">
        <v>0.69519343714896653</v>
      </c>
      <c r="BE156" s="23">
        <v>1.6064048977631239E-3</v>
      </c>
      <c r="BF156" s="23">
        <v>0.1507949955456187</v>
      </c>
      <c r="BG156" s="23">
        <v>260.29523643054381</v>
      </c>
      <c r="BH156" s="42" cm="1">
        <f t="array" ref="BH156">_xll.Bimoment(BE156,AY156,AD156,AE156,$O$75)</f>
        <v>-5.8162550295083977E-3</v>
      </c>
      <c r="BI156" s="42">
        <f t="shared" si="128"/>
        <v>0.10965815474679924</v>
      </c>
      <c r="BJ156" s="42">
        <f t="shared" si="129"/>
        <v>2.8111962027267308</v>
      </c>
      <c r="BK156" s="24">
        <f t="shared" si="130"/>
        <v>0.56785541403764117</v>
      </c>
      <c r="BL156" s="26" cm="1">
        <f t="array" ref="BL156">_xll.TCVN5575AnnexEHeSoCx(1,BK156)</f>
        <v>1.1132144585962358</v>
      </c>
      <c r="BM156" s="26">
        <f t="shared" si="131"/>
        <v>1.47</v>
      </c>
      <c r="BN156" s="24">
        <f t="shared" si="132"/>
        <v>1</v>
      </c>
      <c r="BO156" s="26" cm="1">
        <f t="array" ref="BO156">noisuy1chieu(BQ156*BN156,$C$92:$M$92,$C$93:$M$93)</f>
        <v>2.04083251953125</v>
      </c>
      <c r="BP156" s="24">
        <f t="shared" si="133"/>
        <v>1.2757647425892129E-2</v>
      </c>
      <c r="BQ156" s="26">
        <f t="shared" si="134"/>
        <v>0.29369979288367282</v>
      </c>
      <c r="BR156" s="24">
        <f t="shared" si="135"/>
        <v>1.3114438546857675E-3</v>
      </c>
      <c r="BS156" s="24">
        <f t="shared" si="136"/>
        <v>9.0639215037066723E-5</v>
      </c>
      <c r="BT156" s="42">
        <f t="shared" si="137"/>
        <v>0.30776888416425074</v>
      </c>
      <c r="BU156" s="42">
        <f t="shared" si="138"/>
        <v>0.306548079524602</v>
      </c>
      <c r="BV156" s="28">
        <f t="shared" si="139"/>
        <v>0.30776888416425074</v>
      </c>
      <c r="BW156" s="5" t="str">
        <f t="shared" si="140"/>
        <v>OK</v>
      </c>
      <c r="BX156" s="51">
        <v>1.2</v>
      </c>
      <c r="BY156" s="96" cm="1">
        <f t="array" ref="BY156">_xll.DCETCVNPhuLucFHeSoOnDinh(AE156*1000, BX156*1000, AH156, AI156, AJ156, AK156, AL156, AM156, $D$29)</f>
        <v>1</v>
      </c>
      <c r="BZ156" s="52">
        <f t="shared" si="141"/>
        <v>0.32695085592482442</v>
      </c>
      <c r="CA156" s="54">
        <f t="shared" si="142"/>
        <v>0.32835293899454726</v>
      </c>
      <c r="CB156" s="5" t="str">
        <f t="shared" si="143"/>
        <v>OK</v>
      </c>
      <c r="CC156" s="56">
        <f t="shared" si="144"/>
        <v>0.40527421278457681</v>
      </c>
      <c r="CD156" s="55">
        <f t="shared" si="145"/>
        <v>0.40527421278457681</v>
      </c>
      <c r="CE156" s="54">
        <f t="shared" si="146"/>
        <v>0.40527421278457681</v>
      </c>
      <c r="CF156" s="52">
        <f t="shared" si="147"/>
        <v>0.38</v>
      </c>
      <c r="CG156" s="5" t="str">
        <f t="shared" si="148"/>
        <v>Check</v>
      </c>
      <c r="CH156" s="57">
        <f t="shared" si="149"/>
        <v>3.2996062467960243</v>
      </c>
      <c r="CI156" s="6">
        <f t="shared" si="150"/>
        <v>3.2</v>
      </c>
      <c r="CJ156" s="5" t="str">
        <f t="shared" si="151"/>
        <v>Gia cường</v>
      </c>
      <c r="DN156" s="181"/>
      <c r="DP156" s="27"/>
      <c r="DQ156" s="27"/>
      <c r="DR156" s="5"/>
      <c r="DS156" s="5"/>
      <c r="DT156" s="27"/>
      <c r="DU156" s="27"/>
      <c r="DV156" s="82"/>
      <c r="DW156" s="82"/>
      <c r="DX156" s="82"/>
      <c r="DY156" s="70"/>
      <c r="DZ156" s="16"/>
      <c r="EH156" s="42"/>
      <c r="EI156" s="42"/>
      <c r="EJ156" s="42"/>
      <c r="EK156" s="24"/>
      <c r="EL156" s="26"/>
      <c r="EM156" s="26"/>
      <c r="EN156" s="24"/>
      <c r="EO156" s="26"/>
      <c r="EP156" s="24"/>
      <c r="EQ156" s="26"/>
      <c r="ER156" s="24"/>
      <c r="ES156" s="24"/>
      <c r="ET156" s="42"/>
      <c r="EU156" s="42"/>
      <c r="EV156" s="28"/>
      <c r="EX156" s="51"/>
      <c r="EY156" s="96"/>
      <c r="EZ156" s="52"/>
      <c r="FA156" s="54"/>
      <c r="FB156" s="5"/>
      <c r="FC156" s="56"/>
      <c r="FD156" s="55"/>
      <c r="FE156" s="54"/>
      <c r="FF156" s="52"/>
      <c r="FG156" s="5"/>
      <c r="FH156" s="57"/>
      <c r="FI156" s="6"/>
      <c r="FJ156" s="5"/>
    </row>
    <row r="157" spans="27:166">
      <c r="AA157" s="18" t="s">
        <v>131</v>
      </c>
      <c r="AB157" s="22" t="s">
        <v>341</v>
      </c>
      <c r="AC157" s="22" t="s">
        <v>211</v>
      </c>
      <c r="AD157" s="74">
        <v>9.2899999999999991</v>
      </c>
      <c r="AE157" s="74">
        <v>10.5</v>
      </c>
      <c r="AF157" s="22">
        <v>724</v>
      </c>
      <c r="AG157" s="22">
        <v>874</v>
      </c>
      <c r="AH157" s="22">
        <v>856.73657033341397</v>
      </c>
      <c r="AI157" s="6">
        <v>8</v>
      </c>
      <c r="AJ157" s="6">
        <v>300</v>
      </c>
      <c r="AK157" s="6">
        <v>12</v>
      </c>
      <c r="AL157" s="6">
        <v>300</v>
      </c>
      <c r="AM157" s="6">
        <v>12</v>
      </c>
      <c r="AN157" s="5" t="str" cm="1">
        <f t="array" ref="AN157">_xll.Dce_Name_SectI(AF157, AG157, AJ157, AI157, AK157, "x", "-", $Q$14)</f>
        <v>(724-874)x300x8x12</v>
      </c>
      <c r="AO157" s="5">
        <f t="shared" si="116"/>
        <v>832.73657033341397</v>
      </c>
      <c r="AP157" s="27">
        <f t="shared" si="117"/>
        <v>138.6189256266731</v>
      </c>
      <c r="AQ157" s="27">
        <f t="shared" si="118"/>
        <v>166950.4396903282</v>
      </c>
      <c r="AR157" s="5">
        <f t="shared" si="119"/>
        <v>5403.5530093667558</v>
      </c>
      <c r="AS157" s="5">
        <f t="shared" si="120"/>
        <v>3897.3576119286358</v>
      </c>
      <c r="AT157" s="27">
        <f t="shared" si="121"/>
        <v>360.23686729111705</v>
      </c>
      <c r="AU157" s="27">
        <f t="shared" si="122"/>
        <v>2213.976022170802</v>
      </c>
      <c r="AV157" s="82">
        <f t="shared" si="123"/>
        <v>4.89768374670236E-7</v>
      </c>
      <c r="AW157" s="82">
        <f t="shared" si="124"/>
        <v>9633328.2889918946</v>
      </c>
      <c r="AX157" s="82">
        <f t="shared" si="125"/>
        <v>9.6333282889918949E-6</v>
      </c>
      <c r="AY157" s="70">
        <f t="shared" si="126"/>
        <v>0.13963269631800207</v>
      </c>
      <c r="AZ157" s="16">
        <f t="shared" si="127"/>
        <v>633.55242775006047</v>
      </c>
      <c r="BA157" s="22" t="s">
        <v>302</v>
      </c>
      <c r="BB157" s="23">
        <v>-36.178293342344332</v>
      </c>
      <c r="BC157" s="23">
        <v>9.0491730721414321</v>
      </c>
      <c r="BD157" s="23">
        <v>0.69519343714896653</v>
      </c>
      <c r="BE157" s="23">
        <v>1.6064048977631239E-3</v>
      </c>
      <c r="BF157" s="23">
        <v>1.8094370228752394</v>
      </c>
      <c r="BG157" s="23">
        <v>301.61219279878566</v>
      </c>
      <c r="BH157" s="42" cm="1">
        <f t="array" ref="BH157">_xll.Bimoment(BE157,AY157,AD157,AE157,$O$75)</f>
        <v>5.3851919475442064E-3</v>
      </c>
      <c r="BI157" s="42">
        <f t="shared" si="128"/>
        <v>0.10435374491698836</v>
      </c>
      <c r="BJ157" s="42">
        <f t="shared" si="129"/>
        <v>1.2568295933529767</v>
      </c>
      <c r="BK157" s="24">
        <f t="shared" si="130"/>
        <v>0.54038697954603754</v>
      </c>
      <c r="BL157" s="26" cm="1">
        <f t="array" ref="BL157">_xll.TCVN5575AnnexEHeSoCx(1,BK157)</f>
        <v>1.1159613020453962</v>
      </c>
      <c r="BM157" s="26">
        <f t="shared" si="131"/>
        <v>1.47</v>
      </c>
      <c r="BN157" s="24">
        <f t="shared" si="132"/>
        <v>1</v>
      </c>
      <c r="BO157" s="26" cm="1">
        <f t="array" ref="BO157">noisuy1chieu(BQ157*BN157,$C$92:$M$92,$C$93:$M$93)</f>
        <v>2.0944676399230957</v>
      </c>
      <c r="BP157" s="24">
        <f t="shared" si="133"/>
        <v>1.20193228083242E-2</v>
      </c>
      <c r="BQ157" s="26">
        <f t="shared" si="134"/>
        <v>0.31936252537127269</v>
      </c>
      <c r="BR157" s="24">
        <f t="shared" si="135"/>
        <v>1.5735930625293389E-2</v>
      </c>
      <c r="BS157" s="24">
        <f t="shared" si="136"/>
        <v>7.7873229147530315E-5</v>
      </c>
      <c r="BT157" s="42">
        <f t="shared" si="137"/>
        <v>0.34711777880489025</v>
      </c>
      <c r="BU157" s="42">
        <f t="shared" si="138"/>
        <v>0.33145972140874441</v>
      </c>
      <c r="BV157" s="28">
        <f t="shared" si="139"/>
        <v>0.34711777880489025</v>
      </c>
      <c r="BW157" s="5" t="str">
        <f t="shared" si="140"/>
        <v>OK</v>
      </c>
      <c r="BX157" s="51">
        <v>1.2</v>
      </c>
      <c r="BY157" s="96" cm="1">
        <f t="array" ref="BY157">_xll.DCETCVNPhuLucFHeSoOnDinh(AE157*1000, BX157*1000, AH157, AI157, AJ157, AK157, AL157, AM157, $D$29)</f>
        <v>1</v>
      </c>
      <c r="BZ157" s="52">
        <f t="shared" si="141"/>
        <v>0.35639621963783141</v>
      </c>
      <c r="CA157" s="54">
        <f t="shared" si="142"/>
        <v>0.37221002349227233</v>
      </c>
      <c r="CB157" s="5" t="str">
        <f t="shared" si="143"/>
        <v>OK</v>
      </c>
      <c r="CC157" s="56">
        <f t="shared" si="144"/>
        <v>0.40527421278457681</v>
      </c>
      <c r="CD157" s="55">
        <f t="shared" si="145"/>
        <v>0.40527421278457681</v>
      </c>
      <c r="CE157" s="54">
        <f t="shared" si="146"/>
        <v>0.40527421278457681</v>
      </c>
      <c r="CF157" s="52">
        <f t="shared" si="147"/>
        <v>0.38</v>
      </c>
      <c r="CG157" s="5" t="str">
        <f t="shared" si="148"/>
        <v>Check</v>
      </c>
      <c r="CH157" s="57">
        <f t="shared" si="149"/>
        <v>3.4673286780698911</v>
      </c>
      <c r="CI157" s="6">
        <f t="shared" si="150"/>
        <v>3.2</v>
      </c>
      <c r="CJ157" s="5" t="str">
        <f t="shared" si="151"/>
        <v>Gia cường</v>
      </c>
      <c r="DN157" s="181"/>
      <c r="DP157" s="27"/>
      <c r="DQ157" s="27"/>
      <c r="DR157" s="5"/>
      <c r="DS157" s="5"/>
      <c r="DT157" s="27"/>
      <c r="DU157" s="27"/>
      <c r="DV157" s="82"/>
      <c r="DW157" s="82"/>
      <c r="DX157" s="82"/>
      <c r="DY157" s="70"/>
      <c r="DZ157" s="16"/>
      <c r="EH157" s="42"/>
      <c r="EI157" s="42"/>
      <c r="EJ157" s="42"/>
      <c r="EK157" s="24"/>
      <c r="EL157" s="26"/>
      <c r="EM157" s="26"/>
      <c r="EN157" s="24"/>
      <c r="EO157" s="26"/>
      <c r="EP157" s="24"/>
      <c r="EQ157" s="26"/>
      <c r="ER157" s="24"/>
      <c r="ES157" s="24"/>
      <c r="ET157" s="42"/>
      <c r="EU157" s="42"/>
      <c r="EV157" s="28"/>
      <c r="EX157" s="51"/>
      <c r="EY157" s="96"/>
      <c r="EZ157" s="52"/>
      <c r="FA157" s="54"/>
      <c r="FB157" s="5"/>
      <c r="FC157" s="56"/>
      <c r="FD157" s="55"/>
      <c r="FE157" s="54"/>
      <c r="FF157" s="52"/>
      <c r="FG157" s="5"/>
      <c r="FH157" s="57"/>
      <c r="FI157" s="6"/>
      <c r="FJ157" s="5"/>
    </row>
    <row r="158" spans="27:166">
      <c r="AA158" s="18" t="s">
        <v>131</v>
      </c>
      <c r="AB158" s="22" t="s">
        <v>341</v>
      </c>
      <c r="AC158" s="22" t="s">
        <v>211</v>
      </c>
      <c r="AD158" s="74">
        <v>9.2899999999999991</v>
      </c>
      <c r="AE158" s="74">
        <v>10.5</v>
      </c>
      <c r="AF158" s="22">
        <v>724</v>
      </c>
      <c r="AG158" s="22">
        <v>874</v>
      </c>
      <c r="AH158" s="22">
        <v>856.73657033341397</v>
      </c>
      <c r="AI158" s="6">
        <v>8</v>
      </c>
      <c r="AJ158" s="6">
        <v>300</v>
      </c>
      <c r="AK158" s="6">
        <v>12</v>
      </c>
      <c r="AL158" s="6">
        <v>300</v>
      </c>
      <c r="AM158" s="6">
        <v>12</v>
      </c>
      <c r="AN158" s="5" t="str" cm="1">
        <f t="array" ref="AN158">_xll.Dce_Name_SectI(AF158, AG158, AJ158, AI158, AK158, "x", "-", $Q$14)</f>
        <v>(724-874)x300x8x12</v>
      </c>
      <c r="AO158" s="5">
        <f t="shared" si="116"/>
        <v>832.73657033341397</v>
      </c>
      <c r="AP158" s="27">
        <f t="shared" si="117"/>
        <v>138.6189256266731</v>
      </c>
      <c r="AQ158" s="27">
        <f t="shared" si="118"/>
        <v>166950.4396903282</v>
      </c>
      <c r="AR158" s="5">
        <f t="shared" si="119"/>
        <v>5403.5530093667558</v>
      </c>
      <c r="AS158" s="5">
        <f t="shared" si="120"/>
        <v>3897.3576119286358</v>
      </c>
      <c r="AT158" s="27">
        <f t="shared" si="121"/>
        <v>360.23686729111705</v>
      </c>
      <c r="AU158" s="27">
        <f t="shared" si="122"/>
        <v>2213.976022170802</v>
      </c>
      <c r="AV158" s="82">
        <f t="shared" si="123"/>
        <v>4.89768374670236E-7</v>
      </c>
      <c r="AW158" s="82">
        <f t="shared" si="124"/>
        <v>9633328.2889918946</v>
      </c>
      <c r="AX158" s="82">
        <f t="shared" si="125"/>
        <v>9.6333282889918949E-6</v>
      </c>
      <c r="AY158" s="70">
        <f t="shared" si="126"/>
        <v>0.13963269631800207</v>
      </c>
      <c r="AZ158" s="16">
        <f t="shared" si="127"/>
        <v>633.55242775006047</v>
      </c>
      <c r="BA158" s="22" t="s">
        <v>302</v>
      </c>
      <c r="BB158" s="23">
        <v>-34.779462100581441</v>
      </c>
      <c r="BC158" s="23">
        <v>1.9402331049714121</v>
      </c>
      <c r="BD158" s="23">
        <v>2.1618163072720051</v>
      </c>
      <c r="BE158" s="23">
        <v>8.7362412116585686E-2</v>
      </c>
      <c r="BF158" s="23">
        <v>1.8771146174685143</v>
      </c>
      <c r="BG158" s="23">
        <v>299.70756823452393</v>
      </c>
      <c r="BH158" s="42" cm="1">
        <f t="array" ref="BH158">_xll.Bimoment(BE158,AY158,AD158,AE158,$O$75)</f>
        <v>0.2928672334748128</v>
      </c>
      <c r="BI158" s="42">
        <f t="shared" si="128"/>
        <v>0.32450482906113537</v>
      </c>
      <c r="BJ158" s="42">
        <f t="shared" si="129"/>
        <v>0.26947682013491836</v>
      </c>
      <c r="BK158" s="24">
        <f t="shared" si="130"/>
        <v>0.54038697954603754</v>
      </c>
      <c r="BL158" s="26" cm="1">
        <f t="array" ref="BL158">_xll.TCVN5575AnnexEHeSoCx(1,BK158)</f>
        <v>1.1159613020453962</v>
      </c>
      <c r="BM158" s="26">
        <f t="shared" si="131"/>
        <v>1.47</v>
      </c>
      <c r="BN158" s="24">
        <f t="shared" si="132"/>
        <v>1</v>
      </c>
      <c r="BO158" s="26" cm="1">
        <f t="array" ref="BO158">noisuy1chieu(BQ158*BN158,$C$92:$M$92,$C$93:$M$93)</f>
        <v>2.0902526378631592</v>
      </c>
      <c r="BP158" s="24">
        <f t="shared" si="133"/>
        <v>1.1554596512641296E-2</v>
      </c>
      <c r="BQ158" s="26">
        <f t="shared" si="134"/>
        <v>0.31734581077799834</v>
      </c>
      <c r="BR158" s="24">
        <f t="shared" si="135"/>
        <v>1.6324494869278096E-2</v>
      </c>
      <c r="BS158" s="24">
        <f t="shared" si="136"/>
        <v>4.2435825556042641E-3</v>
      </c>
      <c r="BT158" s="42">
        <f t="shared" si="137"/>
        <v>0.34522490215991775</v>
      </c>
      <c r="BU158" s="42">
        <f t="shared" si="138"/>
        <v>0.33314398984624388</v>
      </c>
      <c r="BV158" s="28">
        <f t="shared" si="139"/>
        <v>0.34522490215991775</v>
      </c>
      <c r="BW158" s="5" t="str">
        <f t="shared" si="140"/>
        <v>OK</v>
      </c>
      <c r="BX158" s="51">
        <v>1.2</v>
      </c>
      <c r="BY158" s="96" cm="1">
        <f t="array" ref="BY158">_xll.DCETCVNPhuLucFHeSoOnDinh(AE158*1000, BX158*1000, AH158, AI158, AJ158, AK158, AL158, AM158, $D$29)</f>
        <v>1</v>
      </c>
      <c r="BZ158" s="52">
        <f t="shared" si="141"/>
        <v>0.35414564419446692</v>
      </c>
      <c r="CA158" s="54">
        <f t="shared" si="142"/>
        <v>0.37471372161934929</v>
      </c>
      <c r="CB158" s="5" t="str">
        <f t="shared" si="143"/>
        <v>OK</v>
      </c>
      <c r="CC158" s="56">
        <f t="shared" si="144"/>
        <v>0.40527421278457681</v>
      </c>
      <c r="CD158" s="55">
        <f t="shared" si="145"/>
        <v>0.40527421278457681</v>
      </c>
      <c r="CE158" s="54">
        <f t="shared" si="146"/>
        <v>0.40527421278457681</v>
      </c>
      <c r="CF158" s="52">
        <f t="shared" si="147"/>
        <v>0.38</v>
      </c>
      <c r="CG158" s="5" t="str">
        <f t="shared" si="148"/>
        <v>Check</v>
      </c>
      <c r="CH158" s="57">
        <f t="shared" si="149"/>
        <v>3.4673286780698911</v>
      </c>
      <c r="CI158" s="6">
        <f t="shared" si="150"/>
        <v>3.2</v>
      </c>
      <c r="CJ158" s="5" t="str">
        <f t="shared" si="151"/>
        <v>Gia cường</v>
      </c>
      <c r="DN158" s="181"/>
      <c r="DP158" s="27"/>
      <c r="DQ158" s="27"/>
      <c r="DR158" s="5"/>
      <c r="DS158" s="5"/>
      <c r="DT158" s="27"/>
      <c r="DU158" s="27"/>
      <c r="DV158" s="82"/>
      <c r="DW158" s="82"/>
      <c r="DX158" s="82"/>
      <c r="DY158" s="70"/>
      <c r="DZ158" s="16"/>
      <c r="EH158" s="42"/>
      <c r="EI158" s="42"/>
      <c r="EJ158" s="42"/>
      <c r="EK158" s="24"/>
      <c r="EL158" s="26"/>
      <c r="EM158" s="26"/>
      <c r="EN158" s="24"/>
      <c r="EO158" s="26"/>
      <c r="EP158" s="24"/>
      <c r="EQ158" s="26"/>
      <c r="ER158" s="24"/>
      <c r="ES158" s="24"/>
      <c r="ET158" s="42"/>
      <c r="EU158" s="42"/>
      <c r="EV158" s="28"/>
      <c r="EX158" s="51"/>
      <c r="EY158" s="96"/>
      <c r="EZ158" s="52"/>
      <c r="FA158" s="54"/>
      <c r="FB158" s="5"/>
      <c r="FC158" s="56"/>
      <c r="FD158" s="55"/>
      <c r="FE158" s="54"/>
      <c r="FF158" s="52"/>
      <c r="FG158" s="5"/>
      <c r="FH158" s="57"/>
      <c r="FI158" s="6"/>
      <c r="FJ158" s="5"/>
    </row>
    <row r="159" spans="27:166">
      <c r="AA159" s="18" t="s">
        <v>131</v>
      </c>
      <c r="AB159" s="22" t="s">
        <v>341</v>
      </c>
      <c r="AC159" s="22" t="s">
        <v>211</v>
      </c>
      <c r="AD159" s="74">
        <v>10.5</v>
      </c>
      <c r="AE159" s="74">
        <v>10.5</v>
      </c>
      <c r="AF159" s="22">
        <v>724</v>
      </c>
      <c r="AG159" s="22">
        <v>874</v>
      </c>
      <c r="AH159" s="22">
        <v>874</v>
      </c>
      <c r="AI159" s="6">
        <v>8</v>
      </c>
      <c r="AJ159" s="6">
        <v>300</v>
      </c>
      <c r="AK159" s="6">
        <v>12</v>
      </c>
      <c r="AL159" s="6">
        <v>300</v>
      </c>
      <c r="AM159" s="6">
        <v>12</v>
      </c>
      <c r="AN159" s="5" t="str" cm="1">
        <f t="array" ref="AN159">_xll.Dce_Name_SectI(AF159, AG159, AJ159, AI159, AK159, "x", "-", $Q$14)</f>
        <v>(724-874)x300x8x12</v>
      </c>
      <c r="AO159" s="5">
        <f t="shared" si="116"/>
        <v>850</v>
      </c>
      <c r="AP159" s="27">
        <f t="shared" si="117"/>
        <v>140</v>
      </c>
      <c r="AQ159" s="27">
        <f t="shared" si="118"/>
        <v>174698.22666666668</v>
      </c>
      <c r="AR159" s="5">
        <f t="shared" si="119"/>
        <v>5403.626666666667</v>
      </c>
      <c r="AS159" s="5">
        <f t="shared" si="120"/>
        <v>3997.6710907704046</v>
      </c>
      <c r="AT159" s="27">
        <f t="shared" si="121"/>
        <v>360.24177777777783</v>
      </c>
      <c r="AU159" s="27">
        <f t="shared" si="122"/>
        <v>2274.1</v>
      </c>
      <c r="AV159" s="82">
        <f t="shared" si="123"/>
        <v>4.9271466666666671E-7</v>
      </c>
      <c r="AW159" s="82">
        <f t="shared" si="124"/>
        <v>10031094</v>
      </c>
      <c r="AX159" s="82">
        <f t="shared" si="125"/>
        <v>1.0031094E-5</v>
      </c>
      <c r="AY159" s="70">
        <f t="shared" si="126"/>
        <v>0.13724721180314908</v>
      </c>
      <c r="AZ159" s="16">
        <f t="shared" si="127"/>
        <v>646.5</v>
      </c>
      <c r="BA159" s="22" t="s">
        <v>302</v>
      </c>
      <c r="BB159" s="23">
        <v>-34.206063224032704</v>
      </c>
      <c r="BC159" s="23">
        <v>2.8858741059819071</v>
      </c>
      <c r="BD159" s="23">
        <v>2.1618163072720051</v>
      </c>
      <c r="BE159" s="23">
        <v>8.7362412116585686E-2</v>
      </c>
      <c r="BF159" s="23">
        <v>0.73531084661830726</v>
      </c>
      <c r="BG159" s="23">
        <v>299.13799211602651</v>
      </c>
      <c r="BH159" s="42" cm="1">
        <f t="array" ref="BH159">_xll.Bimoment(BE159,AY159,AD159,AE159,$O$75)</f>
        <v>0.77616655245419353</v>
      </c>
      <c r="BI159" s="42">
        <f t="shared" si="128"/>
        <v>0.31791416283411839</v>
      </c>
      <c r="BJ159" s="42">
        <f t="shared" si="129"/>
        <v>0.40081584805304266</v>
      </c>
      <c r="BK159" s="24">
        <f t="shared" si="130"/>
        <v>0.52941176470588236</v>
      </c>
      <c r="BL159" s="26" cm="1">
        <f t="array" ref="BL159">_xll.TCVN5575AnnexEHeSoCx(1,BK159)</f>
        <v>1.1170588235294117</v>
      </c>
      <c r="BM159" s="26">
        <f t="shared" si="131"/>
        <v>1.47</v>
      </c>
      <c r="BN159" s="24">
        <f t="shared" si="132"/>
        <v>1</v>
      </c>
      <c r="BO159" s="26" cm="1">
        <f t="array" ref="BO159">noisuy1chieu(BQ159*BN159,$C$92:$M$92,$C$93:$M$93)</f>
        <v>2.0717465877532959</v>
      </c>
      <c r="BP159" s="24">
        <f t="shared" si="133"/>
        <v>1.1251994481589705E-2</v>
      </c>
      <c r="BQ159" s="26">
        <f t="shared" si="134"/>
        <v>0.30849130191940954</v>
      </c>
      <c r="BR159" s="24">
        <f t="shared" si="135"/>
        <v>6.3946092632994047E-3</v>
      </c>
      <c r="BS159" s="24">
        <f t="shared" si="136"/>
        <v>1.1119697492277631E-2</v>
      </c>
      <c r="BT159" s="42">
        <f t="shared" si="137"/>
        <v>0.32613790566429862</v>
      </c>
      <c r="BU159" s="42">
        <f t="shared" si="138"/>
        <v>0.33086299389327689</v>
      </c>
      <c r="BV159" s="28">
        <f t="shared" si="139"/>
        <v>0.33086299389327689</v>
      </c>
      <c r="BW159" s="5" t="str">
        <f t="shared" si="140"/>
        <v>OK</v>
      </c>
      <c r="BX159" s="51">
        <v>1.2</v>
      </c>
      <c r="BY159" s="96" cm="1">
        <f t="array" ref="BY159">_xll.DCETCVNPhuLucFHeSoOnDinh(AE159*1000, BX159*1000, AH159, AI159, AJ159, AK159, AL159, AM159, $D$29)</f>
        <v>1</v>
      </c>
      <c r="BZ159" s="52">
        <f t="shared" si="141"/>
        <v>0.34460293079115212</v>
      </c>
      <c r="CA159" s="54">
        <f t="shared" si="142"/>
        <v>0.36211723754672914</v>
      </c>
      <c r="CB159" s="5" t="str">
        <f t="shared" si="143"/>
        <v>OK</v>
      </c>
      <c r="CC159" s="56">
        <f t="shared" si="144"/>
        <v>0.40527421278457681</v>
      </c>
      <c r="CD159" s="55">
        <f t="shared" si="145"/>
        <v>0.40527421278457681</v>
      </c>
      <c r="CE159" s="54">
        <f t="shared" si="146"/>
        <v>0.40527421278457681</v>
      </c>
      <c r="CF159" s="52">
        <f t="shared" si="147"/>
        <v>0.38</v>
      </c>
      <c r="CG159" s="5" t="str">
        <f t="shared" si="148"/>
        <v>Check</v>
      </c>
      <c r="CH159" s="57">
        <f t="shared" si="149"/>
        <v>3.5392097349338045</v>
      </c>
      <c r="CI159" s="6">
        <f t="shared" si="150"/>
        <v>3.2</v>
      </c>
      <c r="CJ159" s="5" t="str">
        <f t="shared" si="151"/>
        <v>Gia cường</v>
      </c>
      <c r="DN159" s="181"/>
      <c r="DP159" s="27"/>
      <c r="DQ159" s="27"/>
      <c r="DR159" s="5"/>
      <c r="DS159" s="5"/>
      <c r="DT159" s="27"/>
      <c r="DU159" s="27"/>
      <c r="DV159" s="82"/>
      <c r="DW159" s="82"/>
      <c r="DX159" s="82"/>
      <c r="DY159" s="70"/>
      <c r="DZ159" s="16"/>
      <c r="EH159" s="42"/>
      <c r="EI159" s="42"/>
      <c r="EJ159" s="42"/>
      <c r="EK159" s="24"/>
      <c r="EL159" s="26"/>
      <c r="EM159" s="26"/>
      <c r="EN159" s="24"/>
      <c r="EO159" s="26"/>
      <c r="EP159" s="24"/>
      <c r="EQ159" s="26"/>
      <c r="ER159" s="24"/>
      <c r="ES159" s="24"/>
      <c r="ET159" s="42"/>
      <c r="EU159" s="42"/>
      <c r="EV159" s="28"/>
      <c r="EX159" s="51"/>
      <c r="EY159" s="96"/>
      <c r="EZ159" s="52"/>
      <c r="FA159" s="54"/>
      <c r="FB159" s="5"/>
      <c r="FC159" s="56"/>
      <c r="FD159" s="55"/>
      <c r="FE159" s="54"/>
      <c r="FF159" s="52"/>
      <c r="FG159" s="5"/>
      <c r="FH159" s="57"/>
      <c r="FI159" s="6"/>
      <c r="FJ159" s="5"/>
    </row>
    <row r="160" spans="27:166">
      <c r="AA160" s="18" t="s">
        <v>131</v>
      </c>
      <c r="AB160" s="22" t="s">
        <v>341</v>
      </c>
      <c r="AC160" s="22" t="s">
        <v>211</v>
      </c>
      <c r="AD160" s="74">
        <v>0</v>
      </c>
      <c r="AE160" s="74">
        <v>10.5</v>
      </c>
      <c r="AF160" s="22">
        <v>724</v>
      </c>
      <c r="AG160" s="22">
        <v>874</v>
      </c>
      <c r="AH160" s="22">
        <v>724</v>
      </c>
      <c r="AI160" s="6">
        <v>8</v>
      </c>
      <c r="AJ160" s="6">
        <v>300</v>
      </c>
      <c r="AK160" s="6">
        <v>12</v>
      </c>
      <c r="AL160" s="6">
        <v>300</v>
      </c>
      <c r="AM160" s="6">
        <v>12</v>
      </c>
      <c r="AN160" s="5" t="str" cm="1">
        <f t="array" ref="AN160">_xll.Dce_Name_SectI(AF160, AG160, AJ160, AI160, AK160, "x", "-", $Q$14)</f>
        <v>(724-874)x300x8x12</v>
      </c>
      <c r="AO160" s="5">
        <f t="shared" si="116"/>
        <v>700</v>
      </c>
      <c r="AP160" s="27">
        <f t="shared" si="117"/>
        <v>128</v>
      </c>
      <c r="AQ160" s="27">
        <f t="shared" si="118"/>
        <v>114125.22666666665</v>
      </c>
      <c r="AR160" s="5">
        <f t="shared" si="119"/>
        <v>5402.9866666666676</v>
      </c>
      <c r="AS160" s="5">
        <f t="shared" si="120"/>
        <v>3152.6305709023936</v>
      </c>
      <c r="AT160" s="27">
        <f t="shared" si="121"/>
        <v>360.19911111111116</v>
      </c>
      <c r="AU160" s="27">
        <f t="shared" si="122"/>
        <v>1771.6</v>
      </c>
      <c r="AV160" s="82">
        <f t="shared" si="123"/>
        <v>4.6711466666666669E-7</v>
      </c>
      <c r="AW160" s="82">
        <f t="shared" si="124"/>
        <v>6843744</v>
      </c>
      <c r="AX160" s="82">
        <f t="shared" si="125"/>
        <v>6.8437439999999997E-6</v>
      </c>
      <c r="AY160" s="70">
        <f t="shared" si="126"/>
        <v>0.16178744234285594</v>
      </c>
      <c r="AZ160" s="16">
        <f t="shared" si="127"/>
        <v>534</v>
      </c>
      <c r="BA160" s="22" t="s">
        <v>303</v>
      </c>
      <c r="BB160" s="23">
        <v>-77.930061606972231</v>
      </c>
      <c r="BC160" s="23">
        <v>90.35888051143138</v>
      </c>
      <c r="BD160" s="23">
        <v>2.0729710663230261E-2</v>
      </c>
      <c r="BE160" s="23">
        <v>2.5677811455527169E-3</v>
      </c>
      <c r="BF160" s="23">
        <v>0.3844625915826918</v>
      </c>
      <c r="BG160" s="23">
        <v>77.653915614692778</v>
      </c>
      <c r="BH160" s="42" cm="1">
        <f t="array" ref="BH160">_xll.Bimoment(BE160,AY160,AD160,AE160,$O$75)</f>
        <v>2.2529532863738138E-2</v>
      </c>
      <c r="BI160" s="42">
        <f t="shared" si="128"/>
        <v>3.7017340470054038E-3</v>
      </c>
      <c r="BJ160" s="42">
        <f t="shared" si="129"/>
        <v>12.549844515476581</v>
      </c>
      <c r="BK160" s="24">
        <f t="shared" si="130"/>
        <v>0.6428571428571429</v>
      </c>
      <c r="BL160" s="26" cm="1">
        <f t="array" ref="BL160">_xll.TCVN5575AnnexEHeSoCx(1,BK160)</f>
        <v>1.1057142857142856</v>
      </c>
      <c r="BM160" s="26">
        <f t="shared" si="131"/>
        <v>1.47</v>
      </c>
      <c r="BN160" s="24">
        <f t="shared" si="132"/>
        <v>1</v>
      </c>
      <c r="BO160" s="26" cm="1">
        <f t="array" ref="BO160">noisuy1chieu(BQ160*BN160,$C$92:$M$92,$C$93:$M$93)</f>
        <v>1.6414115428924561</v>
      </c>
      <c r="BP160" s="24">
        <f t="shared" si="133"/>
        <v>2.8038159500863781E-2</v>
      </c>
      <c r="BQ160" s="26">
        <f t="shared" si="134"/>
        <v>0.10258923900330338</v>
      </c>
      <c r="BR160" s="24">
        <f t="shared" si="135"/>
        <v>3.3438637225724297E-3</v>
      </c>
      <c r="BS160" s="24">
        <f t="shared" si="136"/>
        <v>4.9321543261607011E-4</v>
      </c>
      <c r="BT160" s="42">
        <f t="shared" si="137"/>
        <v>0.13397126222673958</v>
      </c>
      <c r="BU160" s="42">
        <f t="shared" si="138"/>
        <v>0.13112061393678323</v>
      </c>
      <c r="BV160" s="28">
        <f t="shared" si="139"/>
        <v>0.13397126222673958</v>
      </c>
      <c r="BW160" s="5" t="str">
        <f t="shared" si="140"/>
        <v>OK</v>
      </c>
      <c r="BX160" s="51">
        <v>1.2</v>
      </c>
      <c r="BY160" s="96" cm="1">
        <f t="array" ref="BY160">_xll.DCETCVNPhuLucFHeSoOnDinh(AE160*1000, BX160*1000, AH160, AI160, AJ160, AK160, AL160, AM160, $D$29)</f>
        <v>1</v>
      </c>
      <c r="BZ160" s="52">
        <f t="shared" si="141"/>
        <v>0.11343438712650973</v>
      </c>
      <c r="CA160" s="54">
        <f t="shared" si="142"/>
        <v>0.11727146628169824</v>
      </c>
      <c r="CB160" s="5" t="str">
        <f t="shared" si="143"/>
        <v>OK</v>
      </c>
      <c r="CC160" s="56">
        <f t="shared" si="144"/>
        <v>0.40527421278457681</v>
      </c>
      <c r="CD160" s="55">
        <f t="shared" si="145"/>
        <v>0.40527421278457681</v>
      </c>
      <c r="CE160" s="54">
        <f t="shared" si="146"/>
        <v>0.40527421278457681</v>
      </c>
      <c r="CF160" s="52">
        <f t="shared" si="147"/>
        <v>0.38</v>
      </c>
      <c r="CG160" s="5" t="str">
        <f t="shared" si="148"/>
        <v>Check</v>
      </c>
      <c r="CH160" s="57">
        <f t="shared" si="149"/>
        <v>2.9146433111219565</v>
      </c>
      <c r="CI160" s="6">
        <f t="shared" si="150"/>
        <v>3.2</v>
      </c>
      <c r="CJ160" s="5" t="str">
        <f t="shared" si="151"/>
        <v>OK</v>
      </c>
      <c r="DN160" s="181"/>
      <c r="DP160" s="27"/>
      <c r="DQ160" s="27"/>
      <c r="DR160" s="5"/>
      <c r="DS160" s="5"/>
      <c r="DT160" s="27"/>
      <c r="DU160" s="27"/>
      <c r="DV160" s="82"/>
      <c r="DW160" s="82"/>
      <c r="DX160" s="82"/>
      <c r="DY160" s="70"/>
      <c r="DZ160" s="16"/>
      <c r="EH160" s="42"/>
      <c r="EI160" s="42"/>
      <c r="EJ160" s="42"/>
      <c r="EK160" s="24"/>
      <c r="EL160" s="26"/>
      <c r="EM160" s="26"/>
      <c r="EN160" s="24"/>
      <c r="EO160" s="26"/>
      <c r="EP160" s="24"/>
      <c r="EQ160" s="26"/>
      <c r="ER160" s="24"/>
      <c r="ES160" s="24"/>
      <c r="ET160" s="42"/>
      <c r="EU160" s="42"/>
      <c r="EV160" s="28"/>
      <c r="EX160" s="51"/>
      <c r="EY160" s="96"/>
      <c r="EZ160" s="52"/>
      <c r="FA160" s="54"/>
      <c r="FB160" s="5"/>
      <c r="FC160" s="56"/>
      <c r="FD160" s="55"/>
      <c r="FE160" s="54"/>
      <c r="FF160" s="52"/>
      <c r="FG160" s="5"/>
      <c r="FH160" s="57"/>
      <c r="FI160" s="6"/>
      <c r="FJ160" s="5"/>
    </row>
    <row r="161" spans="27:166">
      <c r="AA161" s="18" t="s">
        <v>131</v>
      </c>
      <c r="AB161" s="22" t="s">
        <v>341</v>
      </c>
      <c r="AC161" s="22" t="s">
        <v>211</v>
      </c>
      <c r="AD161" s="74">
        <v>5.25</v>
      </c>
      <c r="AE161" s="74">
        <v>10.5</v>
      </c>
      <c r="AF161" s="22">
        <v>724</v>
      </c>
      <c r="AG161" s="22">
        <v>874</v>
      </c>
      <c r="AH161" s="22">
        <v>798.99999999999989</v>
      </c>
      <c r="AI161" s="6">
        <v>8</v>
      </c>
      <c r="AJ161" s="6">
        <v>300</v>
      </c>
      <c r="AK161" s="6">
        <v>12</v>
      </c>
      <c r="AL161" s="6">
        <v>300</v>
      </c>
      <c r="AM161" s="6">
        <v>12</v>
      </c>
      <c r="AN161" s="5" t="str" cm="1">
        <f t="array" ref="AN161">_xll.Dce_Name_SectI(AF161, AG161, AJ161, AI161, AK161, "x", "-", $Q$14)</f>
        <v>(724-874)x300x8x12</v>
      </c>
      <c r="AO161" s="5">
        <f t="shared" si="116"/>
        <v>774.99999999999989</v>
      </c>
      <c r="AP161" s="27">
        <f t="shared" si="117"/>
        <v>134</v>
      </c>
      <c r="AQ161" s="27">
        <f t="shared" si="118"/>
        <v>142527.3516666666</v>
      </c>
      <c r="AR161" s="5">
        <f t="shared" si="119"/>
        <v>5403.3066666666673</v>
      </c>
      <c r="AS161" s="5">
        <f t="shared" si="120"/>
        <v>3567.6433458489764</v>
      </c>
      <c r="AT161" s="27">
        <f t="shared" si="121"/>
        <v>360.22044444444447</v>
      </c>
      <c r="AU161" s="27">
        <f t="shared" si="122"/>
        <v>2017.2249999999995</v>
      </c>
      <c r="AV161" s="82">
        <f t="shared" si="123"/>
        <v>4.799146666666667E-7</v>
      </c>
      <c r="AW161" s="82">
        <f t="shared" si="124"/>
        <v>8361481.4999999972</v>
      </c>
      <c r="AX161" s="82">
        <f t="shared" si="125"/>
        <v>8.3614814999999972E-6</v>
      </c>
      <c r="AY161" s="70">
        <f t="shared" si="126"/>
        <v>0.1483611975238546</v>
      </c>
      <c r="AZ161" s="16">
        <f t="shared" si="127"/>
        <v>590.24999999999989</v>
      </c>
      <c r="BA161" s="22" t="s">
        <v>303</v>
      </c>
      <c r="BB161" s="23">
        <v>-73.166527636815715</v>
      </c>
      <c r="BC161" s="23">
        <v>50.266062867217315</v>
      </c>
      <c r="BD161" s="23">
        <v>2.0729710663230261E-2</v>
      </c>
      <c r="BE161" s="23">
        <v>2.5677811455527169E-3</v>
      </c>
      <c r="BF161" s="23">
        <v>0.27563161060070174</v>
      </c>
      <c r="BG161" s="23">
        <v>446.92084135361324</v>
      </c>
      <c r="BH161" s="42" cm="1">
        <f t="array" ref="BH161">_xll.Bimoment(BE161,AY161,AD161,AE161,$O$75)</f>
        <v>-1.1011132504222679E-2</v>
      </c>
      <c r="BI161" s="42">
        <f t="shared" si="128"/>
        <v>3.3435017198758486E-3</v>
      </c>
      <c r="BJ161" s="42">
        <f t="shared" si="129"/>
        <v>6.9813976204468497</v>
      </c>
      <c r="BK161" s="24">
        <f t="shared" si="130"/>
        <v>0.58064516129032262</v>
      </c>
      <c r="BL161" s="26" cm="1">
        <f t="array" ref="BL161">_xll.TCVN5575AnnexEHeSoCx(1,BK161)</f>
        <v>1.1119354838709676</v>
      </c>
      <c r="BM161" s="26">
        <f t="shared" si="131"/>
        <v>1.47</v>
      </c>
      <c r="BN161" s="24">
        <f t="shared" si="132"/>
        <v>1</v>
      </c>
      <c r="BO161" s="26" cm="1">
        <f t="array" ref="BO161">noisuy1chieu(BQ161*BN161,$C$92:$M$92,$C$93:$M$93)</f>
        <v>2.5113520622253418</v>
      </c>
      <c r="BP161" s="24">
        <f t="shared" si="133"/>
        <v>2.5145605531113027E-2</v>
      </c>
      <c r="BQ161" s="26">
        <f t="shared" si="134"/>
        <v>0.51882875546839968</v>
      </c>
      <c r="BR161" s="24">
        <f t="shared" si="135"/>
        <v>2.3971641957717558E-3</v>
      </c>
      <c r="BS161" s="24">
        <f t="shared" si="136"/>
        <v>1.4253830938890663E-4</v>
      </c>
      <c r="BT161" s="42">
        <f t="shared" si="137"/>
        <v>0.54637152519528442</v>
      </c>
      <c r="BU161" s="42">
        <f t="shared" si="138"/>
        <v>0.54411689930890161</v>
      </c>
      <c r="BV161" s="28">
        <f t="shared" si="139"/>
        <v>0.54637152519528442</v>
      </c>
      <c r="BW161" s="5" t="str">
        <f t="shared" si="140"/>
        <v>OK</v>
      </c>
      <c r="BX161" s="51">
        <v>1.2</v>
      </c>
      <c r="BY161" s="96" cm="1">
        <f t="array" ref="BY161">_xll.DCETCVNPhuLucFHeSoOnDinh(AE161*1000, BX161*1000, AH161, AI161, AJ161, AK161, AL161, AM161, $D$29)</f>
        <v>1</v>
      </c>
      <c r="BZ161" s="52">
        <f t="shared" si="141"/>
        <v>0.57690410325792707</v>
      </c>
      <c r="CA161" s="54">
        <f t="shared" si="142"/>
        <v>0.57944380576308774</v>
      </c>
      <c r="CB161" s="5" t="str">
        <f t="shared" si="143"/>
        <v>OK</v>
      </c>
      <c r="CC161" s="56">
        <f t="shared" si="144"/>
        <v>0.40527421278457681</v>
      </c>
      <c r="CD161" s="55">
        <f t="shared" si="145"/>
        <v>0.40527421278457681</v>
      </c>
      <c r="CE161" s="54">
        <f t="shared" si="146"/>
        <v>0.40527421278457681</v>
      </c>
      <c r="CF161" s="52">
        <f t="shared" si="147"/>
        <v>0.38</v>
      </c>
      <c r="CG161" s="5" t="str">
        <f t="shared" si="148"/>
        <v>Check</v>
      </c>
      <c r="CH161" s="57">
        <f t="shared" si="149"/>
        <v>3.2269265230278799</v>
      </c>
      <c r="CI161" s="6">
        <f t="shared" si="150"/>
        <v>3.2</v>
      </c>
      <c r="CJ161" s="5" t="str">
        <f t="shared" si="151"/>
        <v>Gia cường</v>
      </c>
      <c r="DN161" s="181"/>
      <c r="DP161" s="27"/>
      <c r="DQ161" s="27"/>
      <c r="DR161" s="5"/>
      <c r="DS161" s="5"/>
      <c r="DT161" s="27"/>
      <c r="DU161" s="27"/>
      <c r="DV161" s="82"/>
      <c r="DW161" s="82"/>
      <c r="DX161" s="82"/>
      <c r="DY161" s="70"/>
      <c r="DZ161" s="16"/>
      <c r="EH161" s="42"/>
      <c r="EI161" s="42"/>
      <c r="EJ161" s="42"/>
      <c r="EK161" s="24"/>
      <c r="EL161" s="26"/>
      <c r="EM161" s="26"/>
      <c r="EN161" s="24"/>
      <c r="EO161" s="26"/>
      <c r="EP161" s="24"/>
      <c r="EQ161" s="26"/>
      <c r="ER161" s="24"/>
      <c r="ES161" s="24"/>
      <c r="ET161" s="42"/>
      <c r="EU161" s="42"/>
      <c r="EV161" s="28"/>
      <c r="EX161" s="51"/>
      <c r="EY161" s="96"/>
      <c r="EZ161" s="52"/>
      <c r="FA161" s="54"/>
      <c r="FB161" s="5"/>
      <c r="FC161" s="56"/>
      <c r="FD161" s="55"/>
      <c r="FE161" s="54"/>
      <c r="FF161" s="52"/>
      <c r="FG161" s="5"/>
      <c r="FH161" s="57"/>
      <c r="FI161" s="6"/>
      <c r="FJ161" s="5"/>
    </row>
    <row r="162" spans="27:166">
      <c r="AA162" s="18" t="s">
        <v>131</v>
      </c>
      <c r="AB162" s="22" t="s">
        <v>341</v>
      </c>
      <c r="AC162" s="22" t="s">
        <v>211</v>
      </c>
      <c r="AD162" s="74">
        <v>6.47</v>
      </c>
      <c r="AE162" s="74">
        <v>10.5</v>
      </c>
      <c r="AF162" s="22">
        <v>724</v>
      </c>
      <c r="AG162" s="22">
        <v>874</v>
      </c>
      <c r="AH162" s="22">
        <v>816.45524278856499</v>
      </c>
      <c r="AI162" s="6">
        <v>8</v>
      </c>
      <c r="AJ162" s="6">
        <v>300</v>
      </c>
      <c r="AK162" s="6">
        <v>12</v>
      </c>
      <c r="AL162" s="6">
        <v>300</v>
      </c>
      <c r="AM162" s="6">
        <v>12</v>
      </c>
      <c r="AN162" s="5" t="str" cm="1">
        <f t="array" ref="AN162">_xll.Dce_Name_SectI(AF162, AG162, AJ162, AI162, AK162, "x", "-", $Q$14)</f>
        <v>(724-874)x300x8x12</v>
      </c>
      <c r="AO162" s="5">
        <f t="shared" si="116"/>
        <v>792.45524278856499</v>
      </c>
      <c r="AP162" s="27">
        <f t="shared" si="117"/>
        <v>135.39641942308521</v>
      </c>
      <c r="AQ162" s="27">
        <f t="shared" si="118"/>
        <v>149672.00629356259</v>
      </c>
      <c r="AR162" s="5">
        <f t="shared" si="119"/>
        <v>5403.3811423692314</v>
      </c>
      <c r="AS162" s="5">
        <f t="shared" si="120"/>
        <v>3666.3860662432589</v>
      </c>
      <c r="AT162" s="27">
        <f t="shared" si="121"/>
        <v>360.22540949128211</v>
      </c>
      <c r="AU162" s="27">
        <f t="shared" si="122"/>
        <v>2076.0047488425007</v>
      </c>
      <c r="AV162" s="82">
        <f t="shared" si="123"/>
        <v>4.8289369476924839E-7</v>
      </c>
      <c r="AW162" s="82">
        <f t="shared" si="124"/>
        <v>8736501.2082751207</v>
      </c>
      <c r="AX162" s="82">
        <f t="shared" si="125"/>
        <v>8.73650120827512E-6</v>
      </c>
      <c r="AY162" s="70">
        <f t="shared" si="126"/>
        <v>0.14559180563098195</v>
      </c>
      <c r="AZ162" s="16">
        <f t="shared" si="127"/>
        <v>603.34143209142383</v>
      </c>
      <c r="BA162" s="22" t="s">
        <v>303</v>
      </c>
      <c r="BB162" s="23">
        <v>-72.052952943146011</v>
      </c>
      <c r="BC162" s="23">
        <v>40.893536628038888</v>
      </c>
      <c r="BD162" s="23">
        <v>2.0729710663230261E-2</v>
      </c>
      <c r="BE162" s="23">
        <v>2.5677811455527169E-3</v>
      </c>
      <c r="BF162" s="23">
        <v>0.25030266132125722</v>
      </c>
      <c r="BG162" s="23">
        <v>502.61488839470508</v>
      </c>
      <c r="BH162" s="42" cm="1">
        <f t="array" ref="BH162">_xll.Bimoment(BE162,AY162,AD162,AE162,$O$75)</f>
        <v>-9.2970769843233395E-3</v>
      </c>
      <c r="BI162" s="42">
        <f t="shared" si="128"/>
        <v>3.2698551198747563E-3</v>
      </c>
      <c r="BJ162" s="42">
        <f t="shared" si="129"/>
        <v>5.6796578650054013</v>
      </c>
      <c r="BK162" s="24">
        <f t="shared" si="130"/>
        <v>0.56785541403764117</v>
      </c>
      <c r="BL162" s="26" cm="1">
        <f t="array" ref="BL162">_xll.TCVN5575AnnexEHeSoCx(1,BK162)</f>
        <v>1.1132144585962358</v>
      </c>
      <c r="BM162" s="26">
        <f t="shared" si="131"/>
        <v>1.47</v>
      </c>
      <c r="BN162" s="24">
        <f t="shared" si="132"/>
        <v>1</v>
      </c>
      <c r="BO162" s="26" cm="1">
        <f t="array" ref="BO162">noisuy1chieu(BQ162*BN162,$C$92:$M$92,$C$93:$M$93)</f>
        <v>2.6122748851776123</v>
      </c>
      <c r="BP162" s="24">
        <f t="shared" si="133"/>
        <v>2.4507502563248539E-2</v>
      </c>
      <c r="BQ162" s="26">
        <f t="shared" si="134"/>
        <v>0.56711713455103896</v>
      </c>
      <c r="BR162" s="24">
        <f t="shared" si="135"/>
        <v>2.1768486799812314E-3</v>
      </c>
      <c r="BS162" s="24">
        <f t="shared" si="136"/>
        <v>1.1318988342422116E-4</v>
      </c>
      <c r="BT162" s="42">
        <f t="shared" si="137"/>
        <v>0.59380148579426872</v>
      </c>
      <c r="BU162" s="42">
        <f t="shared" si="138"/>
        <v>0.59173782699771171</v>
      </c>
      <c r="BV162" s="28">
        <f t="shared" si="139"/>
        <v>0.59380148579426872</v>
      </c>
      <c r="BW162" s="5" t="str">
        <f t="shared" si="140"/>
        <v>OK</v>
      </c>
      <c r="BX162" s="51">
        <v>1.2</v>
      </c>
      <c r="BY162" s="96" cm="1">
        <f t="array" ref="BY162">_xll.DCETCVNPhuLucFHeSoOnDinh(AE162*1000, BX162*1000, AH162, AI162, AJ162, AK162, AL162, AM162, $D$29)</f>
        <v>1</v>
      </c>
      <c r="BZ162" s="52">
        <f t="shared" si="141"/>
        <v>0.63132299389988344</v>
      </c>
      <c r="CA162" s="54">
        <f t="shared" si="142"/>
        <v>0.63361303246328893</v>
      </c>
      <c r="CB162" s="5" t="str">
        <f t="shared" si="143"/>
        <v>OK</v>
      </c>
      <c r="CC162" s="56">
        <f t="shared" si="144"/>
        <v>0.40527421278457681</v>
      </c>
      <c r="CD162" s="55">
        <f t="shared" si="145"/>
        <v>0.40527421278457681</v>
      </c>
      <c r="CE162" s="54">
        <f t="shared" si="146"/>
        <v>0.40527421278457681</v>
      </c>
      <c r="CF162" s="52">
        <f t="shared" si="147"/>
        <v>0.38</v>
      </c>
      <c r="CG162" s="5" t="str">
        <f t="shared" si="148"/>
        <v>Check</v>
      </c>
      <c r="CH162" s="57">
        <f t="shared" si="149"/>
        <v>3.2996062467960243</v>
      </c>
      <c r="CI162" s="6">
        <f t="shared" si="150"/>
        <v>3.2</v>
      </c>
      <c r="CJ162" s="5" t="str">
        <f t="shared" si="151"/>
        <v>Gia cường</v>
      </c>
      <c r="DN162" s="181"/>
      <c r="DP162" s="27"/>
      <c r="DQ162" s="27"/>
      <c r="DR162" s="5"/>
      <c r="DS162" s="5"/>
      <c r="DT162" s="27"/>
      <c r="DU162" s="27"/>
      <c r="DV162" s="82"/>
      <c r="DW162" s="82"/>
      <c r="DX162" s="82"/>
      <c r="DY162" s="70"/>
      <c r="DZ162" s="16"/>
      <c r="EH162" s="42"/>
      <c r="EI162" s="42"/>
      <c r="EJ162" s="42"/>
      <c r="EK162" s="24"/>
      <c r="EL162" s="26"/>
      <c r="EM162" s="26"/>
      <c r="EN162" s="24"/>
      <c r="EO162" s="26"/>
      <c r="EP162" s="24"/>
      <c r="EQ162" s="26"/>
      <c r="ER162" s="24"/>
      <c r="ES162" s="24"/>
      <c r="ET162" s="42"/>
      <c r="EU162" s="42"/>
      <c r="EV162" s="28"/>
      <c r="EX162" s="51"/>
      <c r="EY162" s="96"/>
      <c r="EZ162" s="52"/>
      <c r="FA162" s="54"/>
      <c r="FB162" s="5"/>
      <c r="FC162" s="56"/>
      <c r="FD162" s="55"/>
      <c r="FE162" s="54"/>
      <c r="FF162" s="52"/>
      <c r="FG162" s="5"/>
      <c r="FH162" s="57"/>
      <c r="FI162" s="6"/>
      <c r="FJ162" s="5"/>
    </row>
    <row r="163" spans="27:166">
      <c r="AA163" s="18" t="s">
        <v>131</v>
      </c>
      <c r="AB163" s="22" t="s">
        <v>341</v>
      </c>
      <c r="AC163" s="22" t="s">
        <v>211</v>
      </c>
      <c r="AD163" s="74">
        <v>6.47</v>
      </c>
      <c r="AE163" s="74">
        <v>10.5</v>
      </c>
      <c r="AF163" s="22">
        <v>724</v>
      </c>
      <c r="AG163" s="22">
        <v>874</v>
      </c>
      <c r="AH163" s="22">
        <v>816.45524278856499</v>
      </c>
      <c r="AI163" s="6">
        <v>8</v>
      </c>
      <c r="AJ163" s="6">
        <v>300</v>
      </c>
      <c r="AK163" s="6">
        <v>12</v>
      </c>
      <c r="AL163" s="6">
        <v>300</v>
      </c>
      <c r="AM163" s="6">
        <v>12</v>
      </c>
      <c r="AN163" s="5" t="str" cm="1">
        <f t="array" ref="AN163">_xll.Dce_Name_SectI(AF163, AG163, AJ163, AI163, AK163, "x", "-", $Q$14)</f>
        <v>(724-874)x300x8x12</v>
      </c>
      <c r="AO163" s="5">
        <f t="shared" si="116"/>
        <v>792.45524278856499</v>
      </c>
      <c r="AP163" s="27">
        <f t="shared" si="117"/>
        <v>135.39641942308521</v>
      </c>
      <c r="AQ163" s="27">
        <f t="shared" si="118"/>
        <v>149672.00629356259</v>
      </c>
      <c r="AR163" s="5">
        <f t="shared" si="119"/>
        <v>5403.3811423692314</v>
      </c>
      <c r="AS163" s="5">
        <f t="shared" si="120"/>
        <v>3666.3860662432589</v>
      </c>
      <c r="AT163" s="27">
        <f t="shared" si="121"/>
        <v>360.22540949128211</v>
      </c>
      <c r="AU163" s="27">
        <f t="shared" si="122"/>
        <v>2076.0047488425007</v>
      </c>
      <c r="AV163" s="82">
        <f t="shared" si="123"/>
        <v>4.8289369476924839E-7</v>
      </c>
      <c r="AW163" s="82">
        <f t="shared" si="124"/>
        <v>8736501.2082751207</v>
      </c>
      <c r="AX163" s="82">
        <f t="shared" si="125"/>
        <v>8.73650120827512E-6</v>
      </c>
      <c r="AY163" s="70">
        <f t="shared" si="126"/>
        <v>0.14559180563098195</v>
      </c>
      <c r="AZ163" s="16">
        <f t="shared" si="127"/>
        <v>603.34143209142383</v>
      </c>
      <c r="BA163" s="22" t="s">
        <v>303</v>
      </c>
      <c r="BB163" s="23">
        <v>-71.978679464060406</v>
      </c>
      <c r="BC163" s="23">
        <v>40.269434076228208</v>
      </c>
      <c r="BD163" s="23">
        <v>1.2605947735449536</v>
      </c>
      <c r="BE163" s="23">
        <v>2.568407655888956E-3</v>
      </c>
      <c r="BF163" s="23">
        <v>0.25030265488373971</v>
      </c>
      <c r="BG163" s="23">
        <v>502.61486908020379</v>
      </c>
      <c r="BH163" s="42" cm="1">
        <f t="array" ref="BH163">_xll.Bimoment(BE163,AY163,AD163,AE163,$O$75)</f>
        <v>-9.2993453687756442E-3</v>
      </c>
      <c r="BI163" s="42">
        <f t="shared" si="128"/>
        <v>0.19884321307362671</v>
      </c>
      <c r="BJ163" s="42">
        <f t="shared" si="129"/>
        <v>5.5929769550316957</v>
      </c>
      <c r="BK163" s="24">
        <f t="shared" si="130"/>
        <v>0.56785541403764117</v>
      </c>
      <c r="BL163" s="26" cm="1">
        <f t="array" ref="BL163">_xll.TCVN5575AnnexEHeSoCx(1,BK163)</f>
        <v>1.1132144585962358</v>
      </c>
      <c r="BM163" s="26">
        <f t="shared" si="131"/>
        <v>1.47</v>
      </c>
      <c r="BN163" s="24">
        <f t="shared" si="132"/>
        <v>1</v>
      </c>
      <c r="BO163" s="26" cm="1">
        <f t="array" ref="BO163">noisuy1chieu(BQ163*BN163,$C$92:$M$92,$C$93:$M$93)</f>
        <v>2.6122746467590332</v>
      </c>
      <c r="BP163" s="24">
        <f t="shared" si="133"/>
        <v>2.4482239789070385E-2</v>
      </c>
      <c r="BQ163" s="26">
        <f t="shared" si="134"/>
        <v>0.56711711275784327</v>
      </c>
      <c r="BR163" s="24">
        <f t="shared" si="135"/>
        <v>2.1768486239950049E-3</v>
      </c>
      <c r="BS163" s="24">
        <f t="shared" si="136"/>
        <v>1.1321751084310821E-4</v>
      </c>
      <c r="BT163" s="42">
        <f t="shared" si="137"/>
        <v>0.59377620117090868</v>
      </c>
      <c r="BU163" s="42">
        <f t="shared" si="138"/>
        <v>0.59171257005775679</v>
      </c>
      <c r="BV163" s="28">
        <f t="shared" si="139"/>
        <v>0.59377620117090868</v>
      </c>
      <c r="BW163" s="5" t="str">
        <f t="shared" si="140"/>
        <v>OK</v>
      </c>
      <c r="BX163" s="51">
        <v>1.2</v>
      </c>
      <c r="BY163" s="96" cm="1">
        <f t="array" ref="BY163">_xll.DCETCVNPhuLucFHeSoOnDinh(AE163*1000, BX163*1000, AH163, AI163, AJ163, AK163, AL163, AM163, $D$29)</f>
        <v>1</v>
      </c>
      <c r="BZ163" s="52">
        <f t="shared" si="141"/>
        <v>0.63132296963938295</v>
      </c>
      <c r="CA163" s="54">
        <f t="shared" si="142"/>
        <v>0.63361303577422112</v>
      </c>
      <c r="CB163" s="5" t="str">
        <f t="shared" si="143"/>
        <v>OK</v>
      </c>
      <c r="CC163" s="56">
        <f t="shared" si="144"/>
        <v>0.40527421278457681</v>
      </c>
      <c r="CD163" s="55">
        <f t="shared" si="145"/>
        <v>0.40527421278457681</v>
      </c>
      <c r="CE163" s="54">
        <f t="shared" si="146"/>
        <v>0.40527421278457681</v>
      </c>
      <c r="CF163" s="52">
        <f t="shared" si="147"/>
        <v>0.38</v>
      </c>
      <c r="CG163" s="5" t="str">
        <f t="shared" si="148"/>
        <v>Check</v>
      </c>
      <c r="CH163" s="57">
        <f t="shared" si="149"/>
        <v>3.2996062467960243</v>
      </c>
      <c r="CI163" s="6">
        <f t="shared" si="150"/>
        <v>3.2</v>
      </c>
      <c r="CJ163" s="5" t="str">
        <f t="shared" si="151"/>
        <v>Gia cường</v>
      </c>
      <c r="DN163" s="181"/>
      <c r="DP163" s="27"/>
      <c r="DQ163" s="27"/>
      <c r="DR163" s="5"/>
      <c r="DS163" s="5"/>
      <c r="DT163" s="27"/>
      <c r="DU163" s="27"/>
      <c r="DV163" s="82"/>
      <c r="DW163" s="82"/>
      <c r="DX163" s="82"/>
      <c r="DY163" s="70"/>
      <c r="DZ163" s="16"/>
      <c r="EH163" s="42"/>
      <c r="EI163" s="42"/>
      <c r="EJ163" s="42"/>
      <c r="EK163" s="24"/>
      <c r="EL163" s="26"/>
      <c r="EM163" s="26"/>
      <c r="EN163" s="24"/>
      <c r="EO163" s="26"/>
      <c r="EP163" s="24"/>
      <c r="EQ163" s="26"/>
      <c r="ER163" s="24"/>
      <c r="ES163" s="24"/>
      <c r="ET163" s="42"/>
      <c r="EU163" s="42"/>
      <c r="EV163" s="28"/>
      <c r="EX163" s="51"/>
      <c r="EY163" s="96"/>
      <c r="EZ163" s="52"/>
      <c r="FA163" s="54"/>
      <c r="FB163" s="5"/>
      <c r="FC163" s="56"/>
      <c r="FD163" s="55"/>
      <c r="FE163" s="54"/>
      <c r="FF163" s="52"/>
      <c r="FG163" s="5"/>
      <c r="FH163" s="57"/>
      <c r="FI163" s="6"/>
      <c r="FJ163" s="5"/>
    </row>
    <row r="164" spans="27:166">
      <c r="AA164" s="18" t="s">
        <v>131</v>
      </c>
      <c r="AB164" s="22" t="s">
        <v>341</v>
      </c>
      <c r="AC164" s="22" t="s">
        <v>211</v>
      </c>
      <c r="AD164" s="74">
        <v>9.2899999999999991</v>
      </c>
      <c r="AE164" s="74">
        <v>10.5</v>
      </c>
      <c r="AF164" s="22">
        <v>724</v>
      </c>
      <c r="AG164" s="22">
        <v>874</v>
      </c>
      <c r="AH164" s="22">
        <v>856.73657033341397</v>
      </c>
      <c r="AI164" s="6">
        <v>8</v>
      </c>
      <c r="AJ164" s="6">
        <v>300</v>
      </c>
      <c r="AK164" s="6">
        <v>12</v>
      </c>
      <c r="AL164" s="6">
        <v>300</v>
      </c>
      <c r="AM164" s="6">
        <v>12</v>
      </c>
      <c r="AN164" s="5" t="str" cm="1">
        <f t="array" ref="AN164">_xll.Dce_Name_SectI(AF164, AG164, AJ164, AI164, AK164, "x", "-", $Q$14)</f>
        <v>(724-874)x300x8x12</v>
      </c>
      <c r="AO164" s="5">
        <f t="shared" si="116"/>
        <v>832.73657033341397</v>
      </c>
      <c r="AP164" s="27">
        <f t="shared" si="117"/>
        <v>138.6189256266731</v>
      </c>
      <c r="AQ164" s="27">
        <f t="shared" si="118"/>
        <v>166950.4396903282</v>
      </c>
      <c r="AR164" s="5">
        <f t="shared" si="119"/>
        <v>5403.5530093667558</v>
      </c>
      <c r="AS164" s="5">
        <f t="shared" si="120"/>
        <v>3897.3576119286358</v>
      </c>
      <c r="AT164" s="27">
        <f t="shared" si="121"/>
        <v>360.23686729111705</v>
      </c>
      <c r="AU164" s="27">
        <f t="shared" si="122"/>
        <v>2213.976022170802</v>
      </c>
      <c r="AV164" s="82">
        <f t="shared" si="123"/>
        <v>4.89768374670236E-7</v>
      </c>
      <c r="AW164" s="82">
        <f t="shared" si="124"/>
        <v>9633328.2889918946</v>
      </c>
      <c r="AX164" s="82">
        <f t="shared" si="125"/>
        <v>9.6333282889918949E-6</v>
      </c>
      <c r="AY164" s="70">
        <f t="shared" si="126"/>
        <v>0.13963269631800207</v>
      </c>
      <c r="AZ164" s="16">
        <f t="shared" si="127"/>
        <v>633.55242775006047</v>
      </c>
      <c r="BA164" s="22" t="s">
        <v>303</v>
      </c>
      <c r="BB164" s="23">
        <v>-69.401847017849235</v>
      </c>
      <c r="BC164" s="23">
        <v>18.580771572664467</v>
      </c>
      <c r="BD164" s="23">
        <v>1.2605947735449536</v>
      </c>
      <c r="BE164" s="23">
        <v>2.568407655888956E-3</v>
      </c>
      <c r="BF164" s="23">
        <v>3.3041875133358851</v>
      </c>
      <c r="BG164" s="23">
        <v>585.60421387066378</v>
      </c>
      <c r="BH164" s="42" cm="1">
        <f t="array" ref="BH164">_xll.Bimoment(BE164,AY164,AD164,AE164,$O$75)</f>
        <v>8.610138232125605E-3</v>
      </c>
      <c r="BI164" s="42">
        <f t="shared" si="128"/>
        <v>0.18922472280763297</v>
      </c>
      <c r="BJ164" s="42">
        <f t="shared" si="129"/>
        <v>2.5806627184256201</v>
      </c>
      <c r="BK164" s="24">
        <f t="shared" si="130"/>
        <v>0.54038697954603754</v>
      </c>
      <c r="BL164" s="26" cm="1">
        <f t="array" ref="BL164">_xll.TCVN5575AnnexEHeSoCx(1,BK164)</f>
        <v>1.1159613020453962</v>
      </c>
      <c r="BM164" s="26">
        <f t="shared" si="131"/>
        <v>1.47</v>
      </c>
      <c r="BN164" s="24">
        <f t="shared" si="132"/>
        <v>1</v>
      </c>
      <c r="BO164" s="26" cm="1">
        <f t="array" ref="BO164">noisuy1chieu(BQ164*BN164,$C$92:$M$92,$C$93:$M$93)</f>
        <v>2.7229418754577637</v>
      </c>
      <c r="BP164" s="24">
        <f t="shared" si="133"/>
        <v>2.3057008104501397E-2</v>
      </c>
      <c r="BQ164" s="26">
        <f t="shared" si="134"/>
        <v>0.62006790532689315</v>
      </c>
      <c r="BR164" s="24">
        <f t="shared" si="135"/>
        <v>2.8735161724608514E-2</v>
      </c>
      <c r="BS164" s="24">
        <f t="shared" si="136"/>
        <v>9.5770643147995824E-5</v>
      </c>
      <c r="BT164" s="42">
        <f t="shared" si="137"/>
        <v>0.6718600751560031</v>
      </c>
      <c r="BU164" s="42">
        <f t="shared" si="138"/>
        <v>0.64322068407454258</v>
      </c>
      <c r="BV164" s="28">
        <f t="shared" si="139"/>
        <v>0.6718600751560031</v>
      </c>
      <c r="BW164" s="5" t="str">
        <f t="shared" si="140"/>
        <v>OK</v>
      </c>
      <c r="BX164" s="51">
        <v>1.2</v>
      </c>
      <c r="BY164" s="96" cm="1">
        <f t="array" ref="BY164">_xll.DCETCVNPhuLucFHeSoOnDinh(AE164*1000, BX164*1000, AH164, AI164, AJ164, AK164, AL164, AM164, $D$29)</f>
        <v>1</v>
      </c>
      <c r="BZ164" s="52">
        <f t="shared" si="141"/>
        <v>0.69197178698516115</v>
      </c>
      <c r="CA164" s="54">
        <f t="shared" si="142"/>
        <v>0.72080271935291773</v>
      </c>
      <c r="CB164" s="5" t="str">
        <f t="shared" si="143"/>
        <v>OK</v>
      </c>
      <c r="CC164" s="56">
        <f t="shared" si="144"/>
        <v>0.40527421278457681</v>
      </c>
      <c r="CD164" s="55">
        <f t="shared" si="145"/>
        <v>0.40527421278457681</v>
      </c>
      <c r="CE164" s="54">
        <f t="shared" si="146"/>
        <v>0.40527421278457681</v>
      </c>
      <c r="CF164" s="52">
        <f t="shared" si="147"/>
        <v>0.38</v>
      </c>
      <c r="CG164" s="5" t="str">
        <f t="shared" si="148"/>
        <v>Check</v>
      </c>
      <c r="CH164" s="57">
        <f t="shared" si="149"/>
        <v>3.4673286780698911</v>
      </c>
      <c r="CI164" s="6">
        <f t="shared" si="150"/>
        <v>3.2</v>
      </c>
      <c r="CJ164" s="5" t="str">
        <f t="shared" si="151"/>
        <v>Gia cường</v>
      </c>
      <c r="DN164" s="181"/>
      <c r="DP164" s="27"/>
      <c r="DQ164" s="27"/>
      <c r="DR164" s="5"/>
      <c r="DS164" s="5"/>
      <c r="DT164" s="27"/>
      <c r="DU164" s="27"/>
      <c r="DV164" s="82"/>
      <c r="DW164" s="82"/>
      <c r="DX164" s="82"/>
      <c r="DY164" s="70"/>
      <c r="DZ164" s="16"/>
      <c r="EH164" s="42"/>
      <c r="EI164" s="42"/>
      <c r="EJ164" s="42"/>
      <c r="EK164" s="24"/>
      <c r="EL164" s="26"/>
      <c r="EM164" s="26"/>
      <c r="EN164" s="24"/>
      <c r="EO164" s="26"/>
      <c r="EP164" s="24"/>
      <c r="EQ164" s="26"/>
      <c r="ER164" s="24"/>
      <c r="ES164" s="24"/>
      <c r="ET164" s="42"/>
      <c r="EU164" s="42"/>
      <c r="EV164" s="28"/>
      <c r="EX164" s="51"/>
      <c r="EY164" s="96"/>
      <c r="EZ164" s="52"/>
      <c r="FA164" s="54"/>
      <c r="FB164" s="5"/>
      <c r="FC164" s="56"/>
      <c r="FD164" s="55"/>
      <c r="FE164" s="54"/>
      <c r="FF164" s="52"/>
      <c r="FG164" s="5"/>
      <c r="FH164" s="57"/>
      <c r="FI164" s="6"/>
      <c r="FJ164" s="5"/>
    </row>
    <row r="165" spans="27:166">
      <c r="AA165" s="18" t="s">
        <v>131</v>
      </c>
      <c r="AB165" s="22" t="s">
        <v>341</v>
      </c>
      <c r="AC165" s="22" t="s">
        <v>211</v>
      </c>
      <c r="AD165" s="74">
        <v>9.2899999999999991</v>
      </c>
      <c r="AE165" s="74">
        <v>10.5</v>
      </c>
      <c r="AF165" s="22">
        <v>724</v>
      </c>
      <c r="AG165" s="22">
        <v>874</v>
      </c>
      <c r="AH165" s="22">
        <v>856.73657033341397</v>
      </c>
      <c r="AI165" s="6">
        <v>8</v>
      </c>
      <c r="AJ165" s="6">
        <v>300</v>
      </c>
      <c r="AK165" s="6">
        <v>12</v>
      </c>
      <c r="AL165" s="6">
        <v>300</v>
      </c>
      <c r="AM165" s="6">
        <v>12</v>
      </c>
      <c r="AN165" s="5" t="str" cm="1">
        <f t="array" ref="AN165">_xll.Dce_Name_SectI(AF165, AG165, AJ165, AI165, AK165, "x", "-", $Q$14)</f>
        <v>(724-874)x300x8x12</v>
      </c>
      <c r="AO165" s="5">
        <f t="shared" si="116"/>
        <v>832.73657033341397</v>
      </c>
      <c r="AP165" s="27">
        <f t="shared" si="117"/>
        <v>138.6189256266731</v>
      </c>
      <c r="AQ165" s="27">
        <f t="shared" si="118"/>
        <v>166950.4396903282</v>
      </c>
      <c r="AR165" s="5">
        <f t="shared" si="119"/>
        <v>5403.5530093667558</v>
      </c>
      <c r="AS165" s="5">
        <f t="shared" si="120"/>
        <v>3897.3576119286358</v>
      </c>
      <c r="AT165" s="27">
        <f t="shared" si="121"/>
        <v>360.23686729111705</v>
      </c>
      <c r="AU165" s="27">
        <f t="shared" si="122"/>
        <v>2213.976022170802</v>
      </c>
      <c r="AV165" s="82">
        <f t="shared" si="123"/>
        <v>4.89768374670236E-7</v>
      </c>
      <c r="AW165" s="82">
        <f t="shared" si="124"/>
        <v>9633328.2889918946</v>
      </c>
      <c r="AX165" s="82">
        <f t="shared" si="125"/>
        <v>9.6333282889918949E-6</v>
      </c>
      <c r="AY165" s="70">
        <f t="shared" si="126"/>
        <v>0.13963269631800207</v>
      </c>
      <c r="AZ165" s="16">
        <f t="shared" si="127"/>
        <v>633.55242775006047</v>
      </c>
      <c r="BA165" s="22" t="s">
        <v>303</v>
      </c>
      <c r="BB165" s="23">
        <v>-65.387665807691519</v>
      </c>
      <c r="BC165" s="23">
        <v>2.7454559574252926</v>
      </c>
      <c r="BD165" s="23">
        <v>3.9467205658927469</v>
      </c>
      <c r="BE165" s="23">
        <v>0.15942044174256659</v>
      </c>
      <c r="BF165" s="23">
        <v>3.4275694047187244</v>
      </c>
      <c r="BG165" s="23">
        <v>581.36876051911531</v>
      </c>
      <c r="BH165" s="42" cm="1">
        <f t="array" ref="BH165">_xll.Bimoment(BE165,AY165,AD165,AE165,$O$75)</f>
        <v>0.53442919673705036</v>
      </c>
      <c r="BI165" s="42">
        <f t="shared" si="128"/>
        <v>0.59243233492083591</v>
      </c>
      <c r="BJ165" s="42">
        <f t="shared" si="129"/>
        <v>0.38131332742017954</v>
      </c>
      <c r="BK165" s="24">
        <f t="shared" si="130"/>
        <v>0.54038697954603754</v>
      </c>
      <c r="BL165" s="26" cm="1">
        <f t="array" ref="BL165">_xll.TCVN5575AnnexEHeSoCx(1,BK165)</f>
        <v>1.1159613020453962</v>
      </c>
      <c r="BM165" s="26">
        <f t="shared" si="131"/>
        <v>1.47</v>
      </c>
      <c r="BN165" s="24">
        <f t="shared" si="132"/>
        <v>1</v>
      </c>
      <c r="BO165" s="26" cm="1">
        <f t="array" ref="BO165">noisuy1chieu(BQ165*BN165,$C$92:$M$92,$C$93:$M$93)</f>
        <v>2.7135689258575439</v>
      </c>
      <c r="BP165" s="24">
        <f t="shared" si="133"/>
        <v>2.1723397938885201E-2</v>
      </c>
      <c r="BQ165" s="26">
        <f t="shared" si="134"/>
        <v>0.61558318915580279</v>
      </c>
      <c r="BR165" s="24">
        <f t="shared" si="135"/>
        <v>2.9808163359190249E-2</v>
      </c>
      <c r="BS165" s="24">
        <f t="shared" si="136"/>
        <v>5.9649934332860121E-3</v>
      </c>
      <c r="BT165" s="42">
        <f t="shared" si="137"/>
        <v>0.66711475045387825</v>
      </c>
      <c r="BU165" s="42">
        <f t="shared" si="138"/>
        <v>0.64327158052797406</v>
      </c>
      <c r="BV165" s="28">
        <f t="shared" si="139"/>
        <v>0.66711475045387825</v>
      </c>
      <c r="BW165" s="5" t="str">
        <f t="shared" si="140"/>
        <v>OK</v>
      </c>
      <c r="BX165" s="51">
        <v>1.2</v>
      </c>
      <c r="BY165" s="96" cm="1">
        <f t="array" ref="BY165">_xll.DCETCVNPhuLucFHeSoOnDinh(AE165*1000, BX165*1000, AH165, AI165, AJ165, AK165, AL165, AM165, $D$29)</f>
        <v>1</v>
      </c>
      <c r="BZ165" s="52">
        <f t="shared" si="141"/>
        <v>0.68696701728756715</v>
      </c>
      <c r="CA165" s="54">
        <f t="shared" si="142"/>
        <v>0.72274017408004343</v>
      </c>
      <c r="CB165" s="5" t="str">
        <f t="shared" si="143"/>
        <v>OK</v>
      </c>
      <c r="CC165" s="56">
        <f t="shared" si="144"/>
        <v>0.40527421278457681</v>
      </c>
      <c r="CD165" s="55">
        <f t="shared" si="145"/>
        <v>0.40527421278457681</v>
      </c>
      <c r="CE165" s="54">
        <f t="shared" si="146"/>
        <v>0.40527421278457681</v>
      </c>
      <c r="CF165" s="52">
        <f t="shared" si="147"/>
        <v>0.38</v>
      </c>
      <c r="CG165" s="5" t="str">
        <f t="shared" si="148"/>
        <v>Check</v>
      </c>
      <c r="CH165" s="57">
        <f t="shared" si="149"/>
        <v>3.4673286780698911</v>
      </c>
      <c r="CI165" s="6">
        <f t="shared" si="150"/>
        <v>3.2</v>
      </c>
      <c r="CJ165" s="5" t="str">
        <f t="shared" si="151"/>
        <v>Gia cường</v>
      </c>
      <c r="DN165" s="181"/>
      <c r="DP165" s="27"/>
      <c r="DQ165" s="27"/>
      <c r="DR165" s="5"/>
      <c r="DS165" s="5"/>
      <c r="DT165" s="27"/>
      <c r="DU165" s="27"/>
      <c r="DV165" s="82"/>
      <c r="DW165" s="82"/>
      <c r="DX165" s="82"/>
      <c r="DY165" s="70"/>
      <c r="DZ165" s="16"/>
      <c r="EH165" s="42"/>
      <c r="EI165" s="42"/>
      <c r="EJ165" s="42"/>
      <c r="EK165" s="24"/>
      <c r="EL165" s="26"/>
      <c r="EM165" s="26"/>
      <c r="EN165" s="24"/>
      <c r="EO165" s="26"/>
      <c r="EP165" s="24"/>
      <c r="EQ165" s="26"/>
      <c r="ER165" s="24"/>
      <c r="ES165" s="24"/>
      <c r="ET165" s="42"/>
      <c r="EU165" s="42"/>
      <c r="EV165" s="28"/>
      <c r="EX165" s="51"/>
      <c r="EY165" s="96"/>
      <c r="EZ165" s="52"/>
      <c r="FA165" s="54"/>
      <c r="FB165" s="5"/>
      <c r="FC165" s="56"/>
      <c r="FD165" s="55"/>
      <c r="FE165" s="54"/>
      <c r="FF165" s="52"/>
      <c r="FG165" s="5"/>
      <c r="FH165" s="57"/>
      <c r="FI165" s="6"/>
      <c r="FJ165" s="5"/>
    </row>
    <row r="166" spans="27:166">
      <c r="AA166" s="18" t="s">
        <v>131</v>
      </c>
      <c r="AB166" s="22" t="s">
        <v>341</v>
      </c>
      <c r="AC166" s="22" t="s">
        <v>211</v>
      </c>
      <c r="AD166" s="74">
        <v>10.5</v>
      </c>
      <c r="AE166" s="74">
        <v>10.5</v>
      </c>
      <c r="AF166" s="22">
        <v>724</v>
      </c>
      <c r="AG166" s="22">
        <v>874</v>
      </c>
      <c r="AH166" s="22">
        <v>874</v>
      </c>
      <c r="AI166" s="6">
        <v>8</v>
      </c>
      <c r="AJ166" s="6">
        <v>300</v>
      </c>
      <c r="AK166" s="6">
        <v>12</v>
      </c>
      <c r="AL166" s="6">
        <v>300</v>
      </c>
      <c r="AM166" s="6">
        <v>12</v>
      </c>
      <c r="AN166" s="5" t="str" cm="1">
        <f t="array" ref="AN166">_xll.Dce_Name_SectI(AF166, AG166, AJ166, AI166, AK166, "x", "-", $Q$14)</f>
        <v>(724-874)x300x8x12</v>
      </c>
      <c r="AO166" s="5">
        <f t="shared" si="116"/>
        <v>850</v>
      </c>
      <c r="AP166" s="27">
        <f t="shared" si="117"/>
        <v>140</v>
      </c>
      <c r="AQ166" s="27">
        <f t="shared" si="118"/>
        <v>174698.22666666668</v>
      </c>
      <c r="AR166" s="5">
        <f t="shared" si="119"/>
        <v>5403.626666666667</v>
      </c>
      <c r="AS166" s="5">
        <f t="shared" si="120"/>
        <v>3997.6710907704046</v>
      </c>
      <c r="AT166" s="27">
        <f t="shared" si="121"/>
        <v>360.24177777777783</v>
      </c>
      <c r="AU166" s="27">
        <f t="shared" si="122"/>
        <v>2274.1</v>
      </c>
      <c r="AV166" s="82">
        <f t="shared" si="123"/>
        <v>4.9271466666666671E-7</v>
      </c>
      <c r="AW166" s="82">
        <f t="shared" si="124"/>
        <v>10031094</v>
      </c>
      <c r="AX166" s="82">
        <f t="shared" si="125"/>
        <v>1.0031094E-5</v>
      </c>
      <c r="AY166" s="70">
        <f t="shared" si="126"/>
        <v>0.13724721180314908</v>
      </c>
      <c r="AZ166" s="16">
        <f t="shared" si="127"/>
        <v>646.5</v>
      </c>
      <c r="BA166" s="22" t="s">
        <v>303</v>
      </c>
      <c r="BB166" s="23">
        <v>-64.280260264285019</v>
      </c>
      <c r="BC166" s="23">
        <v>6.5752073662489785</v>
      </c>
      <c r="BD166" s="23">
        <v>3.9467205658927469</v>
      </c>
      <c r="BE166" s="23">
        <v>0.15942044174256659</v>
      </c>
      <c r="BF166" s="23">
        <v>1.3418058984883245</v>
      </c>
      <c r="BG166" s="23">
        <v>579.05629008183394</v>
      </c>
      <c r="BH166" s="42" cm="1">
        <f t="array" ref="BH166">_xll.Bimoment(BE166,AY166,AD166,AE166,$O$75)</f>
        <v>1.4163621591963937</v>
      </c>
      <c r="BI166" s="42">
        <f t="shared" si="128"/>
        <v>0.58040008321952152</v>
      </c>
      <c r="BJ166" s="42">
        <f t="shared" si="129"/>
        <v>0.9132232453123581</v>
      </c>
      <c r="BK166" s="24">
        <f t="shared" si="130"/>
        <v>0.52941176470588236</v>
      </c>
      <c r="BL166" s="26" cm="1">
        <f t="array" ref="BL166">_xll.TCVN5575AnnexEHeSoCx(1,BK166)</f>
        <v>1.1170588235294117</v>
      </c>
      <c r="BM166" s="26">
        <f t="shared" si="131"/>
        <v>1.47</v>
      </c>
      <c r="BN166" s="24">
        <f t="shared" si="132"/>
        <v>1</v>
      </c>
      <c r="BO166" s="26" cm="1">
        <f t="array" ref="BO166">noisuy1chieu(BQ166*BN166,$C$92:$M$92,$C$93:$M$93)</f>
        <v>2.6750683784484863</v>
      </c>
      <c r="BP166" s="24">
        <f t="shared" si="133"/>
        <v>2.1144822455356916E-2</v>
      </c>
      <c r="BQ166" s="26">
        <f t="shared" si="134"/>
        <v>0.59716195708996267</v>
      </c>
      <c r="BR166" s="24">
        <f t="shared" si="135"/>
        <v>1.166897573656653E-2</v>
      </c>
      <c r="BS166" s="24">
        <f t="shared" si="136"/>
        <v>1.5714989989771288E-2</v>
      </c>
      <c r="BT166" s="42">
        <f t="shared" si="137"/>
        <v>0.6299757552818861</v>
      </c>
      <c r="BU166" s="42">
        <f t="shared" si="138"/>
        <v>0.63402176953509082</v>
      </c>
      <c r="BV166" s="28">
        <f t="shared" si="139"/>
        <v>0.63402176953509082</v>
      </c>
      <c r="BW166" s="5" t="str">
        <f t="shared" si="140"/>
        <v>OK</v>
      </c>
      <c r="BX166" s="51">
        <v>1.2</v>
      </c>
      <c r="BY166" s="96" cm="1">
        <f t="array" ref="BY166">_xll.DCETCVNPhuLucFHeSoOnDinh(AE166*1000, BX166*1000, AH166, AI166, AJ166, AK166, AL166, AM166, $D$29)</f>
        <v>1</v>
      </c>
      <c r="BZ166" s="52">
        <f t="shared" si="141"/>
        <v>0.66706503324343458</v>
      </c>
      <c r="CA166" s="54">
        <f t="shared" si="142"/>
        <v>0.69444899896977241</v>
      </c>
      <c r="CB166" s="5" t="str">
        <f t="shared" si="143"/>
        <v>OK</v>
      </c>
      <c r="CC166" s="56">
        <f t="shared" si="144"/>
        <v>0.40527421278457681</v>
      </c>
      <c r="CD166" s="55">
        <f t="shared" si="145"/>
        <v>0.40527421278457681</v>
      </c>
      <c r="CE166" s="54">
        <f t="shared" si="146"/>
        <v>0.40527421278457681</v>
      </c>
      <c r="CF166" s="52">
        <f t="shared" si="147"/>
        <v>0.38</v>
      </c>
      <c r="CG166" s="5" t="str">
        <f t="shared" si="148"/>
        <v>Check</v>
      </c>
      <c r="CH166" s="57">
        <f t="shared" si="149"/>
        <v>3.5392097349338045</v>
      </c>
      <c r="CI166" s="6">
        <f t="shared" si="150"/>
        <v>3.2</v>
      </c>
      <c r="CJ166" s="5" t="str">
        <f t="shared" si="151"/>
        <v>Gia cường</v>
      </c>
      <c r="DN166" s="181"/>
      <c r="DP166" s="27"/>
      <c r="DQ166" s="27"/>
      <c r="DR166" s="5"/>
      <c r="DS166" s="5"/>
      <c r="DT166" s="27"/>
      <c r="DU166" s="27"/>
      <c r="DV166" s="82"/>
      <c r="DW166" s="82"/>
      <c r="DX166" s="82"/>
      <c r="DY166" s="70"/>
      <c r="DZ166" s="16"/>
      <c r="EH166" s="42"/>
      <c r="EI166" s="42"/>
      <c r="EJ166" s="42"/>
      <c r="EK166" s="24"/>
      <c r="EL166" s="26"/>
      <c r="EM166" s="26"/>
      <c r="EN166" s="24"/>
      <c r="EO166" s="26"/>
      <c r="EP166" s="24"/>
      <c r="EQ166" s="26"/>
      <c r="ER166" s="24"/>
      <c r="ES166" s="24"/>
      <c r="ET166" s="42"/>
      <c r="EU166" s="42"/>
      <c r="EV166" s="28"/>
      <c r="EX166" s="51"/>
      <c r="EY166" s="96"/>
      <c r="EZ166" s="52"/>
      <c r="FA166" s="54"/>
      <c r="FB166" s="5"/>
      <c r="FC166" s="56"/>
      <c r="FD166" s="55"/>
      <c r="FE166" s="54"/>
      <c r="FF166" s="52"/>
      <c r="FG166" s="5"/>
      <c r="FH166" s="57"/>
      <c r="FI166" s="6"/>
      <c r="FJ166" s="5"/>
    </row>
    <row r="167" spans="27:166">
      <c r="AA167" s="18" t="s">
        <v>131</v>
      </c>
      <c r="AB167" s="22" t="s">
        <v>341</v>
      </c>
      <c r="AC167" s="22" t="s">
        <v>211</v>
      </c>
      <c r="AD167" s="74">
        <v>0</v>
      </c>
      <c r="AE167" s="74">
        <v>10.5</v>
      </c>
      <c r="AF167" s="22">
        <v>724</v>
      </c>
      <c r="AG167" s="22">
        <v>874</v>
      </c>
      <c r="AH167" s="22">
        <v>724</v>
      </c>
      <c r="AI167" s="6">
        <v>8</v>
      </c>
      <c r="AJ167" s="6">
        <v>300</v>
      </c>
      <c r="AK167" s="6">
        <v>12</v>
      </c>
      <c r="AL167" s="6">
        <v>300</v>
      </c>
      <c r="AM167" s="6">
        <v>12</v>
      </c>
      <c r="AN167" s="5" t="str" cm="1">
        <f t="array" ref="AN167">_xll.Dce_Name_SectI(AF167, AG167, AJ167, AI167, AK167, "x", "-", $Q$14)</f>
        <v>(724-874)x300x8x12</v>
      </c>
      <c r="AO167" s="5">
        <f t="shared" si="116"/>
        <v>700</v>
      </c>
      <c r="AP167" s="27">
        <f t="shared" si="117"/>
        <v>128</v>
      </c>
      <c r="AQ167" s="27">
        <f t="shared" si="118"/>
        <v>114125.22666666665</v>
      </c>
      <c r="AR167" s="5">
        <f t="shared" si="119"/>
        <v>5402.9866666666676</v>
      </c>
      <c r="AS167" s="5">
        <f t="shared" si="120"/>
        <v>3152.6305709023936</v>
      </c>
      <c r="AT167" s="27">
        <f t="shared" si="121"/>
        <v>360.19911111111116</v>
      </c>
      <c r="AU167" s="27">
        <f t="shared" si="122"/>
        <v>1771.6</v>
      </c>
      <c r="AV167" s="82">
        <f t="shared" si="123"/>
        <v>4.6711466666666669E-7</v>
      </c>
      <c r="AW167" s="82">
        <f t="shared" si="124"/>
        <v>6843744</v>
      </c>
      <c r="AX167" s="82">
        <f t="shared" si="125"/>
        <v>6.8437439999999997E-6</v>
      </c>
      <c r="AY167" s="70">
        <f t="shared" si="126"/>
        <v>0.16178744234285594</v>
      </c>
      <c r="AZ167" s="16">
        <f t="shared" si="127"/>
        <v>534</v>
      </c>
      <c r="BA167" s="22" t="s">
        <v>304</v>
      </c>
      <c r="BB167" s="23">
        <v>-3.6398991171763555</v>
      </c>
      <c r="BC167" s="23">
        <v>47.407900534132523</v>
      </c>
      <c r="BD167" s="23">
        <v>4.0802436667422448E-2</v>
      </c>
      <c r="BE167" s="23">
        <v>1.7450656759295493E-2</v>
      </c>
      <c r="BF167" s="23">
        <v>0.36083937938733612</v>
      </c>
      <c r="BG167" s="23">
        <v>122.21755088186183</v>
      </c>
      <c r="BH167" s="42" cm="1">
        <f t="array" ref="BH167">_xll.Bimoment(BE167,AY167,AD167,AE167,$O$75)</f>
        <v>0.15311084655064516</v>
      </c>
      <c r="BI167" s="42">
        <f t="shared" si="128"/>
        <v>7.2861494048968665E-3</v>
      </c>
      <c r="BJ167" s="42">
        <f t="shared" si="129"/>
        <v>6.5844306297406279</v>
      </c>
      <c r="BK167" s="24">
        <f t="shared" si="130"/>
        <v>0.6428571428571429</v>
      </c>
      <c r="BL167" s="26" cm="1">
        <f t="array" ref="BL167">_xll.TCVN5575AnnexEHeSoCx(1,BK167)</f>
        <v>1.1057142857142856</v>
      </c>
      <c r="BM167" s="26">
        <f t="shared" si="131"/>
        <v>1.47</v>
      </c>
      <c r="BN167" s="24">
        <f t="shared" si="132"/>
        <v>1</v>
      </c>
      <c r="BO167" s="26" cm="1">
        <f t="array" ref="BO167">noisuy1chieu(BQ167*BN167,$C$92:$M$92,$C$93:$M$93)</f>
        <v>1.7644569873809814</v>
      </c>
      <c r="BP167" s="24">
        <f t="shared" si="133"/>
        <v>1.3095854142801445E-3</v>
      </c>
      <c r="BQ167" s="26">
        <f t="shared" si="134"/>
        <v>0.16146263119596485</v>
      </c>
      <c r="BR167" s="24">
        <f t="shared" si="135"/>
        <v>3.1384008140863374E-3</v>
      </c>
      <c r="BS167" s="24">
        <f t="shared" si="136"/>
        <v>3.1181487926522839E-3</v>
      </c>
      <c r="BT167" s="42">
        <f t="shared" si="137"/>
        <v>0.16591061742433133</v>
      </c>
      <c r="BU167" s="42">
        <f t="shared" si="138"/>
        <v>0.16589036540289728</v>
      </c>
      <c r="BV167" s="28">
        <f t="shared" si="139"/>
        <v>0.16591061742433133</v>
      </c>
      <c r="BW167" s="5" t="str">
        <f t="shared" si="140"/>
        <v>OK</v>
      </c>
      <c r="BX167" s="51">
        <v>1.2</v>
      </c>
      <c r="BY167" s="96" cm="1">
        <f t="array" ref="BY167">_xll.DCETCVNPhuLucFHeSoOnDinh(AE167*1000, BX167*1000, AH167, AI167, AJ167, AK167, AL167, AM167, $D$29)</f>
        <v>1</v>
      </c>
      <c r="BZ167" s="52">
        <f t="shared" si="141"/>
        <v>0.1785315379223954</v>
      </c>
      <c r="CA167" s="54">
        <f t="shared" si="142"/>
        <v>0.18478808752913403</v>
      </c>
      <c r="CB167" s="5" t="str">
        <f t="shared" si="143"/>
        <v>OK</v>
      </c>
      <c r="CC167" s="56">
        <f t="shared" si="144"/>
        <v>0.40527421278457681</v>
      </c>
      <c r="CD167" s="55">
        <f t="shared" si="145"/>
        <v>0.40527421278457681</v>
      </c>
      <c r="CE167" s="54">
        <f t="shared" si="146"/>
        <v>0.40527421278457681</v>
      </c>
      <c r="CF167" s="52">
        <f t="shared" si="147"/>
        <v>0.38</v>
      </c>
      <c r="CG167" s="5" t="str">
        <f t="shared" si="148"/>
        <v>Check</v>
      </c>
      <c r="CH167" s="57">
        <f t="shared" si="149"/>
        <v>2.9146433111219565</v>
      </c>
      <c r="CI167" s="6">
        <f t="shared" si="150"/>
        <v>3.2</v>
      </c>
      <c r="CJ167" s="5" t="str">
        <f t="shared" si="151"/>
        <v>OK</v>
      </c>
      <c r="DN167" s="181"/>
      <c r="DP167" s="27"/>
      <c r="DQ167" s="27"/>
      <c r="DR167" s="5"/>
      <c r="DS167" s="5"/>
      <c r="DT167" s="27"/>
      <c r="DU167" s="27"/>
      <c r="DV167" s="82"/>
      <c r="DW167" s="82"/>
      <c r="DX167" s="82"/>
      <c r="DY167" s="70"/>
      <c r="DZ167" s="16"/>
      <c r="EH167" s="42"/>
      <c r="EI167" s="42"/>
      <c r="EJ167" s="42"/>
      <c r="EK167" s="24"/>
      <c r="EL167" s="26"/>
      <c r="EM167" s="26"/>
      <c r="EN167" s="24"/>
      <c r="EO167" s="26"/>
      <c r="EP167" s="24"/>
      <c r="EQ167" s="26"/>
      <c r="ER167" s="24"/>
      <c r="ES167" s="24"/>
      <c r="ET167" s="42"/>
      <c r="EU167" s="42"/>
      <c r="EV167" s="28"/>
      <c r="EX167" s="51"/>
      <c r="EY167" s="96"/>
      <c r="EZ167" s="52"/>
      <c r="FA167" s="54"/>
      <c r="FB167" s="5"/>
      <c r="FC167" s="56"/>
      <c r="FD167" s="55"/>
      <c r="FE167" s="54"/>
      <c r="FF167" s="52"/>
      <c r="FG167" s="5"/>
      <c r="FH167" s="57"/>
      <c r="FI167" s="6"/>
      <c r="FJ167" s="5"/>
    </row>
    <row r="168" spans="27:166">
      <c r="AA168" s="18" t="s">
        <v>131</v>
      </c>
      <c r="AB168" s="22" t="s">
        <v>341</v>
      </c>
      <c r="AC168" s="22" t="s">
        <v>211</v>
      </c>
      <c r="AD168" s="74">
        <v>5.25</v>
      </c>
      <c r="AE168" s="74">
        <v>10.5</v>
      </c>
      <c r="AF168" s="22">
        <v>724</v>
      </c>
      <c r="AG168" s="22">
        <v>874</v>
      </c>
      <c r="AH168" s="22">
        <v>798.99999999999989</v>
      </c>
      <c r="AI168" s="6">
        <v>8</v>
      </c>
      <c r="AJ168" s="6">
        <v>300</v>
      </c>
      <c r="AK168" s="6">
        <v>12</v>
      </c>
      <c r="AL168" s="6">
        <v>300</v>
      </c>
      <c r="AM168" s="6">
        <v>12</v>
      </c>
      <c r="AN168" s="5" t="str" cm="1">
        <f t="array" ref="AN168">_xll.Dce_Name_SectI(AF168, AG168, AJ168, AI168, AK168, "x", "-", $Q$14)</f>
        <v>(724-874)x300x8x12</v>
      </c>
      <c r="AO168" s="5">
        <f t="shared" si="116"/>
        <v>774.99999999999989</v>
      </c>
      <c r="AP168" s="27">
        <f t="shared" si="117"/>
        <v>134</v>
      </c>
      <c r="AQ168" s="27">
        <f t="shared" si="118"/>
        <v>142527.3516666666</v>
      </c>
      <c r="AR168" s="5">
        <f t="shared" si="119"/>
        <v>5403.3066666666673</v>
      </c>
      <c r="AS168" s="5">
        <f t="shared" si="120"/>
        <v>3567.6433458489764</v>
      </c>
      <c r="AT168" s="27">
        <f t="shared" si="121"/>
        <v>360.22044444444447</v>
      </c>
      <c r="AU168" s="27">
        <f t="shared" si="122"/>
        <v>2017.2249999999995</v>
      </c>
      <c r="AV168" s="82">
        <f t="shared" si="123"/>
        <v>4.799146666666667E-7</v>
      </c>
      <c r="AW168" s="82">
        <f t="shared" si="124"/>
        <v>8361481.4999999972</v>
      </c>
      <c r="AX168" s="82">
        <f t="shared" si="125"/>
        <v>8.3614814999999972E-6</v>
      </c>
      <c r="AY168" s="70">
        <f t="shared" si="126"/>
        <v>0.1483611975238546</v>
      </c>
      <c r="AZ168" s="16">
        <f t="shared" si="127"/>
        <v>590.24999999999989</v>
      </c>
      <c r="BA168" s="22" t="s">
        <v>304</v>
      </c>
      <c r="BB168" s="23">
        <v>1.1236348529801736</v>
      </c>
      <c r="BC168" s="23">
        <v>23.143832889923004</v>
      </c>
      <c r="BD168" s="23">
        <v>4.0802436667422448E-2</v>
      </c>
      <c r="BE168" s="23">
        <v>1.7450656759295493E-2</v>
      </c>
      <c r="BF168" s="23">
        <v>0.57505217189136537</v>
      </c>
      <c r="BG168" s="23">
        <v>307.54230048992252</v>
      </c>
      <c r="BH168" s="42" cm="1">
        <f t="array" ref="BH168">_xll.Bimoment(BE168,AY168,AD168,AE168,$O$75)</f>
        <v>-7.483172551333267E-2</v>
      </c>
      <c r="BI168" s="42">
        <f t="shared" si="128"/>
        <v>6.5810381721649117E-3</v>
      </c>
      <c r="BJ168" s="42">
        <f t="shared" si="129"/>
        <v>3.2144212347115282</v>
      </c>
      <c r="BK168" s="24">
        <f t="shared" si="130"/>
        <v>0.58064516129032262</v>
      </c>
      <c r="BL168" s="26" cm="1">
        <f t="array" ref="BL168">_xll.TCVN5575AnnexEHeSoCx(1,BK168)</f>
        <v>1.1119354838709676</v>
      </c>
      <c r="BM168" s="26">
        <f t="shared" si="131"/>
        <v>1.47</v>
      </c>
      <c r="BN168" s="24">
        <f t="shared" si="132"/>
        <v>1</v>
      </c>
      <c r="BO168" s="26" cm="1">
        <f t="array" ref="BO168">noisuy1chieu(BQ168*BN168,$C$92:$M$92,$C$93:$M$93)</f>
        <v>2.1731815338134766</v>
      </c>
      <c r="BP168" s="24">
        <f t="shared" si="133"/>
        <v>3.861667306982137E-4</v>
      </c>
      <c r="BQ168" s="26">
        <f t="shared" si="134"/>
        <v>0.35702472172432531</v>
      </c>
      <c r="BR168" s="24">
        <f t="shared" si="135"/>
        <v>5.0012205572304439E-3</v>
      </c>
      <c r="BS168" s="24">
        <f t="shared" si="136"/>
        <v>1.1194300685047614E-3</v>
      </c>
      <c r="BT168" s="42">
        <f t="shared" si="137"/>
        <v>0.36241210901225396</v>
      </c>
      <c r="BU168" s="42">
        <f t="shared" si="138"/>
        <v>0.35853031852352824</v>
      </c>
      <c r="BV168" s="28">
        <f t="shared" si="139"/>
        <v>0.36241210901225396</v>
      </c>
      <c r="BW168" s="5" t="str">
        <f t="shared" si="140"/>
        <v>OK</v>
      </c>
      <c r="BX168" s="51">
        <v>1.2</v>
      </c>
      <c r="BY168" s="96" cm="1">
        <f t="array" ref="BY168">_xll.DCETCVNPhuLucFHeSoOnDinh(AE168*1000, BX168*1000, AH168, AI168, AJ168, AK168, AL168, AM168, $D$29)</f>
        <v>1</v>
      </c>
      <c r="BZ168" s="52">
        <f t="shared" si="141"/>
        <v>0.39698845670443528</v>
      </c>
      <c r="CA168" s="54">
        <f t="shared" si="142"/>
        <v>0.40310910733017047</v>
      </c>
      <c r="CB168" s="5" t="str">
        <f t="shared" si="143"/>
        <v>OK</v>
      </c>
      <c r="CC168" s="56">
        <f t="shared" si="144"/>
        <v>0.40527421278457681</v>
      </c>
      <c r="CD168" s="55">
        <f t="shared" si="145"/>
        <v>0.40527421278457681</v>
      </c>
      <c r="CE168" s="54">
        <f t="shared" si="146"/>
        <v>0.40527421278457681</v>
      </c>
      <c r="CF168" s="52">
        <f t="shared" si="147"/>
        <v>0.38</v>
      </c>
      <c r="CG168" s="5" t="str">
        <f t="shared" si="148"/>
        <v>Check</v>
      </c>
      <c r="CH168" s="57">
        <f t="shared" si="149"/>
        <v>3.2269265230278799</v>
      </c>
      <c r="CI168" s="6">
        <f t="shared" si="150"/>
        <v>3.2</v>
      </c>
      <c r="CJ168" s="5" t="str">
        <f t="shared" si="151"/>
        <v>Gia cường</v>
      </c>
      <c r="DN168" s="181"/>
      <c r="DP168" s="27"/>
      <c r="DQ168" s="27"/>
      <c r="DR168" s="5"/>
      <c r="DS168" s="5"/>
      <c r="DT168" s="27"/>
      <c r="DU168" s="27"/>
      <c r="DV168" s="82"/>
      <c r="DW168" s="82"/>
      <c r="DX168" s="82"/>
      <c r="DY168" s="70"/>
      <c r="DZ168" s="16"/>
      <c r="EH168" s="42"/>
      <c r="EI168" s="42"/>
      <c r="EJ168" s="42"/>
      <c r="EK168" s="24"/>
      <c r="EL168" s="26"/>
      <c r="EM168" s="26"/>
      <c r="EN168" s="24"/>
      <c r="EO168" s="26"/>
      <c r="EP168" s="24"/>
      <c r="EQ168" s="26"/>
      <c r="ER168" s="24"/>
      <c r="ES168" s="24"/>
      <c r="ET168" s="42"/>
      <c r="EU168" s="42"/>
      <c r="EV168" s="28"/>
      <c r="EX168" s="51"/>
      <c r="EY168" s="96"/>
      <c r="EZ168" s="52"/>
      <c r="FA168" s="54"/>
      <c r="FB168" s="5"/>
      <c r="FC168" s="56"/>
      <c r="FD168" s="55"/>
      <c r="FE168" s="54"/>
      <c r="FF168" s="52"/>
      <c r="FG168" s="5"/>
      <c r="FH168" s="57"/>
      <c r="FI168" s="6"/>
      <c r="FJ168" s="5"/>
    </row>
    <row r="169" spans="27:166">
      <c r="AA169" s="18" t="s">
        <v>131</v>
      </c>
      <c r="AB169" s="22" t="s">
        <v>341</v>
      </c>
      <c r="AC169" s="22" t="s">
        <v>211</v>
      </c>
      <c r="AD169" s="74">
        <v>6.47</v>
      </c>
      <c r="AE169" s="74">
        <v>10.5</v>
      </c>
      <c r="AF169" s="22">
        <v>724</v>
      </c>
      <c r="AG169" s="22">
        <v>874</v>
      </c>
      <c r="AH169" s="22">
        <v>816.45524278856499</v>
      </c>
      <c r="AI169" s="6">
        <v>8</v>
      </c>
      <c r="AJ169" s="6">
        <v>300</v>
      </c>
      <c r="AK169" s="6">
        <v>12</v>
      </c>
      <c r="AL169" s="6">
        <v>300</v>
      </c>
      <c r="AM169" s="6">
        <v>12</v>
      </c>
      <c r="AN169" s="5" t="str" cm="1">
        <f t="array" ref="AN169">_xll.Dce_Name_SectI(AF169, AG169, AJ169, AI169, AK169, "x", "-", $Q$14)</f>
        <v>(724-874)x300x8x12</v>
      </c>
      <c r="AO169" s="5">
        <f t="shared" si="116"/>
        <v>792.45524278856499</v>
      </c>
      <c r="AP169" s="27">
        <f t="shared" si="117"/>
        <v>135.39641942308521</v>
      </c>
      <c r="AQ169" s="27">
        <f t="shared" si="118"/>
        <v>149672.00629356259</v>
      </c>
      <c r="AR169" s="5">
        <f t="shared" si="119"/>
        <v>5403.3811423692314</v>
      </c>
      <c r="AS169" s="5">
        <f t="shared" si="120"/>
        <v>3666.3860662432589</v>
      </c>
      <c r="AT169" s="27">
        <f t="shared" si="121"/>
        <v>360.22540949128211</v>
      </c>
      <c r="AU169" s="27">
        <f t="shared" si="122"/>
        <v>2076.0047488425007</v>
      </c>
      <c r="AV169" s="82">
        <f t="shared" si="123"/>
        <v>4.8289369476924839E-7</v>
      </c>
      <c r="AW169" s="82">
        <f t="shared" si="124"/>
        <v>8736501.2082751207</v>
      </c>
      <c r="AX169" s="82">
        <f t="shared" si="125"/>
        <v>8.73650120827512E-6</v>
      </c>
      <c r="AY169" s="70">
        <f t="shared" si="126"/>
        <v>0.14559180563098195</v>
      </c>
      <c r="AZ169" s="16">
        <f t="shared" si="127"/>
        <v>603.34143209142383</v>
      </c>
      <c r="BA169" s="22" t="s">
        <v>304</v>
      </c>
      <c r="BB169" s="23">
        <v>2.2372095466498525</v>
      </c>
      <c r="BC169" s="23">
        <v>17.45523564127225</v>
      </c>
      <c r="BD169" s="23">
        <v>4.0802436667422448E-2</v>
      </c>
      <c r="BE169" s="23">
        <v>1.7450656759295493E-2</v>
      </c>
      <c r="BF169" s="23">
        <v>0.62490732257902315</v>
      </c>
      <c r="BG169" s="23">
        <v>332.34722550863</v>
      </c>
      <c r="BH169" s="42" cm="1">
        <f t="array" ref="BH169">_xll.Bimoment(BE169,AY169,AD169,AE169,$O$75)</f>
        <v>-6.3182993456886036E-2</v>
      </c>
      <c r="BI169" s="42">
        <f t="shared" si="128"/>
        <v>6.43607904653439E-3</v>
      </c>
      <c r="BJ169" s="42">
        <f t="shared" si="129"/>
        <v>2.4243382835100347</v>
      </c>
      <c r="BK169" s="24">
        <f t="shared" si="130"/>
        <v>0.56785541403764117</v>
      </c>
      <c r="BL169" s="26" cm="1">
        <f t="array" ref="BL169">_xll.TCVN5575AnnexEHeSoCx(1,BK169)</f>
        <v>1.1132144585962358</v>
      </c>
      <c r="BM169" s="26">
        <f t="shared" si="131"/>
        <v>1.47</v>
      </c>
      <c r="BN169" s="24">
        <f t="shared" si="132"/>
        <v>1</v>
      </c>
      <c r="BO169" s="26" cm="1">
        <f t="array" ref="BO169">noisuy1chieu(BQ169*BN169,$C$92:$M$92,$C$93:$M$93)</f>
        <v>2.2107467651367188</v>
      </c>
      <c r="BP169" s="24">
        <f t="shared" si="133"/>
        <v>7.6094617166222445E-4</v>
      </c>
      <c r="BQ169" s="26">
        <f t="shared" si="134"/>
        <v>0.37499845420103911</v>
      </c>
      <c r="BR169" s="24">
        <f t="shared" si="135"/>
        <v>5.4347351845404641E-3</v>
      </c>
      <c r="BS169" s="24">
        <f t="shared" si="136"/>
        <v>9.089526501719873E-4</v>
      </c>
      <c r="BT169" s="42">
        <f t="shared" si="137"/>
        <v>0.3811941355572418</v>
      </c>
      <c r="BU169" s="42">
        <f t="shared" si="138"/>
        <v>0.37666835302287333</v>
      </c>
      <c r="BV169" s="28">
        <f t="shared" si="139"/>
        <v>0.3811941355572418</v>
      </c>
      <c r="BW169" s="5" t="str">
        <f t="shared" si="140"/>
        <v>OK</v>
      </c>
      <c r="BX169" s="51">
        <v>1.2</v>
      </c>
      <c r="BY169" s="96" cm="1">
        <f t="array" ref="BY169">_xll.DCETCVNPhuLucFHeSoOnDinh(AE169*1000, BX169*1000, AH169, AI169, AJ169, AK169, AL169, AM169, $D$29)</f>
        <v>1</v>
      </c>
      <c r="BZ169" s="52">
        <f t="shared" si="141"/>
        <v>0.41745370116783515</v>
      </c>
      <c r="CA169" s="54">
        <f t="shared" si="142"/>
        <v>0.4237973890025476</v>
      </c>
      <c r="CB169" s="5" t="str">
        <f t="shared" si="143"/>
        <v>OK</v>
      </c>
      <c r="CC169" s="56">
        <f t="shared" si="144"/>
        <v>0.40527421278457681</v>
      </c>
      <c r="CD169" s="55">
        <f t="shared" si="145"/>
        <v>0.40527421278457681</v>
      </c>
      <c r="CE169" s="54">
        <f t="shared" si="146"/>
        <v>0.40527421278457681</v>
      </c>
      <c r="CF169" s="52">
        <f t="shared" si="147"/>
        <v>0.38</v>
      </c>
      <c r="CG169" s="5" t="str">
        <f t="shared" si="148"/>
        <v>Check</v>
      </c>
      <c r="CH169" s="57">
        <f t="shared" si="149"/>
        <v>3.2996062467960243</v>
      </c>
      <c r="CI169" s="6">
        <f t="shared" si="150"/>
        <v>3.2</v>
      </c>
      <c r="CJ169" s="5" t="str">
        <f t="shared" si="151"/>
        <v>Gia cường</v>
      </c>
      <c r="DN169" s="181"/>
      <c r="DP169" s="27"/>
      <c r="DQ169" s="27"/>
      <c r="DR169" s="5"/>
      <c r="DS169" s="5"/>
      <c r="DT169" s="27"/>
      <c r="DU169" s="27"/>
      <c r="DV169" s="82"/>
      <c r="DW169" s="82"/>
      <c r="DX169" s="82"/>
      <c r="DY169" s="70"/>
      <c r="DZ169" s="16"/>
      <c r="EH169" s="42"/>
      <c r="EI169" s="42"/>
      <c r="EJ169" s="42"/>
      <c r="EK169" s="24"/>
      <c r="EL169" s="26"/>
      <c r="EM169" s="26"/>
      <c r="EN169" s="24"/>
      <c r="EO169" s="26"/>
      <c r="EP169" s="24"/>
      <c r="EQ169" s="26"/>
      <c r="ER169" s="24"/>
      <c r="ES169" s="24"/>
      <c r="ET169" s="42"/>
      <c r="EU169" s="42"/>
      <c r="EV169" s="28"/>
      <c r="EX169" s="51"/>
      <c r="EY169" s="96"/>
      <c r="EZ169" s="52"/>
      <c r="FA169" s="54"/>
      <c r="FB169" s="5"/>
      <c r="FC169" s="56"/>
      <c r="FD169" s="55"/>
      <c r="FE169" s="54"/>
      <c r="FF169" s="52"/>
      <c r="FG169" s="5"/>
      <c r="FH169" s="57"/>
      <c r="FI169" s="6"/>
      <c r="FJ169" s="5"/>
    </row>
    <row r="170" spans="27:166">
      <c r="AA170" s="18" t="s">
        <v>131</v>
      </c>
      <c r="AB170" s="22" t="s">
        <v>341</v>
      </c>
      <c r="AC170" s="22" t="s">
        <v>211</v>
      </c>
      <c r="AD170" s="74">
        <v>6.47</v>
      </c>
      <c r="AE170" s="74">
        <v>10.5</v>
      </c>
      <c r="AF170" s="22">
        <v>724</v>
      </c>
      <c r="AG170" s="22">
        <v>874</v>
      </c>
      <c r="AH170" s="22">
        <v>816.45524278856499</v>
      </c>
      <c r="AI170" s="6">
        <v>8</v>
      </c>
      <c r="AJ170" s="6">
        <v>300</v>
      </c>
      <c r="AK170" s="6">
        <v>12</v>
      </c>
      <c r="AL170" s="6">
        <v>300</v>
      </c>
      <c r="AM170" s="6">
        <v>12</v>
      </c>
      <c r="AN170" s="5" t="str" cm="1">
        <f t="array" ref="AN170">_xll.Dce_Name_SectI(AF170, AG170, AJ170, AI170, AK170, "x", "-", $Q$14)</f>
        <v>(724-874)x300x8x12</v>
      </c>
      <c r="AO170" s="5">
        <f t="shared" si="116"/>
        <v>792.45524278856499</v>
      </c>
      <c r="AP170" s="27">
        <f t="shared" si="117"/>
        <v>135.39641942308521</v>
      </c>
      <c r="AQ170" s="27">
        <f t="shared" si="118"/>
        <v>149672.00629356259</v>
      </c>
      <c r="AR170" s="5">
        <f t="shared" si="119"/>
        <v>5403.3811423692314</v>
      </c>
      <c r="AS170" s="5">
        <f t="shared" si="120"/>
        <v>3666.3860662432589</v>
      </c>
      <c r="AT170" s="27">
        <f t="shared" si="121"/>
        <v>360.22540949128211</v>
      </c>
      <c r="AU170" s="27">
        <f t="shared" si="122"/>
        <v>2076.0047488425007</v>
      </c>
      <c r="AV170" s="82">
        <f t="shared" si="123"/>
        <v>4.8289369476924839E-7</v>
      </c>
      <c r="AW170" s="82">
        <f t="shared" si="124"/>
        <v>8736501.2082751207</v>
      </c>
      <c r="AX170" s="82">
        <f t="shared" si="125"/>
        <v>8.73650120827512E-6</v>
      </c>
      <c r="AY170" s="70">
        <f t="shared" si="126"/>
        <v>0.14559180563098195</v>
      </c>
      <c r="AZ170" s="16">
        <f t="shared" si="127"/>
        <v>603.34143209142383</v>
      </c>
      <c r="BA170" s="22" t="s">
        <v>304</v>
      </c>
      <c r="BB170" s="23">
        <v>2.3114256145981926</v>
      </c>
      <c r="BC170" s="23">
        <v>16.830936575033775</v>
      </c>
      <c r="BD170" s="23">
        <v>1.1208147593556248</v>
      </c>
      <c r="BE170" s="23">
        <v>1.7449092611955444E-2</v>
      </c>
      <c r="BF170" s="23">
        <v>0.62490736625493071</v>
      </c>
      <c r="BG170" s="23">
        <v>332.34722128751673</v>
      </c>
      <c r="BH170" s="42" cm="1">
        <f t="array" ref="BH170">_xll.Bimoment(BE170,AY170,AD170,AE170,$O$75)</f>
        <v>-6.3177330202344104E-2</v>
      </c>
      <c r="BI170" s="42">
        <f t="shared" si="128"/>
        <v>0.17679464700927428</v>
      </c>
      <c r="BJ170" s="42">
        <f t="shared" si="129"/>
        <v>2.3376300798658023</v>
      </c>
      <c r="BK170" s="24">
        <f t="shared" si="130"/>
        <v>0.56785541403764117</v>
      </c>
      <c r="BL170" s="26" cm="1">
        <f t="array" ref="BL170">_xll.TCVN5575AnnexEHeSoCx(1,BK170)</f>
        <v>1.1132144585962358</v>
      </c>
      <c r="BM170" s="26">
        <f t="shared" si="131"/>
        <v>1.47</v>
      </c>
      <c r="BN170" s="24">
        <f t="shared" si="132"/>
        <v>1</v>
      </c>
      <c r="BO170" s="26" cm="1">
        <f t="array" ref="BO170">noisuy1chieu(BQ170*BN170,$C$92:$M$92,$C$93:$M$93)</f>
        <v>2.2107467651367188</v>
      </c>
      <c r="BP170" s="24">
        <f t="shared" si="133"/>
        <v>7.861894184853402E-4</v>
      </c>
      <c r="BQ170" s="26">
        <f t="shared" si="134"/>
        <v>0.37499844943821625</v>
      </c>
      <c r="BR170" s="24">
        <f t="shared" si="135"/>
        <v>5.4347355643839749E-3</v>
      </c>
      <c r="BS170" s="24">
        <f t="shared" si="136"/>
        <v>9.0887117840335384E-4</v>
      </c>
      <c r="BT170" s="42">
        <f t="shared" si="137"/>
        <v>0.38121937442108556</v>
      </c>
      <c r="BU170" s="42">
        <f t="shared" si="138"/>
        <v>0.37669351003510498</v>
      </c>
      <c r="BV170" s="28">
        <f t="shared" si="139"/>
        <v>0.38121937442108556</v>
      </c>
      <c r="BW170" s="5" t="str">
        <f t="shared" si="140"/>
        <v>OK</v>
      </c>
      <c r="BX170" s="51">
        <v>1.2</v>
      </c>
      <c r="BY170" s="96" cm="1">
        <f t="array" ref="BY170">_xll.DCETCVNPhuLucFHeSoOnDinh(AE170*1000, BX170*1000, AH170, AI170, AJ170, AK170, AL170, AM170, $D$29)</f>
        <v>1</v>
      </c>
      <c r="BZ170" s="52">
        <f t="shared" si="141"/>
        <v>0.4174536958657919</v>
      </c>
      <c r="CA170" s="54">
        <f t="shared" si="142"/>
        <v>0.42379730260857923</v>
      </c>
      <c r="CB170" s="5" t="str">
        <f t="shared" si="143"/>
        <v>OK</v>
      </c>
      <c r="CC170" s="56">
        <f t="shared" si="144"/>
        <v>0.40527421278457681</v>
      </c>
      <c r="CD170" s="55">
        <f t="shared" si="145"/>
        <v>0.40527421278457681</v>
      </c>
      <c r="CE170" s="54">
        <f t="shared" si="146"/>
        <v>0.40527421278457681</v>
      </c>
      <c r="CF170" s="52">
        <f t="shared" si="147"/>
        <v>0.38</v>
      </c>
      <c r="CG170" s="5" t="str">
        <f t="shared" si="148"/>
        <v>Check</v>
      </c>
      <c r="CH170" s="57">
        <f t="shared" si="149"/>
        <v>3.2996062467960243</v>
      </c>
      <c r="CI170" s="6">
        <f t="shared" si="150"/>
        <v>3.2</v>
      </c>
      <c r="CJ170" s="5" t="str">
        <f t="shared" si="151"/>
        <v>Gia cường</v>
      </c>
      <c r="DN170" s="181"/>
      <c r="DP170" s="27"/>
      <c r="DQ170" s="27"/>
      <c r="DR170" s="5"/>
      <c r="DS170" s="5"/>
      <c r="DT170" s="27"/>
      <c r="DU170" s="27"/>
      <c r="DV170" s="82"/>
      <c r="DW170" s="82"/>
      <c r="DX170" s="82"/>
      <c r="DY170" s="70"/>
      <c r="DZ170" s="16"/>
      <c r="EH170" s="42"/>
      <c r="EI170" s="42"/>
      <c r="EJ170" s="42"/>
      <c r="EK170" s="24"/>
      <c r="EL170" s="26"/>
      <c r="EM170" s="26"/>
      <c r="EN170" s="24"/>
      <c r="EO170" s="26"/>
      <c r="EP170" s="24"/>
      <c r="EQ170" s="26"/>
      <c r="ER170" s="24"/>
      <c r="ES170" s="24"/>
      <c r="ET170" s="42"/>
      <c r="EU170" s="42"/>
      <c r="EV170" s="28"/>
      <c r="EX170" s="51"/>
      <c r="EY170" s="96"/>
      <c r="EZ170" s="52"/>
      <c r="FA170" s="54"/>
      <c r="FB170" s="5"/>
      <c r="FC170" s="56"/>
      <c r="FD170" s="55"/>
      <c r="FE170" s="54"/>
      <c r="FF170" s="52"/>
      <c r="FG170" s="5"/>
      <c r="FH170" s="57"/>
      <c r="FI170" s="6"/>
      <c r="FJ170" s="5"/>
    </row>
    <row r="171" spans="27:166">
      <c r="AA171" s="18" t="s">
        <v>131</v>
      </c>
      <c r="AB171" s="22" t="s">
        <v>341</v>
      </c>
      <c r="AC171" s="22" t="s">
        <v>211</v>
      </c>
      <c r="AD171" s="74">
        <v>9.2899999999999991</v>
      </c>
      <c r="AE171" s="74">
        <v>10.5</v>
      </c>
      <c r="AF171" s="22">
        <v>724</v>
      </c>
      <c r="AG171" s="22">
        <v>874</v>
      </c>
      <c r="AH171" s="22">
        <v>856.73657033341397</v>
      </c>
      <c r="AI171" s="6">
        <v>8</v>
      </c>
      <c r="AJ171" s="6">
        <v>300</v>
      </c>
      <c r="AK171" s="6">
        <v>12</v>
      </c>
      <c r="AL171" s="6">
        <v>300</v>
      </c>
      <c r="AM171" s="6">
        <v>12</v>
      </c>
      <c r="AN171" s="5" t="str" cm="1">
        <f t="array" ref="AN171">_xll.Dce_Name_SectI(AF171, AG171, AJ171, AI171, AK171, "x", "-", $Q$14)</f>
        <v>(724-874)x300x8x12</v>
      </c>
      <c r="AO171" s="5">
        <f t="shared" si="116"/>
        <v>832.73657033341397</v>
      </c>
      <c r="AP171" s="27">
        <f t="shared" si="117"/>
        <v>138.6189256266731</v>
      </c>
      <c r="AQ171" s="27">
        <f t="shared" si="118"/>
        <v>166950.4396903282</v>
      </c>
      <c r="AR171" s="5">
        <f t="shared" si="119"/>
        <v>5403.5530093667558</v>
      </c>
      <c r="AS171" s="5">
        <f t="shared" si="120"/>
        <v>3897.3576119286358</v>
      </c>
      <c r="AT171" s="27">
        <f t="shared" si="121"/>
        <v>360.23686729111705</v>
      </c>
      <c r="AU171" s="27">
        <f t="shared" si="122"/>
        <v>2213.976022170802</v>
      </c>
      <c r="AV171" s="82">
        <f t="shared" si="123"/>
        <v>4.89768374670236E-7</v>
      </c>
      <c r="AW171" s="82">
        <f t="shared" si="124"/>
        <v>9633328.2889918946</v>
      </c>
      <c r="AX171" s="82">
        <f t="shared" si="125"/>
        <v>9.6333282889918949E-6</v>
      </c>
      <c r="AY171" s="70">
        <f t="shared" si="126"/>
        <v>0.13963269631800207</v>
      </c>
      <c r="AZ171" s="16">
        <f t="shared" si="127"/>
        <v>633.55242775006047</v>
      </c>
      <c r="BA171" s="22" t="s">
        <v>304</v>
      </c>
      <c r="BB171" s="23">
        <v>4.888258060809366</v>
      </c>
      <c r="BC171" s="23">
        <v>3.6436482498233129</v>
      </c>
      <c r="BD171" s="23">
        <v>1.1208147593556248</v>
      </c>
      <c r="BE171" s="23">
        <v>1.7449092611955444E-2</v>
      </c>
      <c r="BF171" s="23">
        <v>2.5354460844592164</v>
      </c>
      <c r="BG171" s="23">
        <v>361.23283275264777</v>
      </c>
      <c r="BH171" s="42" cm="1">
        <f t="array" ref="BH171">_xll.Bimoment(BE171,AY171,AD171,AE171,$O$75)</f>
        <v>5.8495036436144905E-2</v>
      </c>
      <c r="BI171" s="42">
        <f t="shared" si="128"/>
        <v>0.16824269512189025</v>
      </c>
      <c r="BJ171" s="42">
        <f t="shared" si="129"/>
        <v>0.50606225691990459</v>
      </c>
      <c r="BK171" s="24">
        <f t="shared" si="130"/>
        <v>0.54038697954603754</v>
      </c>
      <c r="BL171" s="26" cm="1">
        <f t="array" ref="BL171">_xll.TCVN5575AnnexEHeSoCx(1,BK171)</f>
        <v>1.1159613020453962</v>
      </c>
      <c r="BM171" s="26">
        <f t="shared" si="131"/>
        <v>1.47</v>
      </c>
      <c r="BN171" s="24">
        <f t="shared" si="132"/>
        <v>1</v>
      </c>
      <c r="BO171" s="26" cm="1">
        <f t="array" ref="BO171">noisuy1chieu(BQ171*BN171,$C$92:$M$92,$C$93:$M$93)</f>
        <v>2.2264080047607422</v>
      </c>
      <c r="BP171" s="24">
        <f t="shared" si="133"/>
        <v>1.6240000888735522E-3</v>
      </c>
      <c r="BQ171" s="26">
        <f t="shared" si="134"/>
        <v>0.38249192993290909</v>
      </c>
      <c r="BR171" s="24">
        <f t="shared" si="135"/>
        <v>2.2049733251187559E-2</v>
      </c>
      <c r="BS171" s="24">
        <f t="shared" si="136"/>
        <v>7.9574682037046802E-4</v>
      </c>
      <c r="BT171" s="42">
        <f t="shared" si="137"/>
        <v>0.40616566327297021</v>
      </c>
      <c r="BU171" s="42">
        <f t="shared" si="138"/>
        <v>0.38491167684215311</v>
      </c>
      <c r="BV171" s="28">
        <f t="shared" si="139"/>
        <v>0.40616566327297021</v>
      </c>
      <c r="BW171" s="5" t="str">
        <f t="shared" si="140"/>
        <v>OK</v>
      </c>
      <c r="BX171" s="51">
        <v>1.2</v>
      </c>
      <c r="BY171" s="96" cm="1">
        <f t="array" ref="BY171">_xll.DCETCVNPhuLucFHeSoOnDinh(AE171*1000, BX171*1000, AH171, AI171, AJ171, AK171, AL171, AM171, $D$29)</f>
        <v>1</v>
      </c>
      <c r="BZ171" s="52">
        <f t="shared" si="141"/>
        <v>0.42684619214978564</v>
      </c>
      <c r="CA171" s="54">
        <f t="shared" si="142"/>
        <v>0.44969167222134371</v>
      </c>
      <c r="CB171" s="5" t="str">
        <f t="shared" si="143"/>
        <v>OK</v>
      </c>
      <c r="CC171" s="56">
        <f t="shared" si="144"/>
        <v>0.40527421278457681</v>
      </c>
      <c r="CD171" s="55">
        <f t="shared" si="145"/>
        <v>0.40527421278457681</v>
      </c>
      <c r="CE171" s="54">
        <f t="shared" si="146"/>
        <v>0.40527421278457681</v>
      </c>
      <c r="CF171" s="52">
        <f t="shared" si="147"/>
        <v>0.38</v>
      </c>
      <c r="CG171" s="5" t="str">
        <f t="shared" si="148"/>
        <v>Check</v>
      </c>
      <c r="CH171" s="57">
        <f t="shared" si="149"/>
        <v>3.4673286780698911</v>
      </c>
      <c r="CI171" s="6">
        <f t="shared" si="150"/>
        <v>3.2</v>
      </c>
      <c r="CJ171" s="5" t="str">
        <f t="shared" si="151"/>
        <v>Gia cường</v>
      </c>
      <c r="DN171" s="181"/>
      <c r="DP171" s="27"/>
      <c r="DQ171" s="27"/>
      <c r="DR171" s="5"/>
      <c r="DS171" s="5"/>
      <c r="DT171" s="27"/>
      <c r="DU171" s="27"/>
      <c r="DV171" s="82"/>
      <c r="DW171" s="82"/>
      <c r="DX171" s="82"/>
      <c r="DY171" s="70"/>
      <c r="DZ171" s="16"/>
      <c r="EH171" s="42"/>
      <c r="EI171" s="42"/>
      <c r="EJ171" s="42"/>
      <c r="EK171" s="24"/>
      <c r="EL171" s="26"/>
      <c r="EM171" s="26"/>
      <c r="EN171" s="24"/>
      <c r="EO171" s="26"/>
      <c r="EP171" s="24"/>
      <c r="EQ171" s="26"/>
      <c r="ER171" s="24"/>
      <c r="ES171" s="24"/>
      <c r="ET171" s="42"/>
      <c r="EU171" s="42"/>
      <c r="EV171" s="28"/>
      <c r="EX171" s="51"/>
      <c r="EY171" s="96"/>
      <c r="EZ171" s="52"/>
      <c r="FA171" s="54"/>
      <c r="FB171" s="5"/>
      <c r="FC171" s="56"/>
      <c r="FD171" s="55"/>
      <c r="FE171" s="54"/>
      <c r="FF171" s="52"/>
      <c r="FG171" s="5"/>
      <c r="FH171" s="57"/>
      <c r="FI171" s="6"/>
      <c r="FJ171" s="5"/>
    </row>
    <row r="172" spans="27:166">
      <c r="AA172" s="18" t="s">
        <v>131</v>
      </c>
      <c r="AB172" s="22" t="s">
        <v>341</v>
      </c>
      <c r="AC172" s="22" t="s">
        <v>211</v>
      </c>
      <c r="AD172" s="74">
        <v>9.2899999999999991</v>
      </c>
      <c r="AE172" s="74">
        <v>10.5</v>
      </c>
      <c r="AF172" s="22">
        <v>724</v>
      </c>
      <c r="AG172" s="22">
        <v>874</v>
      </c>
      <c r="AH172" s="22">
        <v>856.73657033341397</v>
      </c>
      <c r="AI172" s="6">
        <v>8</v>
      </c>
      <c r="AJ172" s="6">
        <v>300</v>
      </c>
      <c r="AK172" s="6">
        <v>12</v>
      </c>
      <c r="AL172" s="6">
        <v>300</v>
      </c>
      <c r="AM172" s="6">
        <v>12</v>
      </c>
      <c r="AN172" s="5" t="str" cm="1">
        <f t="array" ref="AN172">_xll.Dce_Name_SectI(AF172, AG172, AJ172, AI172, AK172, "x", "-", $Q$14)</f>
        <v>(724-874)x300x8x12</v>
      </c>
      <c r="AO172" s="5">
        <f t="shared" si="116"/>
        <v>832.73657033341397</v>
      </c>
      <c r="AP172" s="27">
        <f t="shared" si="117"/>
        <v>138.6189256266731</v>
      </c>
      <c r="AQ172" s="27">
        <f t="shared" si="118"/>
        <v>166950.4396903282</v>
      </c>
      <c r="AR172" s="5">
        <f t="shared" si="119"/>
        <v>5403.5530093667558</v>
      </c>
      <c r="AS172" s="5">
        <f t="shared" si="120"/>
        <v>3897.3576119286358</v>
      </c>
      <c r="AT172" s="27">
        <f t="shared" si="121"/>
        <v>360.23686729111705</v>
      </c>
      <c r="AU172" s="27">
        <f t="shared" si="122"/>
        <v>2213.976022170802</v>
      </c>
      <c r="AV172" s="82">
        <f t="shared" si="123"/>
        <v>4.89768374670236E-7</v>
      </c>
      <c r="AW172" s="82">
        <f t="shared" si="124"/>
        <v>9633328.2889918946</v>
      </c>
      <c r="AX172" s="82">
        <f t="shared" si="125"/>
        <v>9.6333282889918949E-6</v>
      </c>
      <c r="AY172" s="70">
        <f t="shared" si="126"/>
        <v>0.13963269631800207</v>
      </c>
      <c r="AZ172" s="16">
        <f t="shared" si="127"/>
        <v>633.55242775006047</v>
      </c>
      <c r="BA172" s="22" t="s">
        <v>304</v>
      </c>
      <c r="BB172" s="23">
        <v>8.4913648922156426</v>
      </c>
      <c r="BC172" s="23">
        <v>4.9586440530911204</v>
      </c>
      <c r="BD172" s="23">
        <v>1.6723934669262235</v>
      </c>
      <c r="BE172" s="23">
        <v>5.4384180577708413E-2</v>
      </c>
      <c r="BF172" s="23">
        <v>2.4785849890340614</v>
      </c>
      <c r="BG172" s="23">
        <v>358.05663345201538</v>
      </c>
      <c r="BH172" s="42" cm="1">
        <f t="array" ref="BH172">_xll.Bimoment(BE172,AY172,AD172,AE172,$O$75)</f>
        <v>0.18231347011496168</v>
      </c>
      <c r="BI172" s="42">
        <f t="shared" si="128"/>
        <v>0.25103879283466329</v>
      </c>
      <c r="BJ172" s="42">
        <f t="shared" si="129"/>
        <v>0.68870056292932225</v>
      </c>
      <c r="BK172" s="24">
        <f t="shared" si="130"/>
        <v>0.54038697954603754</v>
      </c>
      <c r="BL172" s="26" cm="1">
        <f t="array" ref="BL172">_xll.TCVN5575AnnexEHeSoCx(1,BK172)</f>
        <v>1.1159613020453962</v>
      </c>
      <c r="BM172" s="26">
        <f t="shared" si="131"/>
        <v>1.47</v>
      </c>
      <c r="BN172" s="24">
        <f t="shared" si="132"/>
        <v>1</v>
      </c>
      <c r="BO172" s="26" cm="1">
        <f t="array" ref="BO172">noisuy1chieu(BQ172*BN172,$C$92:$M$92,$C$93:$M$93)</f>
        <v>2.219379186630249</v>
      </c>
      <c r="BP172" s="24">
        <f t="shared" si="133"/>
        <v>2.8210411905570938E-3</v>
      </c>
      <c r="BQ172" s="26">
        <f t="shared" si="134"/>
        <v>0.37912880651167147</v>
      </c>
      <c r="BR172" s="24">
        <f t="shared" si="135"/>
        <v>2.1555235657971173E-2</v>
      </c>
      <c r="BS172" s="24">
        <f t="shared" si="136"/>
        <v>2.4879858119947721E-3</v>
      </c>
      <c r="BT172" s="42">
        <f t="shared" si="137"/>
        <v>0.40350508336019975</v>
      </c>
      <c r="BU172" s="42">
        <f t="shared" si="138"/>
        <v>0.38443783351422334</v>
      </c>
      <c r="BV172" s="28">
        <f t="shared" si="139"/>
        <v>0.40350508336019975</v>
      </c>
      <c r="BW172" s="5" t="str">
        <f t="shared" si="140"/>
        <v>OK</v>
      </c>
      <c r="BX172" s="51">
        <v>1.2</v>
      </c>
      <c r="BY172" s="96" cm="1">
        <f t="array" ref="BY172">_xll.DCETCVNPhuLucFHeSoOnDinh(AE172*1000, BX172*1000, AH172, AI172, AJ172, AK172, AL172, AM172, $D$29)</f>
        <v>1</v>
      </c>
      <c r="BZ172" s="52">
        <f t="shared" si="141"/>
        <v>0.42309307655768197</v>
      </c>
      <c r="CA172" s="54">
        <f t="shared" si="142"/>
        <v>0.44713629802764793</v>
      </c>
      <c r="CB172" s="5" t="str">
        <f t="shared" si="143"/>
        <v>OK</v>
      </c>
      <c r="CC172" s="56">
        <f t="shared" si="144"/>
        <v>0.40527421278457681</v>
      </c>
      <c r="CD172" s="55">
        <f t="shared" si="145"/>
        <v>0.40527421278457681</v>
      </c>
      <c r="CE172" s="54">
        <f t="shared" si="146"/>
        <v>0.40527421278457681</v>
      </c>
      <c r="CF172" s="52">
        <f t="shared" si="147"/>
        <v>0.38</v>
      </c>
      <c r="CG172" s="5" t="str">
        <f t="shared" si="148"/>
        <v>Check</v>
      </c>
      <c r="CH172" s="57">
        <f t="shared" si="149"/>
        <v>3.4673286780698911</v>
      </c>
      <c r="CI172" s="6">
        <f t="shared" si="150"/>
        <v>3.2</v>
      </c>
      <c r="CJ172" s="5" t="str">
        <f t="shared" si="151"/>
        <v>Gia cường</v>
      </c>
      <c r="DN172" s="181"/>
      <c r="DP172" s="27"/>
      <c r="DQ172" s="27"/>
      <c r="DR172" s="5"/>
      <c r="DS172" s="5"/>
      <c r="DT172" s="27"/>
      <c r="DU172" s="27"/>
      <c r="DV172" s="82"/>
      <c r="DW172" s="82"/>
      <c r="DX172" s="82"/>
      <c r="DY172" s="70"/>
      <c r="DZ172" s="16"/>
      <c r="EH172" s="42"/>
      <c r="EI172" s="42"/>
      <c r="EJ172" s="42"/>
      <c r="EK172" s="24"/>
      <c r="EL172" s="26"/>
      <c r="EM172" s="26"/>
      <c r="EN172" s="24"/>
      <c r="EO172" s="26"/>
      <c r="EP172" s="24"/>
      <c r="EQ172" s="26"/>
      <c r="ER172" s="24"/>
      <c r="ES172" s="24"/>
      <c r="ET172" s="42"/>
      <c r="EU172" s="42"/>
      <c r="EV172" s="28"/>
      <c r="EX172" s="51"/>
      <c r="EY172" s="96"/>
      <c r="EZ172" s="52"/>
      <c r="FA172" s="54"/>
      <c r="FB172" s="5"/>
      <c r="FC172" s="56"/>
      <c r="FD172" s="55"/>
      <c r="FE172" s="54"/>
      <c r="FF172" s="52"/>
      <c r="FG172" s="5"/>
      <c r="FH172" s="57"/>
      <c r="FI172" s="6"/>
      <c r="FJ172" s="5"/>
    </row>
    <row r="173" spans="27:166">
      <c r="AA173" s="18" t="s">
        <v>131</v>
      </c>
      <c r="AB173" s="22" t="s">
        <v>341</v>
      </c>
      <c r="AC173" s="22" t="s">
        <v>211</v>
      </c>
      <c r="AD173" s="74">
        <v>10.5</v>
      </c>
      <c r="AE173" s="74">
        <v>10.5</v>
      </c>
      <c r="AF173" s="22">
        <v>724</v>
      </c>
      <c r="AG173" s="22">
        <v>874</v>
      </c>
      <c r="AH173" s="22">
        <v>874</v>
      </c>
      <c r="AI173" s="6">
        <v>8</v>
      </c>
      <c r="AJ173" s="6">
        <v>300</v>
      </c>
      <c r="AK173" s="6">
        <v>12</v>
      </c>
      <c r="AL173" s="6">
        <v>300</v>
      </c>
      <c r="AM173" s="6">
        <v>12</v>
      </c>
      <c r="AN173" s="5" t="str" cm="1">
        <f t="array" ref="AN173">_xll.Dce_Name_SectI(AF173, AG173, AJ173, AI173, AK173, "x", "-", $Q$14)</f>
        <v>(724-874)x300x8x12</v>
      </c>
      <c r="AO173" s="5">
        <f t="shared" si="116"/>
        <v>850</v>
      </c>
      <c r="AP173" s="27">
        <f t="shared" si="117"/>
        <v>140</v>
      </c>
      <c r="AQ173" s="27">
        <f t="shared" si="118"/>
        <v>174698.22666666668</v>
      </c>
      <c r="AR173" s="5">
        <f t="shared" si="119"/>
        <v>5403.626666666667</v>
      </c>
      <c r="AS173" s="5">
        <f t="shared" si="120"/>
        <v>3997.6710907704046</v>
      </c>
      <c r="AT173" s="27">
        <f t="shared" si="121"/>
        <v>360.24177777777783</v>
      </c>
      <c r="AU173" s="27">
        <f t="shared" si="122"/>
        <v>2274.1</v>
      </c>
      <c r="AV173" s="82">
        <f t="shared" si="123"/>
        <v>4.9271466666666671E-7</v>
      </c>
      <c r="AW173" s="82">
        <f t="shared" si="124"/>
        <v>10031094</v>
      </c>
      <c r="AX173" s="82">
        <f t="shared" si="125"/>
        <v>1.0031094E-5</v>
      </c>
      <c r="AY173" s="70">
        <f t="shared" si="126"/>
        <v>0.13724721180314908</v>
      </c>
      <c r="AZ173" s="16">
        <f t="shared" si="127"/>
        <v>646.5</v>
      </c>
      <c r="BA173" s="22" t="s">
        <v>304</v>
      </c>
      <c r="BB173" s="23">
        <v>9.598770435622157</v>
      </c>
      <c r="BC173" s="23">
        <v>10.63586054563242</v>
      </c>
      <c r="BD173" s="23">
        <v>1.6723934669262235</v>
      </c>
      <c r="BE173" s="23">
        <v>5.4384180577708413E-2</v>
      </c>
      <c r="BF173" s="23">
        <v>0.4575976996543496</v>
      </c>
      <c r="BG173" s="23">
        <v>348.63566339138362</v>
      </c>
      <c r="BH173" s="42" cm="1">
        <f t="array" ref="BH173">_xll.Bimoment(BE173,AY173,AD173,AE173,$O$75)</f>
        <v>0.48317326553112061</v>
      </c>
      <c r="BI173" s="42">
        <f t="shared" si="128"/>
        <v>0.24594021572444466</v>
      </c>
      <c r="BJ173" s="42">
        <f t="shared" si="129"/>
        <v>1.4772028535600583</v>
      </c>
      <c r="BK173" s="24">
        <f t="shared" si="130"/>
        <v>0.52941176470588236</v>
      </c>
      <c r="BL173" s="26" cm="1">
        <f t="array" ref="BL173">_xll.TCVN5575AnnexEHeSoCx(1,BK173)</f>
        <v>1.1170588235294117</v>
      </c>
      <c r="BM173" s="26">
        <f t="shared" si="131"/>
        <v>1.47</v>
      </c>
      <c r="BN173" s="24">
        <f t="shared" si="132"/>
        <v>1</v>
      </c>
      <c r="BO173" s="26" cm="1">
        <f t="array" ref="BO173">noisuy1chieu(BQ173*BN173,$C$92:$M$92,$C$93:$M$93)</f>
        <v>2.178431510925293</v>
      </c>
      <c r="BP173" s="24">
        <f t="shared" si="133"/>
        <v>3.1574902748757101E-3</v>
      </c>
      <c r="BQ173" s="26">
        <f t="shared" si="134"/>
        <v>0.35953664372203575</v>
      </c>
      <c r="BR173" s="24">
        <f t="shared" si="135"/>
        <v>3.9794850062821715E-3</v>
      </c>
      <c r="BS173" s="24">
        <f t="shared" si="136"/>
        <v>6.5831487302809482E-3</v>
      </c>
      <c r="BT173" s="42">
        <f t="shared" si="137"/>
        <v>0.36667361900319362</v>
      </c>
      <c r="BU173" s="42">
        <f t="shared" si="138"/>
        <v>0.3692772827271924</v>
      </c>
      <c r="BV173" s="28">
        <f t="shared" si="139"/>
        <v>0.3692772827271924</v>
      </c>
      <c r="BW173" s="5" t="str">
        <f t="shared" si="140"/>
        <v>OK</v>
      </c>
      <c r="BX173" s="51">
        <v>1.2</v>
      </c>
      <c r="BY173" s="96" cm="1">
        <f t="array" ref="BY173">_xll.DCETCVNPhuLucFHeSoOnDinh(AE173*1000, BX173*1000, AH173, AI173, AJ173, AK173, AL173, AM173, $D$29)</f>
        <v>1</v>
      </c>
      <c r="BZ173" s="52">
        <f t="shared" si="141"/>
        <v>0.40162358025185041</v>
      </c>
      <c r="CA173" s="54">
        <f t="shared" si="142"/>
        <v>0.41218621398841349</v>
      </c>
      <c r="CB173" s="5" t="str">
        <f t="shared" si="143"/>
        <v>OK</v>
      </c>
      <c r="CC173" s="56">
        <f t="shared" si="144"/>
        <v>0.40527421278457681</v>
      </c>
      <c r="CD173" s="55">
        <f t="shared" si="145"/>
        <v>0.40527421278457681</v>
      </c>
      <c r="CE173" s="54">
        <f t="shared" si="146"/>
        <v>0.40527421278457681</v>
      </c>
      <c r="CF173" s="52">
        <f t="shared" si="147"/>
        <v>0.38</v>
      </c>
      <c r="CG173" s="5" t="str">
        <f t="shared" si="148"/>
        <v>Check</v>
      </c>
      <c r="CH173" s="57">
        <f t="shared" si="149"/>
        <v>3.5392097349338045</v>
      </c>
      <c r="CI173" s="6">
        <f t="shared" si="150"/>
        <v>3.2</v>
      </c>
      <c r="CJ173" s="5" t="str">
        <f t="shared" si="151"/>
        <v>Gia cường</v>
      </c>
      <c r="DN173" s="181"/>
      <c r="DP173" s="27"/>
      <c r="DQ173" s="27"/>
      <c r="DR173" s="5"/>
      <c r="DS173" s="5"/>
      <c r="DT173" s="27"/>
      <c r="DU173" s="27"/>
      <c r="DV173" s="82"/>
      <c r="DW173" s="82"/>
      <c r="DX173" s="82"/>
      <c r="DY173" s="70"/>
      <c r="DZ173" s="16"/>
      <c r="EH173" s="42"/>
      <c r="EI173" s="42"/>
      <c r="EJ173" s="42"/>
      <c r="EK173" s="24"/>
      <c r="EL173" s="26"/>
      <c r="EM173" s="26"/>
      <c r="EN173" s="24"/>
      <c r="EO173" s="26"/>
      <c r="EP173" s="24"/>
      <c r="EQ173" s="26"/>
      <c r="ER173" s="24"/>
      <c r="ES173" s="24"/>
      <c r="ET173" s="42"/>
      <c r="EU173" s="42"/>
      <c r="EV173" s="28"/>
      <c r="EX173" s="51"/>
      <c r="EY173" s="96"/>
      <c r="EZ173" s="52"/>
      <c r="FA173" s="54"/>
      <c r="FB173" s="5"/>
      <c r="FC173" s="56"/>
      <c r="FD173" s="55"/>
      <c r="FE173" s="54"/>
      <c r="FF173" s="52"/>
      <c r="FG173" s="5"/>
      <c r="FH173" s="57"/>
      <c r="FI173" s="6"/>
      <c r="FJ173" s="5"/>
    </row>
    <row r="174" spans="27:166">
      <c r="AA174" s="18" t="s">
        <v>131</v>
      </c>
      <c r="AB174" s="22" t="s">
        <v>341</v>
      </c>
      <c r="AC174" s="22" t="s">
        <v>211</v>
      </c>
      <c r="AD174" s="74">
        <v>0</v>
      </c>
      <c r="AE174" s="74">
        <v>10.5</v>
      </c>
      <c r="AF174" s="22">
        <v>724</v>
      </c>
      <c r="AG174" s="22">
        <v>874</v>
      </c>
      <c r="AH174" s="22">
        <v>724</v>
      </c>
      <c r="AI174" s="6">
        <v>8</v>
      </c>
      <c r="AJ174" s="6">
        <v>300</v>
      </c>
      <c r="AK174" s="6">
        <v>12</v>
      </c>
      <c r="AL174" s="6">
        <v>300</v>
      </c>
      <c r="AM174" s="6">
        <v>12</v>
      </c>
      <c r="AN174" s="5" t="str" cm="1">
        <f t="array" ref="AN174">_xll.Dce_Name_SectI(AF174, AG174, AJ174, AI174, AK174, "x", "-", $Q$14)</f>
        <v>(724-874)x300x8x12</v>
      </c>
      <c r="AO174" s="5">
        <f t="shared" si="116"/>
        <v>700</v>
      </c>
      <c r="AP174" s="27">
        <f t="shared" si="117"/>
        <v>128</v>
      </c>
      <c r="AQ174" s="27">
        <f t="shared" si="118"/>
        <v>114125.22666666665</v>
      </c>
      <c r="AR174" s="5">
        <f t="shared" si="119"/>
        <v>5402.9866666666676</v>
      </c>
      <c r="AS174" s="5">
        <f t="shared" si="120"/>
        <v>3152.6305709023936</v>
      </c>
      <c r="AT174" s="27">
        <f t="shared" si="121"/>
        <v>360.19911111111116</v>
      </c>
      <c r="AU174" s="27">
        <f t="shared" si="122"/>
        <v>1771.6</v>
      </c>
      <c r="AV174" s="82">
        <f t="shared" si="123"/>
        <v>4.6711466666666669E-7</v>
      </c>
      <c r="AW174" s="82">
        <f t="shared" si="124"/>
        <v>6843744</v>
      </c>
      <c r="AX174" s="82">
        <f t="shared" si="125"/>
        <v>6.8437439999999997E-6</v>
      </c>
      <c r="AY174" s="70">
        <f t="shared" si="126"/>
        <v>0.16178744234285594</v>
      </c>
      <c r="AZ174" s="16">
        <f t="shared" si="127"/>
        <v>534</v>
      </c>
      <c r="BA174" s="22" t="s">
        <v>305</v>
      </c>
      <c r="BB174" s="23">
        <v>-42.540059352519165</v>
      </c>
      <c r="BC174" s="23">
        <v>68.161922402411619</v>
      </c>
      <c r="BD174" s="23">
        <v>7.008992748034526E-2</v>
      </c>
      <c r="BE174" s="23">
        <v>1.6879946526097027E-2</v>
      </c>
      <c r="BF174" s="23">
        <v>0.5059195082877217</v>
      </c>
      <c r="BG174" s="23">
        <v>133.3132889945291</v>
      </c>
      <c r="BH174" s="42" cm="1">
        <f t="array" ref="BH174">_xll.Bimoment(BE174,AY174,AD174,AE174,$O$75)</f>
        <v>0.14810347472817278</v>
      </c>
      <c r="BI174" s="42">
        <f t="shared" si="128"/>
        <v>1.2516058478633083E-2</v>
      </c>
      <c r="BJ174" s="42">
        <f t="shared" si="129"/>
        <v>9.466933667001614</v>
      </c>
      <c r="BK174" s="24">
        <f t="shared" si="130"/>
        <v>0.6428571428571429</v>
      </c>
      <c r="BL174" s="26" cm="1">
        <f t="array" ref="BL174">_xll.TCVN5575AnnexEHeSoCx(1,BK174)</f>
        <v>1.1057142857142856</v>
      </c>
      <c r="BM174" s="26">
        <f t="shared" si="131"/>
        <v>1.47</v>
      </c>
      <c r="BN174" s="24">
        <f t="shared" si="132"/>
        <v>1</v>
      </c>
      <c r="BO174" s="26" cm="1">
        <f t="array" ref="BO174">noisuy1chieu(BQ174*BN174,$C$92:$M$92,$C$93:$M$93)</f>
        <v>1.7950935363769531</v>
      </c>
      <c r="BP174" s="24">
        <f t="shared" si="133"/>
        <v>1.5305325630532184E-2</v>
      </c>
      <c r="BQ174" s="26">
        <f t="shared" si="134"/>
        <v>0.17612130384817956</v>
      </c>
      <c r="BR174" s="24">
        <f t="shared" si="135"/>
        <v>4.4002353605867815E-3</v>
      </c>
      <c r="BS174" s="24">
        <f t="shared" si="136"/>
        <v>2.9646956627626406E-3</v>
      </c>
      <c r="BT174" s="42">
        <f t="shared" si="137"/>
        <v>0.19582686483929854</v>
      </c>
      <c r="BU174" s="42">
        <f t="shared" si="138"/>
        <v>0.19439132514147439</v>
      </c>
      <c r="BV174" s="28">
        <f t="shared" si="139"/>
        <v>0.19582686483929854</v>
      </c>
      <c r="BW174" s="5" t="str">
        <f t="shared" si="140"/>
        <v>OK</v>
      </c>
      <c r="BX174" s="51">
        <v>1.2</v>
      </c>
      <c r="BY174" s="96" cm="1">
        <f t="array" ref="BY174">_xll.DCETCVNPhuLucFHeSoOnDinh(AE174*1000, BX174*1000, AH174, AI174, AJ174, AK174, AL174, AM174, $D$29)</f>
        <v>1</v>
      </c>
      <c r="BZ174" s="52">
        <f t="shared" si="141"/>
        <v>0.19473984168355851</v>
      </c>
      <c r="CA174" s="54">
        <f t="shared" si="142"/>
        <v>0.20210477270690794</v>
      </c>
      <c r="CB174" s="5" t="str">
        <f t="shared" si="143"/>
        <v>OK</v>
      </c>
      <c r="CC174" s="56">
        <f t="shared" si="144"/>
        <v>0.40527421278457681</v>
      </c>
      <c r="CD174" s="55">
        <f t="shared" si="145"/>
        <v>0.40527421278457681</v>
      </c>
      <c r="CE174" s="54">
        <f t="shared" si="146"/>
        <v>0.40527421278457681</v>
      </c>
      <c r="CF174" s="52">
        <f t="shared" si="147"/>
        <v>0.38</v>
      </c>
      <c r="CG174" s="5" t="str">
        <f t="shared" si="148"/>
        <v>Check</v>
      </c>
      <c r="CH174" s="57">
        <f t="shared" si="149"/>
        <v>2.9146433111219565</v>
      </c>
      <c r="CI174" s="6">
        <f t="shared" si="150"/>
        <v>3.2</v>
      </c>
      <c r="CJ174" s="5" t="str">
        <f t="shared" si="151"/>
        <v>OK</v>
      </c>
      <c r="DN174" s="181"/>
      <c r="DP174" s="27"/>
      <c r="DQ174" s="27"/>
      <c r="DR174" s="5"/>
      <c r="DS174" s="5"/>
      <c r="DT174" s="27"/>
      <c r="DU174" s="27"/>
      <c r="DV174" s="82"/>
      <c r="DW174" s="82"/>
      <c r="DX174" s="82"/>
      <c r="DY174" s="70"/>
      <c r="DZ174" s="16"/>
      <c r="EH174" s="42"/>
      <c r="EI174" s="42"/>
      <c r="EJ174" s="42"/>
      <c r="EK174" s="24"/>
      <c r="EL174" s="26"/>
      <c r="EM174" s="26"/>
      <c r="EN174" s="24"/>
      <c r="EO174" s="26"/>
      <c r="EP174" s="24"/>
      <c r="EQ174" s="26"/>
      <c r="ER174" s="24"/>
      <c r="ES174" s="24"/>
      <c r="ET174" s="42"/>
      <c r="EU174" s="42"/>
      <c r="EV174" s="28"/>
      <c r="EX174" s="51"/>
      <c r="EY174" s="96"/>
      <c r="EZ174" s="52"/>
      <c r="FA174" s="54"/>
      <c r="FB174" s="5"/>
      <c r="FC174" s="56"/>
      <c r="FD174" s="55"/>
      <c r="FE174" s="54"/>
      <c r="FF174" s="52"/>
      <c r="FG174" s="5"/>
      <c r="FH174" s="57"/>
      <c r="FI174" s="6"/>
      <c r="FJ174" s="5"/>
    </row>
    <row r="175" spans="27:166">
      <c r="AA175" s="18" t="s">
        <v>131</v>
      </c>
      <c r="AB175" s="22" t="s">
        <v>341</v>
      </c>
      <c r="AC175" s="22" t="s">
        <v>211</v>
      </c>
      <c r="AD175" s="74">
        <v>5.25</v>
      </c>
      <c r="AE175" s="74">
        <v>10.5</v>
      </c>
      <c r="AF175" s="22">
        <v>724</v>
      </c>
      <c r="AG175" s="22">
        <v>874</v>
      </c>
      <c r="AH175" s="22">
        <v>798.99999999999989</v>
      </c>
      <c r="AI175" s="6">
        <v>8</v>
      </c>
      <c r="AJ175" s="6">
        <v>300</v>
      </c>
      <c r="AK175" s="6">
        <v>12</v>
      </c>
      <c r="AL175" s="6">
        <v>300</v>
      </c>
      <c r="AM175" s="6">
        <v>12</v>
      </c>
      <c r="AN175" s="5" t="str" cm="1">
        <f t="array" ref="AN175">_xll.Dce_Name_SectI(AF175, AG175, AJ175, AI175, AK175, "x", "-", $Q$14)</f>
        <v>(724-874)x300x8x12</v>
      </c>
      <c r="AO175" s="5">
        <f t="shared" si="116"/>
        <v>774.99999999999989</v>
      </c>
      <c r="AP175" s="27">
        <f t="shared" si="117"/>
        <v>134</v>
      </c>
      <c r="AQ175" s="27">
        <f t="shared" si="118"/>
        <v>142527.3516666666</v>
      </c>
      <c r="AR175" s="5">
        <f t="shared" si="119"/>
        <v>5403.3066666666673</v>
      </c>
      <c r="AS175" s="5">
        <f t="shared" si="120"/>
        <v>3567.6433458489764</v>
      </c>
      <c r="AT175" s="27">
        <f t="shared" si="121"/>
        <v>360.22044444444447</v>
      </c>
      <c r="AU175" s="27">
        <f t="shared" si="122"/>
        <v>2017.2249999999995</v>
      </c>
      <c r="AV175" s="82">
        <f t="shared" si="123"/>
        <v>4.799146666666667E-7</v>
      </c>
      <c r="AW175" s="82">
        <f t="shared" si="124"/>
        <v>8361481.4999999972</v>
      </c>
      <c r="AX175" s="82">
        <f t="shared" si="125"/>
        <v>8.3614814999999972E-6</v>
      </c>
      <c r="AY175" s="70">
        <f t="shared" si="126"/>
        <v>0.1483611975238546</v>
      </c>
      <c r="AZ175" s="16">
        <f t="shared" si="127"/>
        <v>590.24999999999989</v>
      </c>
      <c r="BA175" s="22" t="s">
        <v>305</v>
      </c>
      <c r="BB175" s="23">
        <v>-37.776525382362628</v>
      </c>
      <c r="BC175" s="23">
        <v>33.502854758199121</v>
      </c>
      <c r="BD175" s="23">
        <v>7.008992748034526E-2</v>
      </c>
      <c r="BE175" s="23">
        <v>1.6879946526097027E-2</v>
      </c>
      <c r="BF175" s="23">
        <v>0.87389162755963967</v>
      </c>
      <c r="BG175" s="23">
        <v>400.30977841107062</v>
      </c>
      <c r="BH175" s="42" cm="1">
        <f t="array" ref="BH175">_xll.Bimoment(BE175,AY175,AD175,AE175,$O$75)</f>
        <v>-7.2384411804316595E-2</v>
      </c>
      <c r="BI175" s="42">
        <f t="shared" si="128"/>
        <v>1.1304827012958913E-2</v>
      </c>
      <c r="BJ175" s="42">
        <f t="shared" si="129"/>
        <v>4.6531742719720999</v>
      </c>
      <c r="BK175" s="24">
        <f t="shared" si="130"/>
        <v>0.58064516129032262</v>
      </c>
      <c r="BL175" s="26" cm="1">
        <f t="array" ref="BL175">_xll.TCVN5575AnnexEHeSoCx(1,BK175)</f>
        <v>1.1119354838709676</v>
      </c>
      <c r="BM175" s="26">
        <f t="shared" si="131"/>
        <v>1.47</v>
      </c>
      <c r="BN175" s="24">
        <f t="shared" si="132"/>
        <v>1</v>
      </c>
      <c r="BO175" s="26" cm="1">
        <f t="array" ref="BO175">noisuy1chieu(BQ175*BN175,$C$92:$M$92,$C$93:$M$93)</f>
        <v>2.3982608318328857</v>
      </c>
      <c r="BP175" s="24">
        <f t="shared" si="133"/>
        <v>1.2982898550497765E-2</v>
      </c>
      <c r="BQ175" s="26">
        <f t="shared" si="134"/>
        <v>0.4647181445058548</v>
      </c>
      <c r="BR175" s="24">
        <f t="shared" si="135"/>
        <v>7.6002230513590487E-3</v>
      </c>
      <c r="BS175" s="24">
        <f t="shared" si="136"/>
        <v>9.8119618200749625E-4</v>
      </c>
      <c r="BT175" s="42">
        <f t="shared" si="137"/>
        <v>0.48530126610771163</v>
      </c>
      <c r="BU175" s="42">
        <f t="shared" si="138"/>
        <v>0.47868223923836006</v>
      </c>
      <c r="BV175" s="28">
        <f t="shared" si="139"/>
        <v>0.48530126610771163</v>
      </c>
      <c r="BW175" s="5" t="str">
        <f t="shared" si="140"/>
        <v>OK</v>
      </c>
      <c r="BX175" s="51">
        <v>1.2</v>
      </c>
      <c r="BY175" s="96" cm="1">
        <f t="array" ref="BY175">_xll.DCETCVNPhuLucFHeSoOnDinh(AE175*1000, BX175*1000, AH175, AI175, AJ175, AK175, AL175, AM175, $D$29)</f>
        <v>1</v>
      </c>
      <c r="BZ175" s="52">
        <f t="shared" si="141"/>
        <v>0.51673659487473589</v>
      </c>
      <c r="CA175" s="54">
        <f t="shared" si="142"/>
        <v>0.52531801410810253</v>
      </c>
      <c r="CB175" s="5" t="str">
        <f t="shared" si="143"/>
        <v>OK</v>
      </c>
      <c r="CC175" s="56">
        <f t="shared" si="144"/>
        <v>0.40527421278457681</v>
      </c>
      <c r="CD175" s="55">
        <f t="shared" si="145"/>
        <v>0.40527421278457681</v>
      </c>
      <c r="CE175" s="54">
        <f t="shared" si="146"/>
        <v>0.40527421278457681</v>
      </c>
      <c r="CF175" s="52">
        <f t="shared" si="147"/>
        <v>0.38</v>
      </c>
      <c r="CG175" s="5" t="str">
        <f t="shared" si="148"/>
        <v>Check</v>
      </c>
      <c r="CH175" s="57">
        <f t="shared" si="149"/>
        <v>3.2269265230278799</v>
      </c>
      <c r="CI175" s="6">
        <f t="shared" si="150"/>
        <v>3.2</v>
      </c>
      <c r="CJ175" s="5" t="str">
        <f t="shared" si="151"/>
        <v>Gia cường</v>
      </c>
      <c r="DN175" s="181"/>
      <c r="DP175" s="27"/>
      <c r="DQ175" s="27"/>
      <c r="DR175" s="5"/>
      <c r="DS175" s="5"/>
      <c r="DT175" s="27"/>
      <c r="DU175" s="27"/>
      <c r="DV175" s="82"/>
      <c r="DW175" s="82"/>
      <c r="DX175" s="82"/>
      <c r="DY175" s="70"/>
      <c r="DZ175" s="16"/>
      <c r="EH175" s="42"/>
      <c r="EI175" s="42"/>
      <c r="EJ175" s="42"/>
      <c r="EK175" s="24"/>
      <c r="EL175" s="26"/>
      <c r="EM175" s="26"/>
      <c r="EN175" s="24"/>
      <c r="EO175" s="26"/>
      <c r="EP175" s="24"/>
      <c r="EQ175" s="26"/>
      <c r="ER175" s="24"/>
      <c r="ES175" s="24"/>
      <c r="ET175" s="42"/>
      <c r="EU175" s="42"/>
      <c r="EV175" s="28"/>
      <c r="EX175" s="51"/>
      <c r="EY175" s="96"/>
      <c r="EZ175" s="52"/>
      <c r="FA175" s="54"/>
      <c r="FB175" s="5"/>
      <c r="FC175" s="56"/>
      <c r="FD175" s="55"/>
      <c r="FE175" s="54"/>
      <c r="FF175" s="52"/>
      <c r="FG175" s="5"/>
      <c r="FH175" s="57"/>
      <c r="FI175" s="6"/>
      <c r="FJ175" s="5"/>
    </row>
    <row r="176" spans="27:166">
      <c r="AA176" s="18" t="s">
        <v>131</v>
      </c>
      <c r="AB176" s="22" t="s">
        <v>341</v>
      </c>
      <c r="AC176" s="22" t="s">
        <v>211</v>
      </c>
      <c r="AD176" s="74">
        <v>6.47</v>
      </c>
      <c r="AE176" s="74">
        <v>10.5</v>
      </c>
      <c r="AF176" s="22">
        <v>724</v>
      </c>
      <c r="AG176" s="22">
        <v>874</v>
      </c>
      <c r="AH176" s="22">
        <v>816.45524278856499</v>
      </c>
      <c r="AI176" s="6">
        <v>8</v>
      </c>
      <c r="AJ176" s="6">
        <v>300</v>
      </c>
      <c r="AK176" s="6">
        <v>12</v>
      </c>
      <c r="AL176" s="6">
        <v>300</v>
      </c>
      <c r="AM176" s="6">
        <v>12</v>
      </c>
      <c r="AN176" s="5" t="str" cm="1">
        <f t="array" ref="AN176">_xll.Dce_Name_SectI(AF176, AG176, AJ176, AI176, AK176, "x", "-", $Q$14)</f>
        <v>(724-874)x300x8x12</v>
      </c>
      <c r="AO176" s="5">
        <f t="shared" si="116"/>
        <v>792.45524278856499</v>
      </c>
      <c r="AP176" s="27">
        <f t="shared" si="117"/>
        <v>135.39641942308521</v>
      </c>
      <c r="AQ176" s="27">
        <f t="shared" si="118"/>
        <v>149672.00629356259</v>
      </c>
      <c r="AR176" s="5">
        <f t="shared" si="119"/>
        <v>5403.3811423692314</v>
      </c>
      <c r="AS176" s="5">
        <f t="shared" si="120"/>
        <v>3666.3860662432589</v>
      </c>
      <c r="AT176" s="27">
        <f t="shared" si="121"/>
        <v>360.22540949128211</v>
      </c>
      <c r="AU176" s="27">
        <f t="shared" si="122"/>
        <v>2076.0047488425007</v>
      </c>
      <c r="AV176" s="82">
        <f t="shared" si="123"/>
        <v>4.8289369476924839E-7</v>
      </c>
      <c r="AW176" s="82">
        <f t="shared" si="124"/>
        <v>8736501.2082751207</v>
      </c>
      <c r="AX176" s="82">
        <f t="shared" si="125"/>
        <v>8.73650120827512E-6</v>
      </c>
      <c r="AY176" s="70">
        <f t="shared" si="126"/>
        <v>0.14559180563098195</v>
      </c>
      <c r="AZ176" s="16">
        <f t="shared" si="127"/>
        <v>603.34143209142383</v>
      </c>
      <c r="BA176" s="22" t="s">
        <v>305</v>
      </c>
      <c r="BB176" s="23">
        <v>-36.662950688692966</v>
      </c>
      <c r="BC176" s="23">
        <v>25.39496085905256</v>
      </c>
      <c r="BD176" s="23">
        <v>7.008992748034526E-2</v>
      </c>
      <c r="BE176" s="23">
        <v>1.6879946526097027E-2</v>
      </c>
      <c r="BF176" s="23">
        <v>0.95953219664382827</v>
      </c>
      <c r="BG176" s="23">
        <v>436.29402098875954</v>
      </c>
      <c r="BH176" s="42" cm="1">
        <f t="array" ref="BH176">_xll.Bimoment(BE176,AY176,AD176,AE176,$O$75)</f>
        <v>-6.1116642520795975E-2</v>
      </c>
      <c r="BI176" s="42">
        <f t="shared" si="128"/>
        <v>1.1055817997005472E-2</v>
      </c>
      <c r="BJ176" s="42">
        <f t="shared" si="129"/>
        <v>3.5270778970906336</v>
      </c>
      <c r="BK176" s="24">
        <f t="shared" si="130"/>
        <v>0.56785541403764117</v>
      </c>
      <c r="BL176" s="26" cm="1">
        <f t="array" ref="BL176">_xll.TCVN5575AnnexEHeSoCx(1,BK176)</f>
        <v>1.1132144585962358</v>
      </c>
      <c r="BM176" s="26">
        <f t="shared" si="131"/>
        <v>1.47</v>
      </c>
      <c r="BN176" s="24">
        <f t="shared" si="132"/>
        <v>1</v>
      </c>
      <c r="BO176" s="26" cm="1">
        <f t="array" ref="BO176">noisuy1chieu(BQ176*BN176,$C$92:$M$92,$C$93:$M$93)</f>
        <v>2.4558758735656738</v>
      </c>
      <c r="BP176" s="24">
        <f t="shared" si="133"/>
        <v>1.2470236420266918E-2</v>
      </c>
      <c r="BQ176" s="26">
        <f t="shared" si="134"/>
        <v>0.49228508887820432</v>
      </c>
      <c r="BR176" s="24">
        <f t="shared" si="135"/>
        <v>8.3449228411628523E-3</v>
      </c>
      <c r="BS176" s="24">
        <f t="shared" si="136"/>
        <v>7.914675907038075E-4</v>
      </c>
      <c r="BT176" s="42">
        <f t="shared" si="137"/>
        <v>0.51310024813963406</v>
      </c>
      <c r="BU176" s="42">
        <f t="shared" si="138"/>
        <v>0.50554679288917503</v>
      </c>
      <c r="BV176" s="28">
        <f t="shared" si="139"/>
        <v>0.51310024813963406</v>
      </c>
      <c r="BW176" s="5" t="str">
        <f t="shared" si="140"/>
        <v>OK</v>
      </c>
      <c r="BX176" s="51">
        <v>1.2</v>
      </c>
      <c r="BY176" s="96" cm="1">
        <f t="array" ref="BY176">_xll.DCETCVNPhuLucFHeSoOnDinh(AE176*1000, BX176*1000, AH176, AI176, AJ176, AK176, AL176, AM176, $D$29)</f>
        <v>1</v>
      </c>
      <c r="BZ176" s="52">
        <f t="shared" si="141"/>
        <v>0.5480188786905501</v>
      </c>
      <c r="CA176" s="54">
        <f t="shared" si="142"/>
        <v>0.55715526912241675</v>
      </c>
      <c r="CB176" s="5" t="str">
        <f t="shared" si="143"/>
        <v>OK</v>
      </c>
      <c r="CC176" s="56">
        <f t="shared" si="144"/>
        <v>0.40527421278457681</v>
      </c>
      <c r="CD176" s="55">
        <f t="shared" si="145"/>
        <v>0.40527421278457681</v>
      </c>
      <c r="CE176" s="54">
        <f t="shared" si="146"/>
        <v>0.40527421278457681</v>
      </c>
      <c r="CF176" s="52">
        <f t="shared" si="147"/>
        <v>0.38</v>
      </c>
      <c r="CG176" s="5" t="str">
        <f t="shared" si="148"/>
        <v>Check</v>
      </c>
      <c r="CH176" s="57">
        <f t="shared" si="149"/>
        <v>3.2996062467960243</v>
      </c>
      <c r="CI176" s="6">
        <f t="shared" si="150"/>
        <v>3.2</v>
      </c>
      <c r="CJ176" s="5" t="str">
        <f t="shared" si="151"/>
        <v>Gia cường</v>
      </c>
      <c r="DN176" s="181"/>
      <c r="DP176" s="27"/>
      <c r="DQ176" s="27"/>
      <c r="DR176" s="5"/>
      <c r="DS176" s="5"/>
      <c r="DT176" s="27"/>
      <c r="DU176" s="27"/>
      <c r="DV176" s="82"/>
      <c r="DW176" s="82"/>
      <c r="DX176" s="82"/>
      <c r="DY176" s="70"/>
      <c r="DZ176" s="16"/>
      <c r="EH176" s="42"/>
      <c r="EI176" s="42"/>
      <c r="EJ176" s="42"/>
      <c r="EK176" s="24"/>
      <c r="EL176" s="26"/>
      <c r="EM176" s="26"/>
      <c r="EN176" s="24"/>
      <c r="EO176" s="26"/>
      <c r="EP176" s="24"/>
      <c r="EQ176" s="26"/>
      <c r="ER176" s="24"/>
      <c r="ES176" s="24"/>
      <c r="ET176" s="42"/>
      <c r="EU176" s="42"/>
      <c r="EV176" s="28"/>
      <c r="EX176" s="51"/>
      <c r="EY176" s="96"/>
      <c r="EZ176" s="52"/>
      <c r="FA176" s="54"/>
      <c r="FB176" s="5"/>
      <c r="FC176" s="56"/>
      <c r="FD176" s="55"/>
      <c r="FE176" s="54"/>
      <c r="FF176" s="52"/>
      <c r="FG176" s="5"/>
      <c r="FH176" s="57"/>
      <c r="FI176" s="6"/>
      <c r="FJ176" s="5"/>
    </row>
    <row r="177" spans="27:166">
      <c r="AA177" s="18" t="s">
        <v>131</v>
      </c>
      <c r="AB177" s="22" t="s">
        <v>341</v>
      </c>
      <c r="AC177" s="22" t="s">
        <v>211</v>
      </c>
      <c r="AD177" s="74">
        <v>6.47</v>
      </c>
      <c r="AE177" s="74">
        <v>10.5</v>
      </c>
      <c r="AF177" s="22">
        <v>724</v>
      </c>
      <c r="AG177" s="22">
        <v>874</v>
      </c>
      <c r="AH177" s="22">
        <v>816.45524278856499</v>
      </c>
      <c r="AI177" s="6">
        <v>8</v>
      </c>
      <c r="AJ177" s="6">
        <v>300</v>
      </c>
      <c r="AK177" s="6">
        <v>12</v>
      </c>
      <c r="AL177" s="6">
        <v>300</v>
      </c>
      <c r="AM177" s="6">
        <v>12</v>
      </c>
      <c r="AN177" s="5" t="str" cm="1">
        <f t="array" ref="AN177">_xll.Dce_Name_SectI(AF177, AG177, AJ177, AI177, AK177, "x", "-", $Q$14)</f>
        <v>(724-874)x300x8x12</v>
      </c>
      <c r="AO177" s="5">
        <f t="shared" si="116"/>
        <v>792.45524278856499</v>
      </c>
      <c r="AP177" s="27">
        <f t="shared" si="117"/>
        <v>135.39641942308521</v>
      </c>
      <c r="AQ177" s="27">
        <f t="shared" si="118"/>
        <v>149672.00629356259</v>
      </c>
      <c r="AR177" s="5">
        <f t="shared" si="119"/>
        <v>5403.3811423692314</v>
      </c>
      <c r="AS177" s="5">
        <f t="shared" si="120"/>
        <v>3666.3860662432589</v>
      </c>
      <c r="AT177" s="27">
        <f t="shared" si="121"/>
        <v>360.22540949128211</v>
      </c>
      <c r="AU177" s="27">
        <f t="shared" si="122"/>
        <v>2076.0047488425007</v>
      </c>
      <c r="AV177" s="82">
        <f t="shared" si="123"/>
        <v>4.8289369476924839E-7</v>
      </c>
      <c r="AW177" s="82">
        <f t="shared" si="124"/>
        <v>8736501.2082751207</v>
      </c>
      <c r="AX177" s="82">
        <f t="shared" si="125"/>
        <v>8.73650120827512E-6</v>
      </c>
      <c r="AY177" s="70">
        <f t="shared" si="126"/>
        <v>0.14559180563098195</v>
      </c>
      <c r="AZ177" s="16">
        <f t="shared" si="127"/>
        <v>603.34143209142383</v>
      </c>
      <c r="BA177" s="22" t="s">
        <v>305</v>
      </c>
      <c r="BB177" s="23">
        <v>-36.588716447975457</v>
      </c>
      <c r="BC177" s="23">
        <v>24.770773473239387</v>
      </c>
      <c r="BD177" s="23">
        <v>1.6490552803212069</v>
      </c>
      <c r="BE177" s="23">
        <v>1.6877544810287484E-2</v>
      </c>
      <c r="BF177" s="23">
        <v>0.95953223888844263</v>
      </c>
      <c r="BG177" s="23">
        <v>436.29401291952672</v>
      </c>
      <c r="BH177" s="42" cm="1">
        <f t="array" ref="BH177">_xll.Bimoment(BE177,AY177,AD177,AE177,$O$75)</f>
        <v>-6.1107946710869013E-2</v>
      </c>
      <c r="BI177" s="42">
        <f t="shared" si="128"/>
        <v>0.2601180469382659</v>
      </c>
      <c r="BJ177" s="42">
        <f t="shared" si="129"/>
        <v>3.4403852046165819</v>
      </c>
      <c r="BK177" s="24">
        <f t="shared" si="130"/>
        <v>0.56785541403764117</v>
      </c>
      <c r="BL177" s="26" cm="1">
        <f t="array" ref="BL177">_xll.TCVN5575AnnexEHeSoCx(1,BK177)</f>
        <v>1.1132144585962358</v>
      </c>
      <c r="BM177" s="26">
        <f t="shared" si="131"/>
        <v>1.47</v>
      </c>
      <c r="BN177" s="24">
        <f t="shared" si="132"/>
        <v>1</v>
      </c>
      <c r="BO177" s="26" cm="1">
        <f t="array" ref="BO177">noisuy1chieu(BQ177*BN177,$C$92:$M$92,$C$93:$M$93)</f>
        <v>2.4558756351470947</v>
      </c>
      <c r="BP177" s="24">
        <f t="shared" si="133"/>
        <v>1.2444986992306612E-2</v>
      </c>
      <c r="BQ177" s="26">
        <f t="shared" si="134"/>
        <v>0.49228507977341995</v>
      </c>
      <c r="BR177" s="24">
        <f t="shared" si="135"/>
        <v>8.3449232085585981E-3</v>
      </c>
      <c r="BS177" s="24">
        <f t="shared" si="136"/>
        <v>7.9135505578475105E-4</v>
      </c>
      <c r="BT177" s="42">
        <f t="shared" si="137"/>
        <v>0.51307498997428513</v>
      </c>
      <c r="BU177" s="42">
        <f t="shared" si="138"/>
        <v>0.50552142182151127</v>
      </c>
      <c r="BV177" s="28">
        <f t="shared" si="139"/>
        <v>0.51307498997428513</v>
      </c>
      <c r="BW177" s="5" t="str">
        <f t="shared" si="140"/>
        <v>OK</v>
      </c>
      <c r="BX177" s="51">
        <v>1.2</v>
      </c>
      <c r="BY177" s="96" cm="1">
        <f t="array" ref="BY177">_xll.DCETCVNPhuLucFHeSoOnDinh(AE177*1000, BX177*1000, AH177, AI177, AJ177, AK177, AL177, AM177, $D$29)</f>
        <v>1</v>
      </c>
      <c r="BZ177" s="52">
        <f t="shared" si="141"/>
        <v>0.5480188685549725</v>
      </c>
      <c r="CA177" s="54">
        <f t="shared" si="142"/>
        <v>0.55715514681931588</v>
      </c>
      <c r="CB177" s="5" t="str">
        <f t="shared" si="143"/>
        <v>OK</v>
      </c>
      <c r="CC177" s="56">
        <f t="shared" si="144"/>
        <v>0.40527421278457681</v>
      </c>
      <c r="CD177" s="55">
        <f t="shared" si="145"/>
        <v>0.40527421278457681</v>
      </c>
      <c r="CE177" s="54">
        <f t="shared" si="146"/>
        <v>0.40527421278457681</v>
      </c>
      <c r="CF177" s="52">
        <f t="shared" si="147"/>
        <v>0.38</v>
      </c>
      <c r="CG177" s="5" t="str">
        <f t="shared" si="148"/>
        <v>Check</v>
      </c>
      <c r="CH177" s="57">
        <f t="shared" si="149"/>
        <v>3.2996062467960243</v>
      </c>
      <c r="CI177" s="6">
        <f t="shared" si="150"/>
        <v>3.2</v>
      </c>
      <c r="CJ177" s="5" t="str">
        <f t="shared" si="151"/>
        <v>Gia cường</v>
      </c>
      <c r="DN177" s="181"/>
      <c r="DP177" s="27"/>
      <c r="DQ177" s="27"/>
      <c r="DR177" s="5"/>
      <c r="DS177" s="5"/>
      <c r="DT177" s="27"/>
      <c r="DU177" s="27"/>
      <c r="DV177" s="82"/>
      <c r="DW177" s="82"/>
      <c r="DX177" s="82"/>
      <c r="DY177" s="70"/>
      <c r="DZ177" s="16"/>
      <c r="EH177" s="42"/>
      <c r="EI177" s="42"/>
      <c r="EJ177" s="42"/>
      <c r="EK177" s="24"/>
      <c r="EL177" s="26"/>
      <c r="EM177" s="26"/>
      <c r="EN177" s="24"/>
      <c r="EO177" s="26"/>
      <c r="EP177" s="24"/>
      <c r="EQ177" s="26"/>
      <c r="ER177" s="24"/>
      <c r="ES177" s="24"/>
      <c r="ET177" s="42"/>
      <c r="EU177" s="42"/>
      <c r="EV177" s="28"/>
      <c r="EX177" s="51"/>
      <c r="EY177" s="96"/>
      <c r="EZ177" s="52"/>
      <c r="FA177" s="54"/>
      <c r="FB177" s="5"/>
      <c r="FC177" s="56"/>
      <c r="FD177" s="55"/>
      <c r="FE177" s="54"/>
      <c r="FF177" s="52"/>
      <c r="FG177" s="5"/>
      <c r="FH177" s="57"/>
      <c r="FI177" s="6"/>
      <c r="FJ177" s="5"/>
    </row>
    <row r="178" spans="27:166">
      <c r="AA178" s="18" t="s">
        <v>131</v>
      </c>
      <c r="AB178" s="22" t="s">
        <v>341</v>
      </c>
      <c r="AC178" s="22" t="s">
        <v>211</v>
      </c>
      <c r="AD178" s="74">
        <v>9.2899999999999991</v>
      </c>
      <c r="AE178" s="74">
        <v>10.5</v>
      </c>
      <c r="AF178" s="22">
        <v>724</v>
      </c>
      <c r="AG178" s="22">
        <v>874</v>
      </c>
      <c r="AH178" s="22">
        <v>856.73657033341397</v>
      </c>
      <c r="AI178" s="6">
        <v>8</v>
      </c>
      <c r="AJ178" s="6">
        <v>300</v>
      </c>
      <c r="AK178" s="6">
        <v>12</v>
      </c>
      <c r="AL178" s="6">
        <v>300</v>
      </c>
      <c r="AM178" s="6">
        <v>12</v>
      </c>
      <c r="AN178" s="5" t="str" cm="1">
        <f t="array" ref="AN178">_xll.Dce_Name_SectI(AF178, AG178, AJ178, AI178, AK178, "x", "-", $Q$14)</f>
        <v>(724-874)x300x8x12</v>
      </c>
      <c r="AO178" s="5">
        <f t="shared" si="116"/>
        <v>832.73657033341397</v>
      </c>
      <c r="AP178" s="27">
        <f t="shared" si="117"/>
        <v>138.6189256266731</v>
      </c>
      <c r="AQ178" s="27">
        <f t="shared" si="118"/>
        <v>166950.4396903282</v>
      </c>
      <c r="AR178" s="5">
        <f t="shared" si="119"/>
        <v>5403.5530093667558</v>
      </c>
      <c r="AS178" s="5">
        <f t="shared" si="120"/>
        <v>3897.3576119286358</v>
      </c>
      <c r="AT178" s="27">
        <f t="shared" si="121"/>
        <v>360.23686729111705</v>
      </c>
      <c r="AU178" s="27">
        <f t="shared" si="122"/>
        <v>2213.976022170802</v>
      </c>
      <c r="AV178" s="82">
        <f t="shared" si="123"/>
        <v>4.89768374670236E-7</v>
      </c>
      <c r="AW178" s="82">
        <f t="shared" si="124"/>
        <v>9633328.2889918946</v>
      </c>
      <c r="AX178" s="82">
        <f t="shared" si="125"/>
        <v>9.6333282889918949E-6</v>
      </c>
      <c r="AY178" s="70">
        <f t="shared" si="126"/>
        <v>0.13963269631800207</v>
      </c>
      <c r="AZ178" s="16">
        <f t="shared" si="127"/>
        <v>633.55242775006047</v>
      </c>
      <c r="BA178" s="22" t="s">
        <v>305</v>
      </c>
      <c r="BB178" s="23">
        <v>-34.01188400176428</v>
      </c>
      <c r="BC178" s="23">
        <v>6.0004931503043855</v>
      </c>
      <c r="BD178" s="23">
        <v>1.6490552803212069</v>
      </c>
      <c r="BE178" s="23">
        <v>1.6877544810287484E-2</v>
      </c>
      <c r="BF178" s="23">
        <v>3.6902972731513044</v>
      </c>
      <c r="BG178" s="23">
        <v>479.69636481020916</v>
      </c>
      <c r="BH178" s="42" cm="1">
        <f t="array" ref="BH178">_xll.Bimoment(BE178,AY178,AD178,AE178,$O$75)</f>
        <v>5.6579022221133E-2</v>
      </c>
      <c r="BI178" s="42">
        <f t="shared" si="128"/>
        <v>0.24753555612145034</v>
      </c>
      <c r="BJ178" s="42">
        <f t="shared" si="129"/>
        <v>0.83340182643116456</v>
      </c>
      <c r="BK178" s="24">
        <f t="shared" si="130"/>
        <v>0.54038697954603754</v>
      </c>
      <c r="BL178" s="26" cm="1">
        <f t="array" ref="BL178">_xll.TCVN5575AnnexEHeSoCx(1,BK178)</f>
        <v>1.1159613020453962</v>
      </c>
      <c r="BM178" s="26">
        <f t="shared" si="131"/>
        <v>1.47</v>
      </c>
      <c r="BN178" s="24">
        <f t="shared" si="132"/>
        <v>1</v>
      </c>
      <c r="BO178" s="26" cm="1">
        <f t="array" ref="BO178">noisuy1chieu(BQ178*BN178,$C$92:$M$92,$C$93:$M$93)</f>
        <v>2.4885678291320801</v>
      </c>
      <c r="BP178" s="24">
        <f t="shared" si="133"/>
        <v>1.1299588105722192E-2</v>
      </c>
      <c r="BQ178" s="26">
        <f t="shared" si="134"/>
        <v>0.50792721957169007</v>
      </c>
      <c r="BR178" s="24">
        <f t="shared" si="135"/>
        <v>3.2092999724711746E-2</v>
      </c>
      <c r="BS178" s="24">
        <f t="shared" si="136"/>
        <v>6.8859934658170769E-4</v>
      </c>
      <c r="BT178" s="42">
        <f t="shared" si="137"/>
        <v>0.55131980740212394</v>
      </c>
      <c r="BU178" s="42">
        <f t="shared" si="138"/>
        <v>0.51991540702399397</v>
      </c>
      <c r="BV178" s="28">
        <f t="shared" si="139"/>
        <v>0.55131980740212394</v>
      </c>
      <c r="BW178" s="5" t="str">
        <f t="shared" si="140"/>
        <v>OK</v>
      </c>
      <c r="BX178" s="51">
        <v>1.2</v>
      </c>
      <c r="BY178" s="96" cm="1">
        <f t="array" ref="BY178">_xll.DCETCVNPhuLucFHeSoOnDinh(AE178*1000, BX178*1000, AH178, AI178, AJ178, AK178, AL178, AM178, $D$29)</f>
        <v>1</v>
      </c>
      <c r="BZ178" s="52">
        <f t="shared" si="141"/>
        <v>0.566827121297521</v>
      </c>
      <c r="CA178" s="54">
        <f t="shared" si="142"/>
        <v>0.59960872036881452</v>
      </c>
      <c r="CB178" s="5" t="str">
        <f t="shared" si="143"/>
        <v>OK</v>
      </c>
      <c r="CC178" s="56">
        <f t="shared" si="144"/>
        <v>0.40527421278457681</v>
      </c>
      <c r="CD178" s="55">
        <f t="shared" si="145"/>
        <v>0.40527421278457681</v>
      </c>
      <c r="CE178" s="54">
        <f t="shared" si="146"/>
        <v>0.40527421278457681</v>
      </c>
      <c r="CF178" s="52">
        <f t="shared" si="147"/>
        <v>0.38</v>
      </c>
      <c r="CG178" s="5" t="str">
        <f t="shared" si="148"/>
        <v>Check</v>
      </c>
      <c r="CH178" s="57">
        <f t="shared" si="149"/>
        <v>3.4673286780698911</v>
      </c>
      <c r="CI178" s="6">
        <f t="shared" si="150"/>
        <v>3.2</v>
      </c>
      <c r="CJ178" s="5" t="str">
        <f t="shared" si="151"/>
        <v>Gia cường</v>
      </c>
      <c r="DN178" s="181"/>
      <c r="DP178" s="27"/>
      <c r="DQ178" s="27"/>
      <c r="DR178" s="5"/>
      <c r="DS178" s="5"/>
      <c r="DT178" s="27"/>
      <c r="DU178" s="27"/>
      <c r="DV178" s="82"/>
      <c r="DW178" s="82"/>
      <c r="DX178" s="82"/>
      <c r="DY178" s="70"/>
      <c r="DZ178" s="16"/>
      <c r="EH178" s="42"/>
      <c r="EI178" s="42"/>
      <c r="EJ178" s="42"/>
      <c r="EK178" s="24"/>
      <c r="EL178" s="26"/>
      <c r="EM178" s="26"/>
      <c r="EN178" s="24"/>
      <c r="EO178" s="26"/>
      <c r="EP178" s="24"/>
      <c r="EQ178" s="26"/>
      <c r="ER178" s="24"/>
      <c r="ES178" s="24"/>
      <c r="ET178" s="42"/>
      <c r="EU178" s="42"/>
      <c r="EV178" s="28"/>
      <c r="EX178" s="51"/>
      <c r="EY178" s="96"/>
      <c r="EZ178" s="52"/>
      <c r="FA178" s="54"/>
      <c r="FB178" s="5"/>
      <c r="FC178" s="56"/>
      <c r="FD178" s="55"/>
      <c r="FE178" s="54"/>
      <c r="FF178" s="52"/>
      <c r="FG178" s="5"/>
      <c r="FH178" s="57"/>
      <c r="FI178" s="6"/>
      <c r="FJ178" s="5"/>
    </row>
    <row r="179" spans="27:166">
      <c r="AA179" s="18" t="s">
        <v>131</v>
      </c>
      <c r="AB179" s="22" t="s">
        <v>341</v>
      </c>
      <c r="AC179" s="22" t="s">
        <v>211</v>
      </c>
      <c r="AD179" s="74">
        <v>9.2899999999999991</v>
      </c>
      <c r="AE179" s="74">
        <v>10.5</v>
      </c>
      <c r="AF179" s="22">
        <v>724</v>
      </c>
      <c r="AG179" s="22">
        <v>874</v>
      </c>
      <c r="AH179" s="22">
        <v>856.73657033341397</v>
      </c>
      <c r="AI179" s="6">
        <v>8</v>
      </c>
      <c r="AJ179" s="6">
        <v>300</v>
      </c>
      <c r="AK179" s="6">
        <v>12</v>
      </c>
      <c r="AL179" s="6">
        <v>300</v>
      </c>
      <c r="AM179" s="6">
        <v>12</v>
      </c>
      <c r="AN179" s="5" t="str" cm="1">
        <f t="array" ref="AN179">_xll.Dce_Name_SectI(AF179, AG179, AJ179, AI179, AK179, "x", "-", $Q$14)</f>
        <v>(724-874)x300x8x12</v>
      </c>
      <c r="AO179" s="5">
        <f t="shared" si="116"/>
        <v>832.73657033341397</v>
      </c>
      <c r="AP179" s="27">
        <f t="shared" si="117"/>
        <v>138.6189256266731</v>
      </c>
      <c r="AQ179" s="27">
        <f t="shared" si="118"/>
        <v>166950.4396903282</v>
      </c>
      <c r="AR179" s="5">
        <f t="shared" si="119"/>
        <v>5403.5530093667558</v>
      </c>
      <c r="AS179" s="5">
        <f t="shared" si="120"/>
        <v>3897.3576119286358</v>
      </c>
      <c r="AT179" s="27">
        <f t="shared" si="121"/>
        <v>360.23686729111705</v>
      </c>
      <c r="AU179" s="27">
        <f t="shared" si="122"/>
        <v>2213.976022170802</v>
      </c>
      <c r="AV179" s="82">
        <f t="shared" si="123"/>
        <v>4.89768374670236E-7</v>
      </c>
      <c r="AW179" s="82">
        <f t="shared" si="124"/>
        <v>9633328.2889918946</v>
      </c>
      <c r="AX179" s="82">
        <f t="shared" si="125"/>
        <v>9.6333282889918949E-6</v>
      </c>
      <c r="AY179" s="70">
        <f t="shared" si="126"/>
        <v>0.13963269631800207</v>
      </c>
      <c r="AZ179" s="16">
        <f t="shared" si="127"/>
        <v>633.55242775006047</v>
      </c>
      <c r="BA179" s="22" t="s">
        <v>305</v>
      </c>
      <c r="BB179" s="23">
        <v>-30.346029622403876</v>
      </c>
      <c r="BC179" s="23">
        <v>7.1804409938267781</v>
      </c>
      <c r="BD179" s="23">
        <v>2.8335700733161957</v>
      </c>
      <c r="BE179" s="23">
        <v>2.5709618238427795E-2</v>
      </c>
      <c r="BF179" s="23">
        <v>3.6404491893048316</v>
      </c>
      <c r="BG179" s="23">
        <v>476.11692086102266</v>
      </c>
      <c r="BH179" s="42" cm="1">
        <f t="array" ref="BH179">_xll.Bimoment(BE179,AY179,AD179,AE179,$O$75)</f>
        <v>8.6187006342427541E-2</v>
      </c>
      <c r="BI179" s="42">
        <f t="shared" si="128"/>
        <v>0.42534010368093972</v>
      </c>
      <c r="BJ179" s="42">
        <f t="shared" si="129"/>
        <v>0.99728347136483031</v>
      </c>
      <c r="BK179" s="24">
        <f t="shared" si="130"/>
        <v>0.54038697954603754</v>
      </c>
      <c r="BL179" s="26" cm="1">
        <f t="array" ref="BL179">_xll.TCVN5575AnnexEHeSoCx(1,BK179)</f>
        <v>1.1159613020453962</v>
      </c>
      <c r="BM179" s="26">
        <f t="shared" si="131"/>
        <v>1.47</v>
      </c>
      <c r="BN179" s="24">
        <f t="shared" si="132"/>
        <v>1</v>
      </c>
      <c r="BO179" s="26" cm="1">
        <f t="array" ref="BO179">noisuy1chieu(BQ179*BN179,$C$92:$M$92,$C$93:$M$93)</f>
        <v>2.4806463718414307</v>
      </c>
      <c r="BP179" s="24">
        <f t="shared" si="133"/>
        <v>1.0081700718473025E-2</v>
      </c>
      <c r="BQ179" s="26">
        <f t="shared" si="134"/>
        <v>0.50413711994597721</v>
      </c>
      <c r="BR179" s="24">
        <f t="shared" si="135"/>
        <v>3.1659491412847171E-2</v>
      </c>
      <c r="BS179" s="24">
        <f t="shared" si="136"/>
        <v>1.0522951990523111E-3</v>
      </c>
      <c r="BT179" s="42">
        <f t="shared" si="137"/>
        <v>0.54587831207729742</v>
      </c>
      <c r="BU179" s="42">
        <f t="shared" si="138"/>
        <v>0.5152711158635026</v>
      </c>
      <c r="BV179" s="28">
        <f t="shared" si="139"/>
        <v>0.54587831207729742</v>
      </c>
      <c r="BW179" s="5" t="str">
        <f t="shared" si="140"/>
        <v>OK</v>
      </c>
      <c r="BX179" s="51">
        <v>1.2</v>
      </c>
      <c r="BY179" s="96" cm="1">
        <f t="array" ref="BY179">_xll.DCETCVNPhuLucFHeSoOnDinh(AE179*1000, BX179*1000, AH179, AI179, AJ179, AK179, AL179, AM179, $D$29)</f>
        <v>1</v>
      </c>
      <c r="BZ179" s="52">
        <f t="shared" si="141"/>
        <v>0.56259751678432868</v>
      </c>
      <c r="CA179" s="54">
        <f t="shared" si="142"/>
        <v>0.59530930339622823</v>
      </c>
      <c r="CB179" s="5" t="str">
        <f t="shared" si="143"/>
        <v>OK</v>
      </c>
      <c r="CC179" s="56">
        <f t="shared" si="144"/>
        <v>0.40527421278457681</v>
      </c>
      <c r="CD179" s="55">
        <f t="shared" si="145"/>
        <v>0.40527421278457681</v>
      </c>
      <c r="CE179" s="54">
        <f t="shared" si="146"/>
        <v>0.40527421278457681</v>
      </c>
      <c r="CF179" s="52">
        <f t="shared" si="147"/>
        <v>0.38</v>
      </c>
      <c r="CG179" s="5" t="str">
        <f t="shared" si="148"/>
        <v>Check</v>
      </c>
      <c r="CH179" s="57">
        <f t="shared" si="149"/>
        <v>3.4673286780698911</v>
      </c>
      <c r="CI179" s="6">
        <f t="shared" si="150"/>
        <v>3.2</v>
      </c>
      <c r="CJ179" s="5" t="str">
        <f t="shared" si="151"/>
        <v>Gia cường</v>
      </c>
      <c r="DN179" s="181"/>
      <c r="DP179" s="27"/>
      <c r="DQ179" s="27"/>
      <c r="DR179" s="5"/>
      <c r="DS179" s="5"/>
      <c r="DT179" s="27"/>
      <c r="DU179" s="27"/>
      <c r="DV179" s="82"/>
      <c r="DW179" s="82"/>
      <c r="DX179" s="82"/>
      <c r="DY179" s="70"/>
      <c r="DZ179" s="16"/>
      <c r="EH179" s="42"/>
      <c r="EI179" s="42"/>
      <c r="EJ179" s="42"/>
      <c r="EK179" s="24"/>
      <c r="EL179" s="26"/>
      <c r="EM179" s="26"/>
      <c r="EN179" s="24"/>
      <c r="EO179" s="26"/>
      <c r="EP179" s="24"/>
      <c r="EQ179" s="26"/>
      <c r="ER179" s="24"/>
      <c r="ES179" s="24"/>
      <c r="ET179" s="42"/>
      <c r="EU179" s="42"/>
      <c r="EV179" s="28"/>
      <c r="EX179" s="51"/>
      <c r="EY179" s="96"/>
      <c r="EZ179" s="52"/>
      <c r="FA179" s="54"/>
      <c r="FB179" s="5"/>
      <c r="FC179" s="56"/>
      <c r="FD179" s="55"/>
      <c r="FE179" s="54"/>
      <c r="FF179" s="52"/>
      <c r="FG179" s="5"/>
      <c r="FH179" s="57"/>
      <c r="FI179" s="6"/>
      <c r="FJ179" s="5"/>
    </row>
    <row r="180" spans="27:166">
      <c r="AA180" s="18" t="s">
        <v>131</v>
      </c>
      <c r="AB180" s="22" t="s">
        <v>341</v>
      </c>
      <c r="AC180" s="22" t="s">
        <v>211</v>
      </c>
      <c r="AD180" s="74">
        <v>10.5</v>
      </c>
      <c r="AE180" s="74">
        <v>10.5</v>
      </c>
      <c r="AF180" s="22">
        <v>724</v>
      </c>
      <c r="AG180" s="22">
        <v>874</v>
      </c>
      <c r="AH180" s="22">
        <v>874</v>
      </c>
      <c r="AI180" s="6">
        <v>8</v>
      </c>
      <c r="AJ180" s="6">
        <v>300</v>
      </c>
      <c r="AK180" s="6">
        <v>12</v>
      </c>
      <c r="AL180" s="6">
        <v>300</v>
      </c>
      <c r="AM180" s="6">
        <v>12</v>
      </c>
      <c r="AN180" s="5" t="str" cm="1">
        <f t="array" ref="AN180">_xll.Dce_Name_SectI(AF180, AG180, AJ180, AI180, AK180, "x", "-", $Q$14)</f>
        <v>(724-874)x300x8x12</v>
      </c>
      <c r="AO180" s="5">
        <f t="shared" si="116"/>
        <v>850</v>
      </c>
      <c r="AP180" s="27">
        <f t="shared" si="117"/>
        <v>140</v>
      </c>
      <c r="AQ180" s="27">
        <f t="shared" si="118"/>
        <v>174698.22666666668</v>
      </c>
      <c r="AR180" s="5">
        <f t="shared" si="119"/>
        <v>5403.626666666667</v>
      </c>
      <c r="AS180" s="5">
        <f t="shared" si="120"/>
        <v>3997.6710907704046</v>
      </c>
      <c r="AT180" s="27">
        <f t="shared" si="121"/>
        <v>360.24177777777783</v>
      </c>
      <c r="AU180" s="27">
        <f t="shared" si="122"/>
        <v>2274.1</v>
      </c>
      <c r="AV180" s="82">
        <f t="shared" si="123"/>
        <v>4.9271466666666671E-7</v>
      </c>
      <c r="AW180" s="82">
        <f t="shared" si="124"/>
        <v>10031094</v>
      </c>
      <c r="AX180" s="82">
        <f t="shared" si="125"/>
        <v>1.0031094E-5</v>
      </c>
      <c r="AY180" s="70">
        <f t="shared" si="126"/>
        <v>0.13724721180314908</v>
      </c>
      <c r="AZ180" s="16">
        <f t="shared" si="127"/>
        <v>646.5</v>
      </c>
      <c r="BA180" s="22" t="s">
        <v>305</v>
      </c>
      <c r="BB180" s="23">
        <v>-29.238624078997361</v>
      </c>
      <c r="BC180" s="23">
        <v>15.250368838156895</v>
      </c>
      <c r="BD180" s="23">
        <v>2.8335700733161957</v>
      </c>
      <c r="BE180" s="23">
        <v>2.5709618238427795E-2</v>
      </c>
      <c r="BF180" s="23">
        <v>0.21624955268224064</v>
      </c>
      <c r="BG180" s="23">
        <v>462.56531819031142</v>
      </c>
      <c r="BH180" s="42" cm="1">
        <f t="array" ref="BH180">_xll.Bimoment(BE180,AY180,AD180,AE180,$O$75)</f>
        <v>0.22841569125179326</v>
      </c>
      <c r="BI180" s="42">
        <f t="shared" si="128"/>
        <v>0.41670148137002883</v>
      </c>
      <c r="BJ180" s="42">
        <f t="shared" si="129"/>
        <v>2.1181067830773466</v>
      </c>
      <c r="BK180" s="24">
        <f t="shared" si="130"/>
        <v>0.52941176470588236</v>
      </c>
      <c r="BL180" s="26" cm="1">
        <f t="array" ref="BL180">_xll.TCVN5575AnnexEHeSoCx(1,BK180)</f>
        <v>1.1170588235294117</v>
      </c>
      <c r="BM180" s="26">
        <f t="shared" si="131"/>
        <v>1.47</v>
      </c>
      <c r="BN180" s="24">
        <f t="shared" si="132"/>
        <v>1</v>
      </c>
      <c r="BO180" s="26" cm="1">
        <f t="array" ref="BO180">noisuy1chieu(BQ180*BN180,$C$92:$M$92,$C$93:$M$93)</f>
        <v>2.4239897727966309</v>
      </c>
      <c r="BP180" s="24">
        <f t="shared" si="133"/>
        <v>9.6179684470386068E-3</v>
      </c>
      <c r="BQ180" s="26">
        <f t="shared" si="134"/>
        <v>0.47702859881451343</v>
      </c>
      <c r="BR180" s="24">
        <f t="shared" si="135"/>
        <v>1.880607907697604E-3</v>
      </c>
      <c r="BS180" s="24">
        <f t="shared" si="136"/>
        <v>2.7968542368144427E-3</v>
      </c>
      <c r="BT180" s="42">
        <f t="shared" si="137"/>
        <v>0.48852717516924965</v>
      </c>
      <c r="BU180" s="42">
        <f t="shared" si="138"/>
        <v>0.48944342149836645</v>
      </c>
      <c r="BV180" s="28">
        <f t="shared" si="139"/>
        <v>0.48944342149836645</v>
      </c>
      <c r="BW180" s="5" t="str">
        <f t="shared" si="140"/>
        <v>OK</v>
      </c>
      <c r="BX180" s="51">
        <v>1.2</v>
      </c>
      <c r="BY180" s="96" cm="1">
        <f t="array" ref="BY180">_xll.DCETCVNPhuLucFHeSoOnDinh(AE180*1000, BX180*1000, AH180, AI180, AJ180, AK180, AL180, AM180, $D$29)</f>
        <v>1</v>
      </c>
      <c r="BZ180" s="52">
        <f t="shared" si="141"/>
        <v>0.53286900538162396</v>
      </c>
      <c r="CA180" s="54">
        <f t="shared" si="142"/>
        <v>0.537546467526136</v>
      </c>
      <c r="CB180" s="5" t="str">
        <f t="shared" si="143"/>
        <v>OK</v>
      </c>
      <c r="CC180" s="56">
        <f t="shared" si="144"/>
        <v>0.40527421278457681</v>
      </c>
      <c r="CD180" s="55">
        <f t="shared" si="145"/>
        <v>0.40527421278457681</v>
      </c>
      <c r="CE180" s="54">
        <f t="shared" si="146"/>
        <v>0.40527421278457681</v>
      </c>
      <c r="CF180" s="52">
        <f t="shared" si="147"/>
        <v>0.38</v>
      </c>
      <c r="CG180" s="5" t="str">
        <f t="shared" si="148"/>
        <v>Check</v>
      </c>
      <c r="CH180" s="57">
        <f t="shared" si="149"/>
        <v>3.5392097349338045</v>
      </c>
      <c r="CI180" s="6">
        <f t="shared" si="150"/>
        <v>3.2</v>
      </c>
      <c r="CJ180" s="5" t="str">
        <f t="shared" si="151"/>
        <v>Gia cường</v>
      </c>
      <c r="DN180" s="181"/>
      <c r="DP180" s="27"/>
      <c r="DQ180" s="27"/>
      <c r="DR180" s="5"/>
      <c r="DS180" s="5"/>
      <c r="DT180" s="27"/>
      <c r="DU180" s="27"/>
      <c r="DV180" s="82"/>
      <c r="DW180" s="82"/>
      <c r="DX180" s="82"/>
      <c r="DY180" s="70"/>
      <c r="DZ180" s="16"/>
      <c r="EH180" s="42"/>
      <c r="EI180" s="42"/>
      <c r="EJ180" s="42"/>
      <c r="EK180" s="24"/>
      <c r="EL180" s="26"/>
      <c r="EM180" s="26"/>
      <c r="EN180" s="24"/>
      <c r="EO180" s="26"/>
      <c r="EP180" s="24"/>
      <c r="EQ180" s="26"/>
      <c r="ER180" s="24"/>
      <c r="ES180" s="24"/>
      <c r="ET180" s="42"/>
      <c r="EU180" s="42"/>
      <c r="EV180" s="28"/>
      <c r="EX180" s="51"/>
      <c r="EY180" s="96"/>
      <c r="EZ180" s="52"/>
      <c r="FA180" s="54"/>
      <c r="FB180" s="5"/>
      <c r="FC180" s="56"/>
      <c r="FD180" s="55"/>
      <c r="FE180" s="54"/>
      <c r="FF180" s="52"/>
      <c r="FG180" s="5"/>
      <c r="FH180" s="57"/>
      <c r="FI180" s="6"/>
      <c r="FJ180" s="5"/>
    </row>
    <row r="181" spans="27:166">
      <c r="AA181" s="18" t="s">
        <v>131</v>
      </c>
      <c r="AB181" s="22" t="s">
        <v>341</v>
      </c>
      <c r="AC181" s="22" t="s">
        <v>211</v>
      </c>
      <c r="AD181" s="74">
        <v>0</v>
      </c>
      <c r="AE181" s="74">
        <v>10.5</v>
      </c>
      <c r="AF181" s="22">
        <v>724</v>
      </c>
      <c r="AG181" s="22">
        <v>874</v>
      </c>
      <c r="AH181" s="22">
        <v>724</v>
      </c>
      <c r="AI181" s="6">
        <v>8</v>
      </c>
      <c r="AJ181" s="6">
        <v>300</v>
      </c>
      <c r="AK181" s="6">
        <v>12</v>
      </c>
      <c r="AL181" s="6">
        <v>300</v>
      </c>
      <c r="AM181" s="6">
        <v>12</v>
      </c>
      <c r="AN181" s="5" t="str" cm="1">
        <f t="array" ref="AN181">_xll.Dce_Name_SectI(AF181, AG181, AJ181, AI181, AK181, "x", "-", $Q$14)</f>
        <v>(724-874)x300x8x12</v>
      </c>
      <c r="AO181" s="5">
        <f t="shared" si="116"/>
        <v>700</v>
      </c>
      <c r="AP181" s="27">
        <f t="shared" si="117"/>
        <v>128</v>
      </c>
      <c r="AQ181" s="27">
        <f t="shared" si="118"/>
        <v>114125.22666666665</v>
      </c>
      <c r="AR181" s="5">
        <f t="shared" si="119"/>
        <v>5402.9866666666676</v>
      </c>
      <c r="AS181" s="5">
        <f t="shared" si="120"/>
        <v>3152.6305709023936</v>
      </c>
      <c r="AT181" s="27">
        <f t="shared" si="121"/>
        <v>360.19911111111116</v>
      </c>
      <c r="AU181" s="27">
        <f t="shared" si="122"/>
        <v>1771.6</v>
      </c>
      <c r="AV181" s="82">
        <f t="shared" si="123"/>
        <v>4.6711466666666669E-7</v>
      </c>
      <c r="AW181" s="82">
        <f t="shared" si="124"/>
        <v>6843744</v>
      </c>
      <c r="AX181" s="82">
        <f t="shared" si="125"/>
        <v>6.8437439999999997E-6</v>
      </c>
      <c r="AY181" s="70">
        <f t="shared" si="126"/>
        <v>0.16178744234285594</v>
      </c>
      <c r="AZ181" s="16">
        <f t="shared" si="127"/>
        <v>534</v>
      </c>
      <c r="BA181" s="22" t="s">
        <v>306</v>
      </c>
      <c r="BB181" s="23">
        <v>-6.7133749512504437</v>
      </c>
      <c r="BC181" s="23">
        <v>50.750174676913275</v>
      </c>
      <c r="BD181" s="23">
        <v>9.2785073829139364E-2</v>
      </c>
      <c r="BE181" s="23">
        <v>2.0662417157547689E-2</v>
      </c>
      <c r="BF181" s="23">
        <v>9.5377525602842184E-2</v>
      </c>
      <c r="BG181" s="23">
        <v>13.527024816731227</v>
      </c>
      <c r="BH181" s="42" cm="1">
        <f t="array" ref="BH181">_xll.Bimoment(BE181,AY181,AD181,AE181,$O$75)</f>
        <v>0.18129060850901879</v>
      </c>
      <c r="BI181" s="42">
        <f t="shared" si="128"/>
        <v>1.6568763183774884E-2</v>
      </c>
      <c r="BJ181" s="42">
        <f t="shared" si="129"/>
        <v>7.0486353717935106</v>
      </c>
      <c r="BK181" s="24">
        <f t="shared" si="130"/>
        <v>0.6428571428571429</v>
      </c>
      <c r="BL181" s="26" cm="1">
        <f t="array" ref="BL181">_xll.TCVN5575AnnexEHeSoCx(1,BK181)</f>
        <v>1.1057142857142856</v>
      </c>
      <c r="BM181" s="26">
        <f t="shared" si="131"/>
        <v>1.47</v>
      </c>
      <c r="BN181" s="24">
        <f t="shared" si="132"/>
        <v>1</v>
      </c>
      <c r="BO181" s="26" cm="1">
        <f t="array" ref="BO181">noisuy1chieu(BQ181*BN181,$C$92:$M$92,$C$93:$M$93)</f>
        <v>1.499665379524231</v>
      </c>
      <c r="BP181" s="24">
        <f t="shared" si="133"/>
        <v>2.4153795568849258E-3</v>
      </c>
      <c r="BQ181" s="26">
        <f t="shared" si="134"/>
        <v>1.7870665901935361E-2</v>
      </c>
      <c r="BR181" s="24">
        <f t="shared" si="135"/>
        <v>8.2954611136327018E-4</v>
      </c>
      <c r="BS181" s="24">
        <f t="shared" si="136"/>
        <v>4.3439307612182596E-3</v>
      </c>
      <c r="BT181" s="42">
        <f t="shared" si="137"/>
        <v>2.1115591570183556E-2</v>
      </c>
      <c r="BU181" s="42">
        <f t="shared" si="138"/>
        <v>2.4629976220038548E-2</v>
      </c>
      <c r="BV181" s="28">
        <f t="shared" si="139"/>
        <v>2.4629976220038548E-2</v>
      </c>
      <c r="BW181" s="5" t="str">
        <f t="shared" si="140"/>
        <v>OK</v>
      </c>
      <c r="BX181" s="51">
        <v>1.2</v>
      </c>
      <c r="BY181" s="96" cm="1">
        <f t="array" ref="BY181">_xll.DCETCVNPhuLucFHeSoOnDinh(AE181*1000, BX181*1000, AH181, AI181, AJ181, AK181, AL181, AM181, $D$29)</f>
        <v>1</v>
      </c>
      <c r="BZ181" s="52">
        <f t="shared" si="141"/>
        <v>1.9759850582997101E-2</v>
      </c>
      <c r="CA181" s="54">
        <f t="shared" si="142"/>
        <v>2.4933327455578629E-2</v>
      </c>
      <c r="CB181" s="5" t="str">
        <f t="shared" si="143"/>
        <v>OK</v>
      </c>
      <c r="CC181" s="56">
        <f t="shared" si="144"/>
        <v>0.40527421278457681</v>
      </c>
      <c r="CD181" s="55">
        <f t="shared" si="145"/>
        <v>0.40527421278457681</v>
      </c>
      <c r="CE181" s="54">
        <f t="shared" si="146"/>
        <v>0.40527421278457681</v>
      </c>
      <c r="CF181" s="52">
        <f t="shared" si="147"/>
        <v>0.38</v>
      </c>
      <c r="CG181" s="5" t="str">
        <f t="shared" si="148"/>
        <v>Check</v>
      </c>
      <c r="CH181" s="57">
        <f t="shared" si="149"/>
        <v>2.9146433111219565</v>
      </c>
      <c r="CI181" s="6">
        <f t="shared" si="150"/>
        <v>3.2</v>
      </c>
      <c r="CJ181" s="5" t="str">
        <f t="shared" si="151"/>
        <v>OK</v>
      </c>
      <c r="DN181" s="181"/>
      <c r="DP181" s="27"/>
      <c r="DQ181" s="27"/>
      <c r="DR181" s="5"/>
      <c r="DS181" s="5"/>
      <c r="DT181" s="27"/>
      <c r="DU181" s="27"/>
      <c r="DV181" s="82"/>
      <c r="DW181" s="82"/>
      <c r="DX181" s="82"/>
      <c r="DY181" s="70"/>
      <c r="DZ181" s="16"/>
      <c r="EH181" s="42"/>
      <c r="EI181" s="42"/>
      <c r="EJ181" s="42"/>
      <c r="EK181" s="24"/>
      <c r="EL181" s="26"/>
      <c r="EM181" s="26"/>
      <c r="EN181" s="24"/>
      <c r="EO181" s="26"/>
      <c r="EP181" s="24"/>
      <c r="EQ181" s="26"/>
      <c r="ER181" s="24"/>
      <c r="ES181" s="24"/>
      <c r="ET181" s="42"/>
      <c r="EU181" s="42"/>
      <c r="EV181" s="28"/>
      <c r="EX181" s="51"/>
      <c r="EY181" s="96"/>
      <c r="EZ181" s="52"/>
      <c r="FA181" s="54"/>
      <c r="FB181" s="5"/>
      <c r="FC181" s="56"/>
      <c r="FD181" s="55"/>
      <c r="FE181" s="54"/>
      <c r="FF181" s="52"/>
      <c r="FG181" s="5"/>
      <c r="FH181" s="57"/>
      <c r="FI181" s="6"/>
      <c r="FJ181" s="5"/>
    </row>
    <row r="182" spans="27:166">
      <c r="AA182" s="18" t="s">
        <v>131</v>
      </c>
      <c r="AB182" s="22" t="s">
        <v>341</v>
      </c>
      <c r="AC182" s="22" t="s">
        <v>211</v>
      </c>
      <c r="AD182" s="74">
        <v>5.25</v>
      </c>
      <c r="AE182" s="74">
        <v>10.5</v>
      </c>
      <c r="AF182" s="22">
        <v>724</v>
      </c>
      <c r="AG182" s="22">
        <v>874</v>
      </c>
      <c r="AH182" s="22">
        <v>798.99999999999989</v>
      </c>
      <c r="AI182" s="6">
        <v>8</v>
      </c>
      <c r="AJ182" s="6">
        <v>300</v>
      </c>
      <c r="AK182" s="6">
        <v>12</v>
      </c>
      <c r="AL182" s="6">
        <v>300</v>
      </c>
      <c r="AM182" s="6">
        <v>12</v>
      </c>
      <c r="AN182" s="5" t="str" cm="1">
        <f t="array" ref="AN182">_xll.Dce_Name_SectI(AF182, AG182, AJ182, AI182, AK182, "x", "-", $Q$14)</f>
        <v>(724-874)x300x8x12</v>
      </c>
      <c r="AO182" s="5">
        <f t="shared" si="116"/>
        <v>774.99999999999989</v>
      </c>
      <c r="AP182" s="27">
        <f t="shared" si="117"/>
        <v>134</v>
      </c>
      <c r="AQ182" s="27">
        <f t="shared" si="118"/>
        <v>142527.3516666666</v>
      </c>
      <c r="AR182" s="5">
        <f t="shared" si="119"/>
        <v>5403.3066666666673</v>
      </c>
      <c r="AS182" s="5">
        <f t="shared" si="120"/>
        <v>3567.6433458489764</v>
      </c>
      <c r="AT182" s="27">
        <f t="shared" si="121"/>
        <v>360.22044444444447</v>
      </c>
      <c r="AU182" s="27">
        <f t="shared" si="122"/>
        <v>2017.2249999999995</v>
      </c>
      <c r="AV182" s="82">
        <f t="shared" si="123"/>
        <v>4.799146666666667E-7</v>
      </c>
      <c r="AW182" s="82">
        <f t="shared" si="124"/>
        <v>8361481.4999999972</v>
      </c>
      <c r="AX182" s="82">
        <f t="shared" si="125"/>
        <v>8.3614814999999972E-6</v>
      </c>
      <c r="AY182" s="70">
        <f t="shared" si="126"/>
        <v>0.1483611975238546</v>
      </c>
      <c r="AZ182" s="16">
        <f t="shared" si="127"/>
        <v>590.24999999999989</v>
      </c>
      <c r="BA182" s="22" t="s">
        <v>306</v>
      </c>
      <c r="BB182" s="23">
        <v>-1.9498409810939148</v>
      </c>
      <c r="BC182" s="23">
        <v>35.699857032706397</v>
      </c>
      <c r="BD182" s="23">
        <v>9.2785073829139364E-2</v>
      </c>
      <c r="BE182" s="23">
        <v>2.0662417157547689E-2</v>
      </c>
      <c r="BF182" s="23">
        <v>0.39174411200027898</v>
      </c>
      <c r="BG182" s="23">
        <v>213.53075779094732</v>
      </c>
      <c r="BH182" s="42" cm="1">
        <f t="array" ref="BH182">_xll.Bimoment(BE182,AY182,AD182,AE182,$O$75)</f>
        <v>-8.8604363176873716E-2</v>
      </c>
      <c r="BI182" s="42">
        <f t="shared" si="128"/>
        <v>1.4965334488570868E-2</v>
      </c>
      <c r="BJ182" s="42">
        <f t="shared" si="129"/>
        <v>4.9583134767647774</v>
      </c>
      <c r="BK182" s="24">
        <f t="shared" si="130"/>
        <v>0.58064516129032262</v>
      </c>
      <c r="BL182" s="26" cm="1">
        <f t="array" ref="BL182">_xll.TCVN5575AnnexEHeSoCx(1,BK182)</f>
        <v>1.1119354838709676</v>
      </c>
      <c r="BM182" s="26">
        <f t="shared" si="131"/>
        <v>1.47</v>
      </c>
      <c r="BN182" s="24">
        <f t="shared" si="132"/>
        <v>1</v>
      </c>
      <c r="BO182" s="26" cm="1">
        <f t="array" ref="BO182">noisuy1chieu(BQ182*BN182,$C$92:$M$92,$C$93:$M$93)</f>
        <v>1.9450839757919312</v>
      </c>
      <c r="BP182" s="24">
        <f t="shared" si="133"/>
        <v>6.7011424134217419E-4</v>
      </c>
      <c r="BQ182" s="26">
        <f t="shared" si="134"/>
        <v>0.24788706873315255</v>
      </c>
      <c r="BR182" s="24">
        <f t="shared" si="135"/>
        <v>3.4069929684221734E-3</v>
      </c>
      <c r="BS182" s="24">
        <f t="shared" si="136"/>
        <v>1.4808939781467206E-3</v>
      </c>
      <c r="BT182" s="42">
        <f t="shared" si="137"/>
        <v>0.25196417594291687</v>
      </c>
      <c r="BU182" s="42">
        <f t="shared" si="138"/>
        <v>0.25003807695264146</v>
      </c>
      <c r="BV182" s="28">
        <f t="shared" si="139"/>
        <v>0.25196417594291687</v>
      </c>
      <c r="BW182" s="5" t="str">
        <f t="shared" si="140"/>
        <v>OK</v>
      </c>
      <c r="BX182" s="51">
        <v>1.2</v>
      </c>
      <c r="BY182" s="96" cm="1">
        <f t="array" ref="BY182">_xll.DCETCVNPhuLucFHeSoOnDinh(AE182*1000, BX182*1000, AH182, AI182, AJ182, AK182, AL182, AM182, $D$29)</f>
        <v>1</v>
      </c>
      <c r="BZ182" s="52">
        <f t="shared" si="141"/>
        <v>0.2756344277171538</v>
      </c>
      <c r="CA182" s="54">
        <f t="shared" si="142"/>
        <v>0.28052231466372268</v>
      </c>
      <c r="CB182" s="5" t="str">
        <f t="shared" si="143"/>
        <v>OK</v>
      </c>
      <c r="CC182" s="56">
        <f t="shared" si="144"/>
        <v>0.40527421278457681</v>
      </c>
      <c r="CD182" s="55">
        <f t="shared" si="145"/>
        <v>0.40527421278457681</v>
      </c>
      <c r="CE182" s="54">
        <f t="shared" si="146"/>
        <v>0.40527421278457681</v>
      </c>
      <c r="CF182" s="52">
        <f t="shared" si="147"/>
        <v>0.38</v>
      </c>
      <c r="CG182" s="5" t="str">
        <f t="shared" si="148"/>
        <v>Check</v>
      </c>
      <c r="CH182" s="57">
        <f t="shared" si="149"/>
        <v>3.2269265230278799</v>
      </c>
      <c r="CI182" s="6">
        <f t="shared" si="150"/>
        <v>3.2</v>
      </c>
      <c r="CJ182" s="5" t="str">
        <f t="shared" si="151"/>
        <v>Gia cường</v>
      </c>
      <c r="DN182" s="181"/>
      <c r="DP182" s="27"/>
      <c r="DQ182" s="27"/>
      <c r="DR182" s="5"/>
      <c r="DS182" s="5"/>
      <c r="DT182" s="27"/>
      <c r="DU182" s="27"/>
      <c r="DV182" s="82"/>
      <c r="DW182" s="82"/>
      <c r="DX182" s="82"/>
      <c r="DY182" s="70"/>
      <c r="DZ182" s="16"/>
      <c r="EH182" s="42"/>
      <c r="EI182" s="42"/>
      <c r="EJ182" s="42"/>
      <c r="EK182" s="24"/>
      <c r="EL182" s="26"/>
      <c r="EM182" s="26"/>
      <c r="EN182" s="24"/>
      <c r="EO182" s="26"/>
      <c r="EP182" s="24"/>
      <c r="EQ182" s="26"/>
      <c r="ER182" s="24"/>
      <c r="ES182" s="24"/>
      <c r="ET182" s="42"/>
      <c r="EU182" s="42"/>
      <c r="EV182" s="28"/>
      <c r="EX182" s="51"/>
      <c r="EY182" s="96"/>
      <c r="EZ182" s="52"/>
      <c r="FA182" s="54"/>
      <c r="FB182" s="5"/>
      <c r="FC182" s="56"/>
      <c r="FD182" s="55"/>
      <c r="FE182" s="54"/>
      <c r="FF182" s="52"/>
      <c r="FG182" s="5"/>
      <c r="FH182" s="57"/>
      <c r="FI182" s="6"/>
      <c r="FJ182" s="5"/>
    </row>
    <row r="183" spans="27:166">
      <c r="AA183" s="18" t="s">
        <v>131</v>
      </c>
      <c r="AB183" s="22" t="s">
        <v>341</v>
      </c>
      <c r="AC183" s="22" t="s">
        <v>211</v>
      </c>
      <c r="AD183" s="74">
        <v>6.47</v>
      </c>
      <c r="AE183" s="74">
        <v>10.5</v>
      </c>
      <c r="AF183" s="22">
        <v>724</v>
      </c>
      <c r="AG183" s="22">
        <v>874</v>
      </c>
      <c r="AH183" s="22">
        <v>816.45524278856499</v>
      </c>
      <c r="AI183" s="6">
        <v>8</v>
      </c>
      <c r="AJ183" s="6">
        <v>300</v>
      </c>
      <c r="AK183" s="6">
        <v>12</v>
      </c>
      <c r="AL183" s="6">
        <v>300</v>
      </c>
      <c r="AM183" s="6">
        <v>12</v>
      </c>
      <c r="AN183" s="5" t="str" cm="1">
        <f t="array" ref="AN183">_xll.Dce_Name_SectI(AF183, AG183, AJ183, AI183, AK183, "x", "-", $Q$14)</f>
        <v>(724-874)x300x8x12</v>
      </c>
      <c r="AO183" s="5">
        <f t="shared" si="116"/>
        <v>792.45524278856499</v>
      </c>
      <c r="AP183" s="27">
        <f t="shared" si="117"/>
        <v>135.39641942308521</v>
      </c>
      <c r="AQ183" s="27">
        <f t="shared" si="118"/>
        <v>149672.00629356259</v>
      </c>
      <c r="AR183" s="5">
        <f t="shared" si="119"/>
        <v>5403.3811423692314</v>
      </c>
      <c r="AS183" s="5">
        <f t="shared" si="120"/>
        <v>3666.3860662432589</v>
      </c>
      <c r="AT183" s="27">
        <f t="shared" si="121"/>
        <v>360.22540949128211</v>
      </c>
      <c r="AU183" s="27">
        <f t="shared" si="122"/>
        <v>2076.0047488425007</v>
      </c>
      <c r="AV183" s="82">
        <f t="shared" si="123"/>
        <v>4.8289369476924839E-7</v>
      </c>
      <c r="AW183" s="82">
        <f t="shared" si="124"/>
        <v>8736501.2082751207</v>
      </c>
      <c r="AX183" s="82">
        <f t="shared" si="125"/>
        <v>8.73650120827512E-6</v>
      </c>
      <c r="AY183" s="70">
        <f t="shared" si="126"/>
        <v>0.14559180563098195</v>
      </c>
      <c r="AZ183" s="16">
        <f t="shared" si="127"/>
        <v>603.34143209142383</v>
      </c>
      <c r="BA183" s="22" t="s">
        <v>306</v>
      </c>
      <c r="BB183" s="23">
        <v>-0.83626628742423481</v>
      </c>
      <c r="BC183" s="23">
        <v>32.155636360631469</v>
      </c>
      <c r="BD183" s="23">
        <v>9.2785073829139364E-2</v>
      </c>
      <c r="BE183" s="23">
        <v>2.0662417157547689E-2</v>
      </c>
      <c r="BF183" s="23">
        <v>0.50511513135929065</v>
      </c>
      <c r="BG183" s="23">
        <v>254.98754578275381</v>
      </c>
      <c r="BH183" s="42" cm="1">
        <f t="array" ref="BH183">_xll.Bimoment(BE183,AY183,AD183,AE183,$O$75)</f>
        <v>-7.4811703999241974E-2</v>
      </c>
      <c r="BI183" s="42">
        <f t="shared" si="128"/>
        <v>1.4635696254377509E-2</v>
      </c>
      <c r="BJ183" s="42">
        <f t="shared" si="129"/>
        <v>4.4660606056432597</v>
      </c>
      <c r="BK183" s="24">
        <f t="shared" si="130"/>
        <v>0.56785541403764117</v>
      </c>
      <c r="BL183" s="26" cm="1">
        <f t="array" ref="BL183">_xll.TCVN5575AnnexEHeSoCx(1,BK183)</f>
        <v>1.1132144585962358</v>
      </c>
      <c r="BM183" s="26">
        <f t="shared" si="131"/>
        <v>1.47</v>
      </c>
      <c r="BN183" s="24">
        <f t="shared" si="132"/>
        <v>1</v>
      </c>
      <c r="BO183" s="26" cm="1">
        <f t="array" ref="BO183">noisuy1chieu(BQ183*BN183,$C$92:$M$92,$C$93:$M$93)</f>
        <v>2.0283157825469971</v>
      </c>
      <c r="BP183" s="24">
        <f t="shared" si="133"/>
        <v>2.8444078064058484E-4</v>
      </c>
      <c r="BQ183" s="26">
        <f t="shared" si="134"/>
        <v>0.28771094858009105</v>
      </c>
      <c r="BR183" s="24">
        <f t="shared" si="135"/>
        <v>4.3929185616079459E-3</v>
      </c>
      <c r="BS183" s="24">
        <f t="shared" si="136"/>
        <v>1.1730432841517591E-3</v>
      </c>
      <c r="BT183" s="42">
        <f t="shared" si="137"/>
        <v>0.29238830792233961</v>
      </c>
      <c r="BU183" s="42">
        <f t="shared" si="138"/>
        <v>0.2891684326448834</v>
      </c>
      <c r="BV183" s="28">
        <f t="shared" si="139"/>
        <v>0.29238830792233961</v>
      </c>
      <c r="BW183" s="5" t="str">
        <f t="shared" si="140"/>
        <v>OK</v>
      </c>
      <c r="BX183" s="51">
        <v>1.2</v>
      </c>
      <c r="BY183" s="96" cm="1">
        <f t="array" ref="BY183">_xll.DCETCVNPhuLucFHeSoOnDinh(AE183*1000, BX183*1000, AH183, AI183, AJ183, AK183, AL183, AM183, $D$29)</f>
        <v>1</v>
      </c>
      <c r="BZ183" s="52">
        <f t="shared" si="141"/>
        <v>0.32028398785579548</v>
      </c>
      <c r="CA183" s="54">
        <f t="shared" si="142"/>
        <v>0.32584994970155517</v>
      </c>
      <c r="CB183" s="5" t="str">
        <f t="shared" si="143"/>
        <v>OK</v>
      </c>
      <c r="CC183" s="56">
        <f t="shared" si="144"/>
        <v>0.40527421278457681</v>
      </c>
      <c r="CD183" s="55">
        <f t="shared" si="145"/>
        <v>0.40527421278457681</v>
      </c>
      <c r="CE183" s="54">
        <f t="shared" si="146"/>
        <v>0.40527421278457681</v>
      </c>
      <c r="CF183" s="52">
        <f t="shared" si="147"/>
        <v>0.38</v>
      </c>
      <c r="CG183" s="5" t="str">
        <f t="shared" si="148"/>
        <v>Check</v>
      </c>
      <c r="CH183" s="57">
        <f t="shared" si="149"/>
        <v>3.2996062467960243</v>
      </c>
      <c r="CI183" s="6">
        <f t="shared" si="150"/>
        <v>3.2</v>
      </c>
      <c r="CJ183" s="5" t="str">
        <f t="shared" si="151"/>
        <v>Gia cường</v>
      </c>
      <c r="DN183" s="181"/>
      <c r="DP183" s="27"/>
      <c r="DQ183" s="27"/>
      <c r="DR183" s="5"/>
      <c r="DS183" s="5"/>
      <c r="DT183" s="27"/>
      <c r="DU183" s="27"/>
      <c r="DV183" s="82"/>
      <c r="DW183" s="82"/>
      <c r="DX183" s="82"/>
      <c r="DY183" s="70"/>
      <c r="DZ183" s="16"/>
      <c r="EH183" s="42"/>
      <c r="EI183" s="42"/>
      <c r="EJ183" s="42"/>
      <c r="EK183" s="24"/>
      <c r="EL183" s="26"/>
      <c r="EM183" s="26"/>
      <c r="EN183" s="24"/>
      <c r="EO183" s="26"/>
      <c r="EP183" s="24"/>
      <c r="EQ183" s="26"/>
      <c r="ER183" s="24"/>
      <c r="ES183" s="24"/>
      <c r="ET183" s="42"/>
      <c r="EU183" s="42"/>
      <c r="EV183" s="28"/>
      <c r="EX183" s="51"/>
      <c r="EY183" s="96"/>
      <c r="EZ183" s="52"/>
      <c r="FA183" s="54"/>
      <c r="FB183" s="5"/>
      <c r="FC183" s="56"/>
      <c r="FD183" s="55"/>
      <c r="FE183" s="54"/>
      <c r="FF183" s="52"/>
      <c r="FG183" s="5"/>
      <c r="FH183" s="57"/>
      <c r="FI183" s="6"/>
      <c r="FJ183" s="5"/>
    </row>
    <row r="184" spans="27:166">
      <c r="AA184" s="18" t="s">
        <v>131</v>
      </c>
      <c r="AB184" s="22" t="s">
        <v>341</v>
      </c>
      <c r="AC184" s="22" t="s">
        <v>211</v>
      </c>
      <c r="AD184" s="74">
        <v>6.47</v>
      </c>
      <c r="AE184" s="74">
        <v>10.5</v>
      </c>
      <c r="AF184" s="22">
        <v>724</v>
      </c>
      <c r="AG184" s="22">
        <v>874</v>
      </c>
      <c r="AH184" s="22">
        <v>816.45524278856499</v>
      </c>
      <c r="AI184" s="6">
        <v>8</v>
      </c>
      <c r="AJ184" s="6">
        <v>300</v>
      </c>
      <c r="AK184" s="6">
        <v>12</v>
      </c>
      <c r="AL184" s="6">
        <v>300</v>
      </c>
      <c r="AM184" s="6">
        <v>12</v>
      </c>
      <c r="AN184" s="5" t="str" cm="1">
        <f t="array" ref="AN184">_xll.Dce_Name_SectI(AF184, AG184, AJ184, AI184, AK184, "x", "-", $Q$14)</f>
        <v>(724-874)x300x8x12</v>
      </c>
      <c r="AO184" s="5">
        <f t="shared" si="116"/>
        <v>792.45524278856499</v>
      </c>
      <c r="AP184" s="27">
        <f t="shared" si="117"/>
        <v>135.39641942308521</v>
      </c>
      <c r="AQ184" s="27">
        <f t="shared" si="118"/>
        <v>149672.00629356259</v>
      </c>
      <c r="AR184" s="5">
        <f t="shared" si="119"/>
        <v>5403.3811423692314</v>
      </c>
      <c r="AS184" s="5">
        <f t="shared" si="120"/>
        <v>3666.3860662432589</v>
      </c>
      <c r="AT184" s="27">
        <f t="shared" si="121"/>
        <v>360.22540949128211</v>
      </c>
      <c r="AU184" s="27">
        <f t="shared" si="122"/>
        <v>2076.0047488425007</v>
      </c>
      <c r="AV184" s="82">
        <f t="shared" si="123"/>
        <v>4.8289369476924839E-7</v>
      </c>
      <c r="AW184" s="82">
        <f t="shared" si="124"/>
        <v>8736501.2082751207</v>
      </c>
      <c r="AX184" s="82">
        <f t="shared" si="125"/>
        <v>8.73650120827512E-6</v>
      </c>
      <c r="AY184" s="70">
        <f t="shared" si="126"/>
        <v>0.14559180563098195</v>
      </c>
      <c r="AZ184" s="16">
        <f t="shared" si="127"/>
        <v>603.34143209142383</v>
      </c>
      <c r="BA184" s="22" t="s">
        <v>306</v>
      </c>
      <c r="BB184" s="23">
        <v>-0.76201279262022581</v>
      </c>
      <c r="BC184" s="23">
        <v>31.531339670844318</v>
      </c>
      <c r="BD184" s="23">
        <v>0.2639677443463313</v>
      </c>
      <c r="BE184" s="23">
        <v>2.0661152852273615E-2</v>
      </c>
      <c r="BF184" s="23">
        <v>0.50511518308664449</v>
      </c>
      <c r="BG184" s="23">
        <v>254.98752708425491</v>
      </c>
      <c r="BH184" s="42" cm="1">
        <f t="array" ref="BH184">_xll.Bimoment(BE184,AY184,AD184,AE184,$O$75)</f>
        <v>-7.480712637256802E-2</v>
      </c>
      <c r="BI184" s="42">
        <f t="shared" si="128"/>
        <v>4.1637642432880047E-2</v>
      </c>
      <c r="BJ184" s="42">
        <f t="shared" si="129"/>
        <v>4.3793527320617107</v>
      </c>
      <c r="BK184" s="24">
        <f t="shared" si="130"/>
        <v>0.56785541403764117</v>
      </c>
      <c r="BL184" s="26" cm="1">
        <f t="array" ref="BL184">_xll.TCVN5575AnnexEHeSoCx(1,BK184)</f>
        <v>1.1132144585962358</v>
      </c>
      <c r="BM184" s="26">
        <f t="shared" si="131"/>
        <v>1.47</v>
      </c>
      <c r="BN184" s="24">
        <f t="shared" si="132"/>
        <v>1</v>
      </c>
      <c r="BO184" s="26" cm="1">
        <f t="array" ref="BO184">noisuy1chieu(BQ184*BN184,$C$92:$M$92,$C$93:$M$93)</f>
        <v>2.0283157825469971</v>
      </c>
      <c r="BP184" s="24">
        <f t="shared" si="133"/>
        <v>2.5918480375265192E-4</v>
      </c>
      <c r="BQ184" s="26">
        <f t="shared" si="134"/>
        <v>0.28771092748195137</v>
      </c>
      <c r="BR184" s="24">
        <f t="shared" si="135"/>
        <v>4.3929190114738058E-3</v>
      </c>
      <c r="BS184" s="24">
        <f t="shared" si="136"/>
        <v>1.1729715072246183E-3</v>
      </c>
      <c r="BT184" s="42">
        <f t="shared" si="137"/>
        <v>0.29236303129717783</v>
      </c>
      <c r="BU184" s="42">
        <f t="shared" si="138"/>
        <v>0.28914308379292863</v>
      </c>
      <c r="BV184" s="28">
        <f t="shared" si="139"/>
        <v>0.29236303129717783</v>
      </c>
      <c r="BW184" s="5" t="str">
        <f t="shared" si="140"/>
        <v>OK</v>
      </c>
      <c r="BX184" s="51">
        <v>1.2</v>
      </c>
      <c r="BY184" s="96" cm="1">
        <f t="array" ref="BY184">_xll.DCETCVNPhuLucFHeSoOnDinh(AE184*1000, BX184*1000, AH184, AI184, AJ184, AK184, AL184, AM184, $D$29)</f>
        <v>1</v>
      </c>
      <c r="BZ184" s="52">
        <f t="shared" si="141"/>
        <v>0.32028396436904139</v>
      </c>
      <c r="CA184" s="54">
        <f t="shared" si="142"/>
        <v>0.32584985488773982</v>
      </c>
      <c r="CB184" s="5" t="str">
        <f t="shared" si="143"/>
        <v>OK</v>
      </c>
      <c r="CC184" s="56">
        <f t="shared" si="144"/>
        <v>0.40527421278457681</v>
      </c>
      <c r="CD184" s="55">
        <f t="shared" si="145"/>
        <v>0.40527421278457681</v>
      </c>
      <c r="CE184" s="54">
        <f t="shared" si="146"/>
        <v>0.40527421278457681</v>
      </c>
      <c r="CF184" s="52">
        <f t="shared" si="147"/>
        <v>0.38</v>
      </c>
      <c r="CG184" s="5" t="str">
        <f t="shared" si="148"/>
        <v>Check</v>
      </c>
      <c r="CH184" s="57">
        <f t="shared" si="149"/>
        <v>3.2996062467960243</v>
      </c>
      <c r="CI184" s="6">
        <f t="shared" si="150"/>
        <v>3.2</v>
      </c>
      <c r="CJ184" s="5" t="str">
        <f t="shared" si="151"/>
        <v>Gia cường</v>
      </c>
      <c r="DN184" s="181"/>
      <c r="DP184" s="27"/>
      <c r="DQ184" s="27"/>
      <c r="DR184" s="5"/>
      <c r="DS184" s="5"/>
      <c r="DT184" s="27"/>
      <c r="DU184" s="27"/>
      <c r="DV184" s="82"/>
      <c r="DW184" s="82"/>
      <c r="DX184" s="82"/>
      <c r="DY184" s="70"/>
      <c r="DZ184" s="16"/>
      <c r="EH184" s="42"/>
      <c r="EI184" s="42"/>
      <c r="EJ184" s="42"/>
      <c r="EK184" s="24"/>
      <c r="EL184" s="26"/>
      <c r="EM184" s="26"/>
      <c r="EN184" s="24"/>
      <c r="EO184" s="26"/>
      <c r="EP184" s="24"/>
      <c r="EQ184" s="26"/>
      <c r="ER184" s="24"/>
      <c r="ES184" s="24"/>
      <c r="ET184" s="42"/>
      <c r="EU184" s="42"/>
      <c r="EV184" s="28"/>
      <c r="EX184" s="51"/>
      <c r="EY184" s="96"/>
      <c r="EZ184" s="52"/>
      <c r="FA184" s="54"/>
      <c r="FB184" s="5"/>
      <c r="FC184" s="56"/>
      <c r="FD184" s="55"/>
      <c r="FE184" s="54"/>
      <c r="FF184" s="52"/>
      <c r="FG184" s="5"/>
      <c r="FH184" s="57"/>
      <c r="FI184" s="6"/>
      <c r="FJ184" s="5"/>
    </row>
    <row r="185" spans="27:166">
      <c r="AA185" s="18" t="s">
        <v>131</v>
      </c>
      <c r="AB185" s="22" t="s">
        <v>341</v>
      </c>
      <c r="AC185" s="22" t="s">
        <v>211</v>
      </c>
      <c r="AD185" s="74">
        <v>9.2899999999999991</v>
      </c>
      <c r="AE185" s="74">
        <v>10.5</v>
      </c>
      <c r="AF185" s="22">
        <v>724</v>
      </c>
      <c r="AG185" s="22">
        <v>874</v>
      </c>
      <c r="AH185" s="22">
        <v>856.73657033341397</v>
      </c>
      <c r="AI185" s="6">
        <v>8</v>
      </c>
      <c r="AJ185" s="6">
        <v>300</v>
      </c>
      <c r="AK185" s="6">
        <v>12</v>
      </c>
      <c r="AL185" s="6">
        <v>300</v>
      </c>
      <c r="AM185" s="6">
        <v>12</v>
      </c>
      <c r="AN185" s="5" t="str" cm="1">
        <f t="array" ref="AN185">_xll.Dce_Name_SectI(AF185, AG185, AJ185, AI185, AK185, "x", "-", $Q$14)</f>
        <v>(724-874)x300x8x12</v>
      </c>
      <c r="AO185" s="5">
        <f t="shared" si="116"/>
        <v>832.73657033341397</v>
      </c>
      <c r="AP185" s="27">
        <f t="shared" si="117"/>
        <v>138.6189256266731</v>
      </c>
      <c r="AQ185" s="27">
        <f t="shared" si="118"/>
        <v>166950.4396903282</v>
      </c>
      <c r="AR185" s="5">
        <f t="shared" si="119"/>
        <v>5403.5530093667558</v>
      </c>
      <c r="AS185" s="5">
        <f t="shared" si="120"/>
        <v>3897.3576119286358</v>
      </c>
      <c r="AT185" s="27">
        <f t="shared" si="121"/>
        <v>360.23686729111705</v>
      </c>
      <c r="AU185" s="27">
        <f t="shared" si="122"/>
        <v>2213.976022170802</v>
      </c>
      <c r="AV185" s="82">
        <f t="shared" si="123"/>
        <v>4.89768374670236E-7</v>
      </c>
      <c r="AW185" s="82">
        <f t="shared" si="124"/>
        <v>9633328.2889918946</v>
      </c>
      <c r="AX185" s="82">
        <f t="shared" si="125"/>
        <v>9.6333282889918949E-6</v>
      </c>
      <c r="AY185" s="70">
        <f t="shared" si="126"/>
        <v>0.13963269631800207</v>
      </c>
      <c r="AZ185" s="16">
        <f t="shared" si="127"/>
        <v>633.55242775006047</v>
      </c>
      <c r="BA185" s="22" t="s">
        <v>306</v>
      </c>
      <c r="BB185" s="23">
        <v>1.8148196535909471</v>
      </c>
      <c r="BC185" s="23">
        <v>23.292612434526067</v>
      </c>
      <c r="BD185" s="23">
        <v>0.2639677443463313</v>
      </c>
      <c r="BE185" s="23">
        <v>2.0661152852273615E-2</v>
      </c>
      <c r="BF185" s="23">
        <v>1.2494231650780412</v>
      </c>
      <c r="BG185" s="23">
        <v>332.30047255292305</v>
      </c>
      <c r="BH185" s="42" cm="1">
        <f t="array" ref="BH185">_xll.Bimoment(BE185,AY185,AD185,AE185,$O$75)</f>
        <v>6.9262907578267738E-2</v>
      </c>
      <c r="BI185" s="42">
        <f t="shared" si="128"/>
        <v>3.9623536684692942E-2</v>
      </c>
      <c r="BJ185" s="42">
        <f t="shared" si="129"/>
        <v>3.2350850603508428</v>
      </c>
      <c r="BK185" s="24">
        <f t="shared" si="130"/>
        <v>0.54038697954603754</v>
      </c>
      <c r="BL185" s="26" cm="1">
        <f t="array" ref="BL185">_xll.TCVN5575AnnexEHeSoCx(1,BK185)</f>
        <v>1.1159613020453962</v>
      </c>
      <c r="BM185" s="26">
        <f t="shared" si="131"/>
        <v>1.47</v>
      </c>
      <c r="BN185" s="24">
        <f t="shared" si="132"/>
        <v>1</v>
      </c>
      <c r="BO185" s="26" cm="1">
        <f t="array" ref="BO185">noisuy1chieu(BQ185*BN185,$C$92:$M$92,$C$93:$M$93)</f>
        <v>2.1623806953430176</v>
      </c>
      <c r="BP185" s="24">
        <f t="shared" si="133"/>
        <v>6.0292792280143613E-4</v>
      </c>
      <c r="BQ185" s="26">
        <f t="shared" si="134"/>
        <v>0.35185685668671707</v>
      </c>
      <c r="BR185" s="24">
        <f t="shared" si="135"/>
        <v>1.0865720110037872E-2</v>
      </c>
      <c r="BS185" s="24">
        <f t="shared" si="136"/>
        <v>9.7012839023502366E-4</v>
      </c>
      <c r="BT185" s="42">
        <f t="shared" si="137"/>
        <v>0.36332550471955638</v>
      </c>
      <c r="BU185" s="42">
        <f t="shared" si="138"/>
        <v>0.35342991299975351</v>
      </c>
      <c r="BV185" s="28">
        <f t="shared" si="139"/>
        <v>0.36332550471955638</v>
      </c>
      <c r="BW185" s="5" t="str">
        <f t="shared" si="140"/>
        <v>OK</v>
      </c>
      <c r="BX185" s="51">
        <v>1.2</v>
      </c>
      <c r="BY185" s="96" cm="1">
        <f t="array" ref="BY185">_xll.DCETCVNPhuLucFHeSoOnDinh(AE185*1000, BX185*1000, AH185, AI185, AJ185, AK185, AL185, AM185, $D$29)</f>
        <v>1</v>
      </c>
      <c r="BZ185" s="52">
        <f t="shared" si="141"/>
        <v>0.39265863592170913</v>
      </c>
      <c r="CA185" s="54">
        <f t="shared" si="142"/>
        <v>0.40449448442198205</v>
      </c>
      <c r="CB185" s="5" t="str">
        <f t="shared" si="143"/>
        <v>OK</v>
      </c>
      <c r="CC185" s="56">
        <f t="shared" si="144"/>
        <v>0.40527421278457681</v>
      </c>
      <c r="CD185" s="55">
        <f t="shared" si="145"/>
        <v>0.40527421278457681</v>
      </c>
      <c r="CE185" s="54">
        <f t="shared" si="146"/>
        <v>0.40527421278457681</v>
      </c>
      <c r="CF185" s="52">
        <f t="shared" si="147"/>
        <v>0.38</v>
      </c>
      <c r="CG185" s="5" t="str">
        <f t="shared" si="148"/>
        <v>Check</v>
      </c>
      <c r="CH185" s="57">
        <f t="shared" si="149"/>
        <v>3.4673286780698911</v>
      </c>
      <c r="CI185" s="6">
        <f t="shared" si="150"/>
        <v>3.2</v>
      </c>
      <c r="CJ185" s="5" t="str">
        <f t="shared" si="151"/>
        <v>Gia cường</v>
      </c>
      <c r="DN185" s="181"/>
      <c r="DP185" s="27"/>
      <c r="DQ185" s="27"/>
      <c r="DR185" s="5"/>
      <c r="DS185" s="5"/>
      <c r="DT185" s="27"/>
      <c r="DU185" s="27"/>
      <c r="DV185" s="82"/>
      <c r="DW185" s="82"/>
      <c r="DX185" s="82"/>
      <c r="DY185" s="70"/>
      <c r="DZ185" s="16"/>
      <c r="EH185" s="42"/>
      <c r="EI185" s="42"/>
      <c r="EJ185" s="42"/>
      <c r="EK185" s="24"/>
      <c r="EL185" s="26"/>
      <c r="EM185" s="26"/>
      <c r="EN185" s="24"/>
      <c r="EO185" s="26"/>
      <c r="EP185" s="24"/>
      <c r="EQ185" s="26"/>
      <c r="ER185" s="24"/>
      <c r="ES185" s="24"/>
      <c r="ET185" s="42"/>
      <c r="EU185" s="42"/>
      <c r="EV185" s="28"/>
      <c r="EX185" s="51"/>
      <c r="EY185" s="96"/>
      <c r="EZ185" s="52"/>
      <c r="FA185" s="54"/>
      <c r="FB185" s="5"/>
      <c r="FC185" s="56"/>
      <c r="FD185" s="55"/>
      <c r="FE185" s="54"/>
      <c r="FF185" s="52"/>
      <c r="FG185" s="5"/>
      <c r="FH185" s="57"/>
      <c r="FI185" s="6"/>
      <c r="FJ185" s="5"/>
    </row>
    <row r="186" spans="27:166">
      <c r="AA186" s="18" t="s">
        <v>131</v>
      </c>
      <c r="AB186" s="22" t="s">
        <v>341</v>
      </c>
      <c r="AC186" s="22" t="s">
        <v>211</v>
      </c>
      <c r="AD186" s="74">
        <v>9.2899999999999991</v>
      </c>
      <c r="AE186" s="74">
        <v>10.5</v>
      </c>
      <c r="AF186" s="22">
        <v>724</v>
      </c>
      <c r="AG186" s="22">
        <v>874</v>
      </c>
      <c r="AH186" s="22">
        <v>856.73657033341397</v>
      </c>
      <c r="AI186" s="6">
        <v>8</v>
      </c>
      <c r="AJ186" s="6">
        <v>300</v>
      </c>
      <c r="AK186" s="6">
        <v>12</v>
      </c>
      <c r="AL186" s="6">
        <v>300</v>
      </c>
      <c r="AM186" s="6">
        <v>12</v>
      </c>
      <c r="AN186" s="5" t="str" cm="1">
        <f t="array" ref="AN186">_xll.Dce_Name_SectI(AF186, AG186, AJ186, AI186, AK186, "x", "-", $Q$14)</f>
        <v>(724-874)x300x8x12</v>
      </c>
      <c r="AO186" s="5">
        <f t="shared" si="116"/>
        <v>832.73657033341397</v>
      </c>
      <c r="AP186" s="27">
        <f t="shared" si="117"/>
        <v>138.6189256266731</v>
      </c>
      <c r="AQ186" s="27">
        <f t="shared" si="118"/>
        <v>166950.4396903282</v>
      </c>
      <c r="AR186" s="5">
        <f t="shared" si="119"/>
        <v>5403.5530093667558</v>
      </c>
      <c r="AS186" s="5">
        <f t="shared" si="120"/>
        <v>3897.3576119286358</v>
      </c>
      <c r="AT186" s="27">
        <f t="shared" si="121"/>
        <v>360.23686729111705</v>
      </c>
      <c r="AU186" s="27">
        <f t="shared" si="122"/>
        <v>2213.976022170802</v>
      </c>
      <c r="AV186" s="82">
        <f t="shared" si="123"/>
        <v>4.89768374670236E-7</v>
      </c>
      <c r="AW186" s="82">
        <f t="shared" si="124"/>
        <v>9633328.2889918946</v>
      </c>
      <c r="AX186" s="82">
        <f t="shared" si="125"/>
        <v>9.6333282889918949E-6</v>
      </c>
      <c r="AY186" s="70">
        <f t="shared" si="126"/>
        <v>0.13963269631800207</v>
      </c>
      <c r="AZ186" s="16">
        <f t="shared" si="127"/>
        <v>633.55242775006047</v>
      </c>
      <c r="BA186" s="22" t="s">
        <v>306</v>
      </c>
      <c r="BB186" s="23">
        <v>5.487759664276382</v>
      </c>
      <c r="BC186" s="23">
        <v>18.166707289063197</v>
      </c>
      <c r="BD186" s="23">
        <v>2.9498384047860782</v>
      </c>
      <c r="BE186" s="23">
        <v>0.24947536792845693</v>
      </c>
      <c r="BF186" s="23">
        <v>1.4650675698944724</v>
      </c>
      <c r="BG186" s="23">
        <v>328.91145360589508</v>
      </c>
      <c r="BH186" s="42" cm="1">
        <f t="array" ref="BH186">_xll.Bimoment(BE186,AY186,AD186,AE186,$O$75)</f>
        <v>0.83632261352645554</v>
      </c>
      <c r="BI186" s="42">
        <f t="shared" si="128"/>
        <v>0.44279285158645842</v>
      </c>
      <c r="BJ186" s="42">
        <f t="shared" si="129"/>
        <v>2.5231537901476662</v>
      </c>
      <c r="BK186" s="24">
        <f t="shared" si="130"/>
        <v>0.54038697954603754</v>
      </c>
      <c r="BL186" s="26" cm="1">
        <f t="array" ref="BL186">_xll.TCVN5575AnnexEHeSoCx(1,BK186)</f>
        <v>1.1159613020453962</v>
      </c>
      <c r="BM186" s="26">
        <f t="shared" si="131"/>
        <v>1.47</v>
      </c>
      <c r="BN186" s="24">
        <f t="shared" si="132"/>
        <v>1</v>
      </c>
      <c r="BO186" s="26" cm="1">
        <f t="array" ref="BO186">noisuy1chieu(BQ186*BN186,$C$92:$M$92,$C$93:$M$93)</f>
        <v>2.1548807621002197</v>
      </c>
      <c r="BP186" s="24">
        <f t="shared" si="133"/>
        <v>1.8231693318224548E-3</v>
      </c>
      <c r="BQ186" s="26">
        <f t="shared" si="134"/>
        <v>0.34826838886182382</v>
      </c>
      <c r="BR186" s="24">
        <f t="shared" si="135"/>
        <v>1.2741090930367339E-2</v>
      </c>
      <c r="BS186" s="24">
        <f t="shared" si="136"/>
        <v>1.1754691804484898E-2</v>
      </c>
      <c r="BT186" s="42">
        <f t="shared" si="137"/>
        <v>0.36283264912401364</v>
      </c>
      <c r="BU186" s="42">
        <f t="shared" si="138"/>
        <v>0.3618462499981312</v>
      </c>
      <c r="BV186" s="28">
        <f t="shared" si="139"/>
        <v>0.36283264912401364</v>
      </c>
      <c r="BW186" s="5" t="str">
        <f t="shared" si="140"/>
        <v>OK</v>
      </c>
      <c r="BX186" s="51">
        <v>1.2</v>
      </c>
      <c r="BY186" s="96" cm="1">
        <f t="array" ref="BY186">_xll.DCETCVNPhuLucFHeSoOnDinh(AE186*1000, BX186*1000, AH186, AI186, AJ186, AK186, AL186, AM186, $D$29)</f>
        <v>1</v>
      </c>
      <c r="BZ186" s="52">
        <f t="shared" si="141"/>
        <v>0.38865404469549325</v>
      </c>
      <c r="CA186" s="54">
        <f t="shared" si="142"/>
        <v>0.41314982743034551</v>
      </c>
      <c r="CB186" s="5" t="str">
        <f t="shared" si="143"/>
        <v>OK</v>
      </c>
      <c r="CC186" s="56">
        <f t="shared" si="144"/>
        <v>0.40527421278457681</v>
      </c>
      <c r="CD186" s="55">
        <f t="shared" si="145"/>
        <v>0.40527421278457681</v>
      </c>
      <c r="CE186" s="54">
        <f t="shared" si="146"/>
        <v>0.40527421278457681</v>
      </c>
      <c r="CF186" s="52">
        <f t="shared" si="147"/>
        <v>0.38</v>
      </c>
      <c r="CG186" s="5" t="str">
        <f t="shared" si="148"/>
        <v>Check</v>
      </c>
      <c r="CH186" s="57">
        <f t="shared" si="149"/>
        <v>3.4673286780698911</v>
      </c>
      <c r="CI186" s="6">
        <f t="shared" si="150"/>
        <v>3.2</v>
      </c>
      <c r="CJ186" s="5" t="str">
        <f t="shared" si="151"/>
        <v>Gia cường</v>
      </c>
      <c r="DN186" s="181"/>
      <c r="DP186" s="27"/>
      <c r="DQ186" s="27"/>
      <c r="DR186" s="5"/>
      <c r="DS186" s="5"/>
      <c r="DT186" s="27"/>
      <c r="DU186" s="27"/>
      <c r="DV186" s="82"/>
      <c r="DW186" s="82"/>
      <c r="DX186" s="82"/>
      <c r="DY186" s="70"/>
      <c r="DZ186" s="16"/>
      <c r="EH186" s="42"/>
      <c r="EI186" s="42"/>
      <c r="EJ186" s="42"/>
      <c r="EK186" s="24"/>
      <c r="EL186" s="26"/>
      <c r="EM186" s="26"/>
      <c r="EN186" s="24"/>
      <c r="EO186" s="26"/>
      <c r="EP186" s="24"/>
      <c r="EQ186" s="26"/>
      <c r="ER186" s="24"/>
      <c r="ES186" s="24"/>
      <c r="ET186" s="42"/>
      <c r="EU186" s="42"/>
      <c r="EV186" s="28"/>
      <c r="EX186" s="51"/>
      <c r="EY186" s="96"/>
      <c r="EZ186" s="52"/>
      <c r="FA186" s="54"/>
      <c r="FB186" s="5"/>
      <c r="FC186" s="56"/>
      <c r="FD186" s="55"/>
      <c r="FE186" s="54"/>
      <c r="FF186" s="52"/>
      <c r="FG186" s="5"/>
      <c r="FH186" s="57"/>
      <c r="FI186" s="6"/>
      <c r="FJ186" s="5"/>
    </row>
    <row r="187" spans="27:166">
      <c r="AA187" s="18" t="s">
        <v>131</v>
      </c>
      <c r="AB187" s="22" t="s">
        <v>341</v>
      </c>
      <c r="AC187" s="22" t="s">
        <v>211</v>
      </c>
      <c r="AD187" s="74">
        <v>10.5</v>
      </c>
      <c r="AE187" s="74">
        <v>10.5</v>
      </c>
      <c r="AF187" s="22">
        <v>724</v>
      </c>
      <c r="AG187" s="22">
        <v>874</v>
      </c>
      <c r="AH187" s="22">
        <v>874</v>
      </c>
      <c r="AI187" s="6">
        <v>8</v>
      </c>
      <c r="AJ187" s="6">
        <v>300</v>
      </c>
      <c r="AK187" s="6">
        <v>12</v>
      </c>
      <c r="AL187" s="6">
        <v>300</v>
      </c>
      <c r="AM187" s="6">
        <v>12</v>
      </c>
      <c r="AN187" s="5" t="str" cm="1">
        <f t="array" ref="AN187">_xll.Dce_Name_SectI(AF187, AG187, AJ187, AI187, AK187, "x", "-", $Q$14)</f>
        <v>(724-874)x300x8x12</v>
      </c>
      <c r="AO187" s="5">
        <f t="shared" si="116"/>
        <v>850</v>
      </c>
      <c r="AP187" s="27">
        <f t="shared" si="117"/>
        <v>140</v>
      </c>
      <c r="AQ187" s="27">
        <f t="shared" si="118"/>
        <v>174698.22666666668</v>
      </c>
      <c r="AR187" s="5">
        <f t="shared" si="119"/>
        <v>5403.626666666667</v>
      </c>
      <c r="AS187" s="5">
        <f t="shared" si="120"/>
        <v>3997.6710907704046</v>
      </c>
      <c r="AT187" s="27">
        <f t="shared" si="121"/>
        <v>360.24177777777783</v>
      </c>
      <c r="AU187" s="27">
        <f t="shared" si="122"/>
        <v>2274.1</v>
      </c>
      <c r="AV187" s="82">
        <f t="shared" si="123"/>
        <v>4.9271466666666671E-7</v>
      </c>
      <c r="AW187" s="82">
        <f t="shared" si="124"/>
        <v>10031094</v>
      </c>
      <c r="AX187" s="82">
        <f t="shared" si="125"/>
        <v>1.0031094E-5</v>
      </c>
      <c r="AY187" s="70">
        <f t="shared" si="126"/>
        <v>0.13724721180314908</v>
      </c>
      <c r="AZ187" s="16">
        <f t="shared" si="127"/>
        <v>646.5</v>
      </c>
      <c r="BA187" s="22" t="s">
        <v>306</v>
      </c>
      <c r="BB187" s="23">
        <v>6.5951652076828964</v>
      </c>
      <c r="BC187" s="23">
        <v>14.610303131061984</v>
      </c>
      <c r="BD187" s="23">
        <v>2.9498384047860782</v>
      </c>
      <c r="BE187" s="23">
        <v>0.24947536792845693</v>
      </c>
      <c r="BF187" s="23">
        <v>2.0996353781228323</v>
      </c>
      <c r="BG187" s="23">
        <v>348.71752220405688</v>
      </c>
      <c r="BH187" s="42" cm="1">
        <f t="array" ref="BH187">_xll.Bimoment(BE187,AY187,AD187,AE187,$O$75)</f>
        <v>2.2164502050248509</v>
      </c>
      <c r="BI187" s="42">
        <f t="shared" si="128"/>
        <v>0.43379976540971737</v>
      </c>
      <c r="BJ187" s="42">
        <f t="shared" si="129"/>
        <v>2.0292087682030533</v>
      </c>
      <c r="BK187" s="24">
        <f t="shared" si="130"/>
        <v>0.52941176470588236</v>
      </c>
      <c r="BL187" s="26" cm="1">
        <f t="array" ref="BL187">_xll.TCVN5575AnnexEHeSoCx(1,BK187)</f>
        <v>1.1170588235294117</v>
      </c>
      <c r="BM187" s="26">
        <f t="shared" si="131"/>
        <v>1.47</v>
      </c>
      <c r="BN187" s="24">
        <f t="shared" si="132"/>
        <v>1</v>
      </c>
      <c r="BO187" s="26" cm="1">
        <f t="array" ref="BO187">noisuy1chieu(BQ187*BN187,$C$92:$M$92,$C$93:$M$93)</f>
        <v>2.1786079406738281</v>
      </c>
      <c r="BP187" s="24">
        <f t="shared" si="133"/>
        <v>2.1694622393693742E-3</v>
      </c>
      <c r="BQ187" s="26">
        <f t="shared" si="134"/>
        <v>0.35962106205859179</v>
      </c>
      <c r="BR187" s="24">
        <f t="shared" si="135"/>
        <v>1.825941763302303E-2</v>
      </c>
      <c r="BS187" s="24">
        <f t="shared" si="136"/>
        <v>3.0196289314751771E-2</v>
      </c>
      <c r="BT187" s="42">
        <f t="shared" si="137"/>
        <v>0.38004994193098418</v>
      </c>
      <c r="BU187" s="42">
        <f t="shared" si="138"/>
        <v>0.39198681361271293</v>
      </c>
      <c r="BV187" s="28">
        <f t="shared" si="139"/>
        <v>0.39198681361271293</v>
      </c>
      <c r="BW187" s="5" t="str">
        <f t="shared" si="140"/>
        <v>OK</v>
      </c>
      <c r="BX187" s="51">
        <v>1.2</v>
      </c>
      <c r="BY187" s="96" cm="1">
        <f t="array" ref="BY187">_xll.DCETCVNPhuLucFHeSoOnDinh(AE187*1000, BX187*1000, AH187, AI187, AJ187, AK187, AL187, AM187, $D$29)</f>
        <v>1</v>
      </c>
      <c r="BZ187" s="52">
        <f t="shared" si="141"/>
        <v>0.40171788049956808</v>
      </c>
      <c r="CA187" s="54">
        <f t="shared" si="142"/>
        <v>0.45017358744734287</v>
      </c>
      <c r="CB187" s="5" t="str">
        <f t="shared" si="143"/>
        <v>OK</v>
      </c>
      <c r="CC187" s="56">
        <f t="shared" si="144"/>
        <v>0.40527421278457681</v>
      </c>
      <c r="CD187" s="55">
        <f t="shared" si="145"/>
        <v>0.40527421278457681</v>
      </c>
      <c r="CE187" s="54">
        <f t="shared" si="146"/>
        <v>0.40527421278457681</v>
      </c>
      <c r="CF187" s="52">
        <f t="shared" si="147"/>
        <v>0.38</v>
      </c>
      <c r="CG187" s="5" t="str">
        <f t="shared" si="148"/>
        <v>Check</v>
      </c>
      <c r="CH187" s="57">
        <f t="shared" si="149"/>
        <v>3.5392097349338045</v>
      </c>
      <c r="CI187" s="6">
        <f t="shared" si="150"/>
        <v>3.2</v>
      </c>
      <c r="CJ187" s="5" t="str">
        <f t="shared" si="151"/>
        <v>Gia cường</v>
      </c>
      <c r="DN187" s="181"/>
      <c r="DP187" s="27"/>
      <c r="DQ187" s="27"/>
      <c r="DR187" s="5"/>
      <c r="DS187" s="5"/>
      <c r="DT187" s="27"/>
      <c r="DU187" s="27"/>
      <c r="DV187" s="82"/>
      <c r="DW187" s="82"/>
      <c r="DX187" s="82"/>
      <c r="DY187" s="70"/>
      <c r="DZ187" s="16"/>
      <c r="EH187" s="42"/>
      <c r="EI187" s="42"/>
      <c r="EJ187" s="42"/>
      <c r="EK187" s="24"/>
      <c r="EL187" s="26"/>
      <c r="EM187" s="26"/>
      <c r="EN187" s="24"/>
      <c r="EO187" s="26"/>
      <c r="EP187" s="24"/>
      <c r="EQ187" s="26"/>
      <c r="ER187" s="24"/>
      <c r="ES187" s="24"/>
      <c r="ET187" s="42"/>
      <c r="EU187" s="42"/>
      <c r="EV187" s="28"/>
      <c r="EX187" s="51"/>
      <c r="EY187" s="96"/>
      <c r="EZ187" s="52"/>
      <c r="FA187" s="54"/>
      <c r="FB187" s="5"/>
      <c r="FC187" s="56"/>
      <c r="FD187" s="55"/>
      <c r="FE187" s="54"/>
      <c r="FF187" s="52"/>
      <c r="FG187" s="5"/>
      <c r="FH187" s="57"/>
      <c r="FI187" s="6"/>
      <c r="FJ187" s="5"/>
    </row>
    <row r="188" spans="27:166">
      <c r="AA188" s="18" t="s">
        <v>131</v>
      </c>
      <c r="AB188" s="22" t="s">
        <v>341</v>
      </c>
      <c r="AC188" s="22" t="s">
        <v>211</v>
      </c>
      <c r="AD188" s="74">
        <v>0</v>
      </c>
      <c r="AE188" s="74">
        <v>10.5</v>
      </c>
      <c r="AF188" s="22">
        <v>724</v>
      </c>
      <c r="AG188" s="22">
        <v>874</v>
      </c>
      <c r="AH188" s="22">
        <v>724</v>
      </c>
      <c r="AI188" s="6">
        <v>8</v>
      </c>
      <c r="AJ188" s="6">
        <v>300</v>
      </c>
      <c r="AK188" s="6">
        <v>12</v>
      </c>
      <c r="AL188" s="6">
        <v>300</v>
      </c>
      <c r="AM188" s="6">
        <v>12</v>
      </c>
      <c r="AN188" s="5" t="str" cm="1">
        <f t="array" ref="AN188">_xll.Dce_Name_SectI(AF188, AG188, AJ188, AI188, AK188, "x", "-", $Q$14)</f>
        <v>(724-874)x300x8x12</v>
      </c>
      <c r="AO188" s="5">
        <f t="shared" si="116"/>
        <v>700</v>
      </c>
      <c r="AP188" s="27">
        <f t="shared" si="117"/>
        <v>128</v>
      </c>
      <c r="AQ188" s="27">
        <f t="shared" si="118"/>
        <v>114125.22666666665</v>
      </c>
      <c r="AR188" s="5">
        <f t="shared" si="119"/>
        <v>5402.9866666666676</v>
      </c>
      <c r="AS188" s="5">
        <f t="shared" si="120"/>
        <v>3152.6305709023936</v>
      </c>
      <c r="AT188" s="27">
        <f t="shared" si="121"/>
        <v>360.19911111111116</v>
      </c>
      <c r="AU188" s="27">
        <f t="shared" si="122"/>
        <v>1771.6</v>
      </c>
      <c r="AV188" s="82">
        <f t="shared" si="123"/>
        <v>4.6711466666666669E-7</v>
      </c>
      <c r="AW188" s="82">
        <f t="shared" si="124"/>
        <v>6843744</v>
      </c>
      <c r="AX188" s="82">
        <f t="shared" si="125"/>
        <v>6.8437439999999997E-6</v>
      </c>
      <c r="AY188" s="70">
        <f t="shared" si="126"/>
        <v>0.16178744234285594</v>
      </c>
      <c r="AZ188" s="16">
        <f t="shared" si="127"/>
        <v>534</v>
      </c>
      <c r="BA188" s="22" t="s">
        <v>307</v>
      </c>
      <c r="BB188" s="23">
        <v>-45.613623561668646</v>
      </c>
      <c r="BC188" s="23">
        <v>71.504309819856417</v>
      </c>
      <c r="BD188" s="23">
        <v>5.9804041675097785E-2</v>
      </c>
      <c r="BE188" s="23">
        <v>2.1796270313287618E-2</v>
      </c>
      <c r="BF188" s="23">
        <v>0.25470981175589458</v>
      </c>
      <c r="BG188" s="23">
        <v>2.4330024079526993</v>
      </c>
      <c r="BH188" s="42" cm="1">
        <f t="array" ref="BH188">_xll.Bimoment(BE188,AY188,AD188,AE188,$O$75)</f>
        <v>0.19123895709750308</v>
      </c>
      <c r="BI188" s="42">
        <f t="shared" si="128"/>
        <v>1.0679293156267462E-2</v>
      </c>
      <c r="BJ188" s="42">
        <f t="shared" si="129"/>
        <v>9.9311541416467257</v>
      </c>
      <c r="BK188" s="24">
        <f t="shared" si="130"/>
        <v>0.6428571428571429</v>
      </c>
      <c r="BL188" s="26" cm="1">
        <f t="array" ref="BL188">_xll.TCVN5575AnnexEHeSoCx(1,BK188)</f>
        <v>1.1057142857142856</v>
      </c>
      <c r="BM188" s="26">
        <f t="shared" si="131"/>
        <v>1.47</v>
      </c>
      <c r="BN188" s="24">
        <f t="shared" si="132"/>
        <v>1</v>
      </c>
      <c r="BO188" s="26" cm="1">
        <f t="array" ref="BO188">noisuy1chieu(BQ188*BN188,$C$92:$M$92,$C$93:$M$93)</f>
        <v>1.4753357172012329</v>
      </c>
      <c r="BP188" s="24">
        <f t="shared" si="133"/>
        <v>1.6411151569268121E-2</v>
      </c>
      <c r="BQ188" s="26">
        <f t="shared" si="134"/>
        <v>3.2142598805132978E-3</v>
      </c>
      <c r="BR188" s="24">
        <f t="shared" si="135"/>
        <v>2.2153388078865878E-3</v>
      </c>
      <c r="BS188" s="24">
        <f t="shared" si="136"/>
        <v>4.6578710730579781E-3</v>
      </c>
      <c r="BT188" s="42">
        <f t="shared" si="137"/>
        <v>2.1840750257668008E-2</v>
      </c>
      <c r="BU188" s="42">
        <f t="shared" si="138"/>
        <v>2.4283282522839397E-2</v>
      </c>
      <c r="BV188" s="28">
        <f t="shared" si="139"/>
        <v>2.4283282522839397E-2</v>
      </c>
      <c r="BW188" s="5" t="str">
        <f t="shared" si="140"/>
        <v>OK</v>
      </c>
      <c r="BX188" s="51">
        <v>1.2</v>
      </c>
      <c r="BY188" s="96" cm="1">
        <f t="array" ref="BY188">_xll.DCETCVNPhuLucFHeSoOnDinh(AE188*1000, BX188*1000, AH188, AI188, AJ188, AK188, AL188, AM188, $D$29)</f>
        <v>1</v>
      </c>
      <c r="BZ188" s="52">
        <f t="shared" si="141"/>
        <v>3.5540530678818466E-3</v>
      </c>
      <c r="CA188" s="54">
        <f t="shared" si="142"/>
        <v>1.0427262948826413E-2</v>
      </c>
      <c r="CB188" s="5" t="str">
        <f t="shared" si="143"/>
        <v>OK</v>
      </c>
      <c r="CC188" s="56">
        <f t="shared" si="144"/>
        <v>0.40527421278457681</v>
      </c>
      <c r="CD188" s="55">
        <f t="shared" si="145"/>
        <v>0.40527421278457681</v>
      </c>
      <c r="CE188" s="54">
        <f t="shared" si="146"/>
        <v>0.40527421278457681</v>
      </c>
      <c r="CF188" s="52">
        <f t="shared" si="147"/>
        <v>0.38</v>
      </c>
      <c r="CG188" s="5" t="str">
        <f t="shared" si="148"/>
        <v>Check</v>
      </c>
      <c r="CH188" s="57">
        <f t="shared" si="149"/>
        <v>2.9146433111219565</v>
      </c>
      <c r="CI188" s="6">
        <f t="shared" si="150"/>
        <v>3.2</v>
      </c>
      <c r="CJ188" s="5" t="str">
        <f t="shared" si="151"/>
        <v>OK</v>
      </c>
      <c r="DN188" s="181"/>
      <c r="DP188" s="27"/>
      <c r="DQ188" s="27"/>
      <c r="DR188" s="5"/>
      <c r="DS188" s="5"/>
      <c r="DT188" s="27"/>
      <c r="DU188" s="27"/>
      <c r="DV188" s="82"/>
      <c r="DW188" s="82"/>
      <c r="DX188" s="82"/>
      <c r="DY188" s="70"/>
      <c r="DZ188" s="16"/>
      <c r="EH188" s="42"/>
      <c r="EI188" s="42"/>
      <c r="EJ188" s="42"/>
      <c r="EK188" s="24"/>
      <c r="EL188" s="26"/>
      <c r="EM188" s="26"/>
      <c r="EN188" s="24"/>
      <c r="EO188" s="26"/>
      <c r="EP188" s="24"/>
      <c r="EQ188" s="26"/>
      <c r="ER188" s="24"/>
      <c r="ES188" s="24"/>
      <c r="ET188" s="42"/>
      <c r="EU188" s="42"/>
      <c r="EV188" s="28"/>
      <c r="EX188" s="51"/>
      <c r="EY188" s="96"/>
      <c r="EZ188" s="52"/>
      <c r="FA188" s="54"/>
      <c r="FB188" s="5"/>
      <c r="FC188" s="56"/>
      <c r="FD188" s="55"/>
      <c r="FE188" s="54"/>
      <c r="FF188" s="52"/>
      <c r="FG188" s="5"/>
      <c r="FH188" s="57"/>
      <c r="FI188" s="6"/>
      <c r="FJ188" s="5"/>
    </row>
    <row r="189" spans="27:166">
      <c r="AA189" s="18" t="s">
        <v>131</v>
      </c>
      <c r="AB189" s="22" t="s">
        <v>341</v>
      </c>
      <c r="AC189" s="22" t="s">
        <v>211</v>
      </c>
      <c r="AD189" s="74">
        <v>5.25</v>
      </c>
      <c r="AE189" s="74">
        <v>10.5</v>
      </c>
      <c r="AF189" s="22">
        <v>724</v>
      </c>
      <c r="AG189" s="22">
        <v>874</v>
      </c>
      <c r="AH189" s="22">
        <v>798.99999999999989</v>
      </c>
      <c r="AI189" s="6">
        <v>8</v>
      </c>
      <c r="AJ189" s="6">
        <v>300</v>
      </c>
      <c r="AK189" s="6">
        <v>12</v>
      </c>
      <c r="AL189" s="6">
        <v>300</v>
      </c>
      <c r="AM189" s="6">
        <v>12</v>
      </c>
      <c r="AN189" s="5" t="str" cm="1">
        <f t="array" ref="AN189">_xll.Dce_Name_SectI(AF189, AG189, AJ189, AI189, AK189, "x", "-", $Q$14)</f>
        <v>(724-874)x300x8x12</v>
      </c>
      <c r="AO189" s="5">
        <f t="shared" si="116"/>
        <v>774.99999999999989</v>
      </c>
      <c r="AP189" s="27">
        <f t="shared" si="117"/>
        <v>134</v>
      </c>
      <c r="AQ189" s="27">
        <f t="shared" si="118"/>
        <v>142527.3516666666</v>
      </c>
      <c r="AR189" s="5">
        <f t="shared" si="119"/>
        <v>5403.3066666666673</v>
      </c>
      <c r="AS189" s="5">
        <f t="shared" si="120"/>
        <v>3567.6433458489764</v>
      </c>
      <c r="AT189" s="27">
        <f t="shared" si="121"/>
        <v>360.22044444444447</v>
      </c>
      <c r="AU189" s="27">
        <f t="shared" si="122"/>
        <v>2017.2249999999995</v>
      </c>
      <c r="AV189" s="82">
        <f t="shared" si="123"/>
        <v>4.799146666666667E-7</v>
      </c>
      <c r="AW189" s="82">
        <f t="shared" si="124"/>
        <v>8361481.4999999972</v>
      </c>
      <c r="AX189" s="82">
        <f t="shared" si="125"/>
        <v>8.3614814999999972E-6</v>
      </c>
      <c r="AY189" s="70">
        <f t="shared" si="126"/>
        <v>0.1483611975238546</v>
      </c>
      <c r="AZ189" s="16">
        <f t="shared" si="127"/>
        <v>590.24999999999989</v>
      </c>
      <c r="BA189" s="22" t="s">
        <v>307</v>
      </c>
      <c r="BB189" s="23">
        <v>-40.850089591512109</v>
      </c>
      <c r="BC189" s="23">
        <v>46.058992175646559</v>
      </c>
      <c r="BD189" s="23">
        <v>5.9804041675097785E-2</v>
      </c>
      <c r="BE189" s="23">
        <v>2.1796270313287618E-2</v>
      </c>
      <c r="BF189" s="23">
        <v>5.9261407038458724E-2</v>
      </c>
      <c r="BG189" s="23">
        <v>306.29711470019294</v>
      </c>
      <c r="BH189" s="42" cm="1">
        <f t="array" ref="BH189">_xll.Bimoment(BE189,AY189,AD189,AE189,$O$75)</f>
        <v>-9.3466540531749479E-2</v>
      </c>
      <c r="BI189" s="42">
        <f t="shared" si="128"/>
        <v>9.6458131734028698E-3</v>
      </c>
      <c r="BJ189" s="42">
        <f t="shared" si="129"/>
        <v>6.3970822466175772</v>
      </c>
      <c r="BK189" s="24">
        <f t="shared" si="130"/>
        <v>0.58064516129032262</v>
      </c>
      <c r="BL189" s="26" cm="1">
        <f t="array" ref="BL189">_xll.TCVN5575AnnexEHeSoCx(1,BK189)</f>
        <v>1.1119354838709676</v>
      </c>
      <c r="BM189" s="26">
        <f t="shared" si="131"/>
        <v>1.47</v>
      </c>
      <c r="BN189" s="24">
        <f t="shared" si="132"/>
        <v>1</v>
      </c>
      <c r="BO189" s="26" cm="1">
        <f t="array" ref="BO189">noisuy1chieu(BQ189*BN189,$C$92:$M$92,$C$93:$M$93)</f>
        <v>2.1701605319976807</v>
      </c>
      <c r="BP189" s="24">
        <f t="shared" si="133"/>
        <v>1.4039209894961942E-2</v>
      </c>
      <c r="BQ189" s="26">
        <f t="shared" si="134"/>
        <v>0.35557919013610129</v>
      </c>
      <c r="BR189" s="24">
        <f t="shared" si="135"/>
        <v>5.1539561385593818E-4</v>
      </c>
      <c r="BS189" s="24">
        <f t="shared" si="136"/>
        <v>1.4001401911591757E-3</v>
      </c>
      <c r="BT189" s="42">
        <f t="shared" si="137"/>
        <v>0.37013379564491916</v>
      </c>
      <c r="BU189" s="42">
        <f t="shared" si="138"/>
        <v>0.37101854022222241</v>
      </c>
      <c r="BV189" s="28">
        <f t="shared" si="139"/>
        <v>0.37101854022222241</v>
      </c>
      <c r="BW189" s="5" t="str">
        <f t="shared" si="140"/>
        <v>OK</v>
      </c>
      <c r="BX189" s="51">
        <v>1.2</v>
      </c>
      <c r="BY189" s="96" cm="1">
        <f t="array" ref="BY189">_xll.DCETCVNPhuLucFHeSoOnDinh(AE189*1000, BX189*1000, AH189, AI189, AJ189, AK189, AL189, AM189, $D$29)</f>
        <v>1</v>
      </c>
      <c r="BZ189" s="52">
        <f t="shared" si="141"/>
        <v>0.39538111883843247</v>
      </c>
      <c r="CA189" s="54">
        <f t="shared" si="142"/>
        <v>0.3972966546434476</v>
      </c>
      <c r="CB189" s="5" t="str">
        <f t="shared" si="143"/>
        <v>OK</v>
      </c>
      <c r="CC189" s="56">
        <f t="shared" si="144"/>
        <v>0.40527421278457681</v>
      </c>
      <c r="CD189" s="55">
        <f t="shared" si="145"/>
        <v>0.40527421278457681</v>
      </c>
      <c r="CE189" s="54">
        <f t="shared" si="146"/>
        <v>0.40527421278457681</v>
      </c>
      <c r="CF189" s="52">
        <f t="shared" si="147"/>
        <v>0.38</v>
      </c>
      <c r="CG189" s="5" t="str">
        <f t="shared" si="148"/>
        <v>Check</v>
      </c>
      <c r="CH189" s="57">
        <f t="shared" si="149"/>
        <v>3.2269265230278799</v>
      </c>
      <c r="CI189" s="6">
        <f t="shared" si="150"/>
        <v>3.2</v>
      </c>
      <c r="CJ189" s="5" t="str">
        <f t="shared" si="151"/>
        <v>Gia cường</v>
      </c>
      <c r="DN189" s="181"/>
      <c r="DP189" s="27"/>
      <c r="DQ189" s="27"/>
      <c r="DR189" s="5"/>
      <c r="DS189" s="5"/>
      <c r="DT189" s="27"/>
      <c r="DU189" s="27"/>
      <c r="DV189" s="82"/>
      <c r="DW189" s="82"/>
      <c r="DX189" s="82"/>
      <c r="DY189" s="70"/>
      <c r="DZ189" s="16"/>
      <c r="EH189" s="42"/>
      <c r="EI189" s="42"/>
      <c r="EJ189" s="42"/>
      <c r="EK189" s="24"/>
      <c r="EL189" s="26"/>
      <c r="EM189" s="26"/>
      <c r="EN189" s="24"/>
      <c r="EO189" s="26"/>
      <c r="EP189" s="24"/>
      <c r="EQ189" s="26"/>
      <c r="ER189" s="24"/>
      <c r="ES189" s="24"/>
      <c r="ET189" s="42"/>
      <c r="EU189" s="42"/>
      <c r="EV189" s="28"/>
      <c r="EX189" s="51"/>
      <c r="EY189" s="96"/>
      <c r="EZ189" s="52"/>
      <c r="FA189" s="54"/>
      <c r="FB189" s="5"/>
      <c r="FC189" s="56"/>
      <c r="FD189" s="55"/>
      <c r="FE189" s="54"/>
      <c r="FF189" s="52"/>
      <c r="FG189" s="5"/>
      <c r="FH189" s="57"/>
      <c r="FI189" s="6"/>
      <c r="FJ189" s="5"/>
    </row>
    <row r="190" spans="27:166">
      <c r="AA190" s="18" t="s">
        <v>131</v>
      </c>
      <c r="AB190" s="22" t="s">
        <v>341</v>
      </c>
      <c r="AC190" s="22" t="s">
        <v>211</v>
      </c>
      <c r="AD190" s="74">
        <v>6.47</v>
      </c>
      <c r="AE190" s="74">
        <v>10.5</v>
      </c>
      <c r="AF190" s="22">
        <v>724</v>
      </c>
      <c r="AG190" s="22">
        <v>874</v>
      </c>
      <c r="AH190" s="22">
        <v>816.45524278856499</v>
      </c>
      <c r="AI190" s="6">
        <v>8</v>
      </c>
      <c r="AJ190" s="6">
        <v>300</v>
      </c>
      <c r="AK190" s="6">
        <v>12</v>
      </c>
      <c r="AL190" s="6">
        <v>300</v>
      </c>
      <c r="AM190" s="6">
        <v>12</v>
      </c>
      <c r="AN190" s="5" t="str" cm="1">
        <f t="array" ref="AN190">_xll.Dce_Name_SectI(AF190, AG190, AJ190, AI190, AK190, "x", "-", $Q$14)</f>
        <v>(724-874)x300x8x12</v>
      </c>
      <c r="AO190" s="5">
        <f t="shared" si="116"/>
        <v>792.45524278856499</v>
      </c>
      <c r="AP190" s="27">
        <f t="shared" si="117"/>
        <v>135.39641942308521</v>
      </c>
      <c r="AQ190" s="27">
        <f t="shared" si="118"/>
        <v>149672.00629356259</v>
      </c>
      <c r="AR190" s="5">
        <f t="shared" si="119"/>
        <v>5403.3811423692314</v>
      </c>
      <c r="AS190" s="5">
        <f t="shared" si="120"/>
        <v>3666.3860662432589</v>
      </c>
      <c r="AT190" s="27">
        <f t="shared" si="121"/>
        <v>360.22540949128211</v>
      </c>
      <c r="AU190" s="27">
        <f t="shared" si="122"/>
        <v>2076.0047488425007</v>
      </c>
      <c r="AV190" s="82">
        <f t="shared" si="123"/>
        <v>4.8289369476924839E-7</v>
      </c>
      <c r="AW190" s="82">
        <f t="shared" si="124"/>
        <v>8736501.2082751207</v>
      </c>
      <c r="AX190" s="82">
        <f t="shared" si="125"/>
        <v>8.73650120827512E-6</v>
      </c>
      <c r="AY190" s="70">
        <f t="shared" si="126"/>
        <v>0.14559180563098195</v>
      </c>
      <c r="AZ190" s="16">
        <f t="shared" si="127"/>
        <v>603.34143209142383</v>
      </c>
      <c r="BA190" s="22" t="s">
        <v>307</v>
      </c>
      <c r="BB190" s="23">
        <v>-39.736514897842447</v>
      </c>
      <c r="BC190" s="23">
        <v>40.095474853075821</v>
      </c>
      <c r="BD190" s="23">
        <v>5.9804041675097785E-2</v>
      </c>
      <c r="BE190" s="23">
        <v>2.1796270313287618E-2</v>
      </c>
      <c r="BF190" s="23">
        <v>0.13233399174082019</v>
      </c>
      <c r="BG190" s="23">
        <v>358.93335865755421</v>
      </c>
      <c r="BH190" s="42" cm="1">
        <f t="array" ref="BH190">_xll.Bimoment(BE190,AY190,AD190,AE190,$O$75)</f>
        <v>-7.8917007169681364E-2</v>
      </c>
      <c r="BI190" s="42">
        <f t="shared" si="128"/>
        <v>9.4333469018158325E-3</v>
      </c>
      <c r="BJ190" s="42">
        <f t="shared" si="129"/>
        <v>5.5688159518160862</v>
      </c>
      <c r="BK190" s="24">
        <f t="shared" si="130"/>
        <v>0.56785541403764117</v>
      </c>
      <c r="BL190" s="26" cm="1">
        <f t="array" ref="BL190">_xll.TCVN5575AnnexEHeSoCx(1,BK190)</f>
        <v>1.1132144585962358</v>
      </c>
      <c r="BM190" s="26">
        <f t="shared" si="131"/>
        <v>1.47</v>
      </c>
      <c r="BN190" s="24">
        <f t="shared" si="132"/>
        <v>1</v>
      </c>
      <c r="BO190" s="26" cm="1">
        <f t="array" ref="BO190">noisuy1chieu(BQ190*BN190,$C$92:$M$92,$C$93:$M$93)</f>
        <v>2.2734427452087402</v>
      </c>
      <c r="BP190" s="24">
        <f t="shared" si="133"/>
        <v>1.3515653431745626E-2</v>
      </c>
      <c r="BQ190" s="26">
        <f t="shared" si="134"/>
        <v>0.40499647455090571</v>
      </c>
      <c r="BR190" s="24">
        <f t="shared" si="135"/>
        <v>1.1508909802118309E-3</v>
      </c>
      <c r="BS190" s="24">
        <f t="shared" si="136"/>
        <v>1.1039938295510235E-3</v>
      </c>
      <c r="BT190" s="42">
        <f t="shared" si="137"/>
        <v>0.41966301896286312</v>
      </c>
      <c r="BU190" s="42">
        <f t="shared" si="138"/>
        <v>0.41961612181220231</v>
      </c>
      <c r="BV190" s="28">
        <f t="shared" si="139"/>
        <v>0.41966301896286312</v>
      </c>
      <c r="BW190" s="5" t="str">
        <f t="shared" si="140"/>
        <v>OK</v>
      </c>
      <c r="BX190" s="51">
        <v>1.2</v>
      </c>
      <c r="BY190" s="96" cm="1">
        <f t="array" ref="BY190">_xll.DCETCVNPhuLucFHeSoOnDinh(AE190*1000, BX190*1000, AH190, AI190, AJ190, AK190, AL190, AM190, $D$29)</f>
        <v>1</v>
      </c>
      <c r="BZ190" s="52">
        <f t="shared" si="141"/>
        <v>0.4508479311505707</v>
      </c>
      <c r="CA190" s="54">
        <f t="shared" si="142"/>
        <v>0.45310281596033353</v>
      </c>
      <c r="CB190" s="5" t="str">
        <f t="shared" si="143"/>
        <v>OK</v>
      </c>
      <c r="CC190" s="56">
        <f t="shared" si="144"/>
        <v>0.40527421278457681</v>
      </c>
      <c r="CD190" s="55">
        <f t="shared" si="145"/>
        <v>0.40527421278457681</v>
      </c>
      <c r="CE190" s="54">
        <f t="shared" si="146"/>
        <v>0.40527421278457681</v>
      </c>
      <c r="CF190" s="52">
        <f t="shared" si="147"/>
        <v>0.38</v>
      </c>
      <c r="CG190" s="5" t="str">
        <f t="shared" si="148"/>
        <v>Check</v>
      </c>
      <c r="CH190" s="57">
        <f t="shared" si="149"/>
        <v>3.2996062467960243</v>
      </c>
      <c r="CI190" s="6">
        <f t="shared" si="150"/>
        <v>3.2</v>
      </c>
      <c r="CJ190" s="5" t="str">
        <f t="shared" si="151"/>
        <v>Gia cường</v>
      </c>
      <c r="DN190" s="181"/>
      <c r="DP190" s="27"/>
      <c r="DQ190" s="27"/>
      <c r="DR190" s="5"/>
      <c r="DS190" s="5"/>
      <c r="DT190" s="27"/>
      <c r="DU190" s="27"/>
      <c r="DV190" s="82"/>
      <c r="DW190" s="82"/>
      <c r="DX190" s="82"/>
      <c r="DY190" s="70"/>
      <c r="DZ190" s="16"/>
      <c r="EH190" s="42"/>
      <c r="EI190" s="42"/>
      <c r="EJ190" s="42"/>
      <c r="EK190" s="24"/>
      <c r="EL190" s="26"/>
      <c r="EM190" s="26"/>
      <c r="EN190" s="24"/>
      <c r="EO190" s="26"/>
      <c r="EP190" s="24"/>
      <c r="EQ190" s="26"/>
      <c r="ER190" s="24"/>
      <c r="ES190" s="24"/>
      <c r="ET190" s="42"/>
      <c r="EU190" s="42"/>
      <c r="EV190" s="28"/>
      <c r="EX190" s="51"/>
      <c r="EY190" s="96"/>
      <c r="EZ190" s="52"/>
      <c r="FA190" s="54"/>
      <c r="FB190" s="5"/>
      <c r="FC190" s="56"/>
      <c r="FD190" s="55"/>
      <c r="FE190" s="54"/>
      <c r="FF190" s="52"/>
      <c r="FG190" s="5"/>
      <c r="FH190" s="57"/>
      <c r="FI190" s="6"/>
      <c r="FJ190" s="5"/>
    </row>
    <row r="191" spans="27:166">
      <c r="AA191" s="18" t="s">
        <v>131</v>
      </c>
      <c r="AB191" s="22" t="s">
        <v>341</v>
      </c>
      <c r="AC191" s="22" t="s">
        <v>211</v>
      </c>
      <c r="AD191" s="74">
        <v>6.47</v>
      </c>
      <c r="AE191" s="74">
        <v>10.5</v>
      </c>
      <c r="AF191" s="22">
        <v>724</v>
      </c>
      <c r="AG191" s="22">
        <v>874</v>
      </c>
      <c r="AH191" s="22">
        <v>816.45524278856499</v>
      </c>
      <c r="AI191" s="6">
        <v>8</v>
      </c>
      <c r="AJ191" s="6">
        <v>300</v>
      </c>
      <c r="AK191" s="6">
        <v>12</v>
      </c>
      <c r="AL191" s="6">
        <v>300</v>
      </c>
      <c r="AM191" s="6">
        <v>12</v>
      </c>
      <c r="AN191" s="5" t="str" cm="1">
        <f t="array" ref="AN191">_xll.Dce_Name_SectI(AF191, AG191, AJ191, AI191, AK191, "x", "-", $Q$14)</f>
        <v>(724-874)x300x8x12</v>
      </c>
      <c r="AO191" s="5">
        <f t="shared" si="116"/>
        <v>792.45524278856499</v>
      </c>
      <c r="AP191" s="27">
        <f t="shared" si="117"/>
        <v>135.39641942308521</v>
      </c>
      <c r="AQ191" s="27">
        <f t="shared" si="118"/>
        <v>149672.00629356259</v>
      </c>
      <c r="AR191" s="5">
        <f t="shared" si="119"/>
        <v>5403.3811423692314</v>
      </c>
      <c r="AS191" s="5">
        <f t="shared" si="120"/>
        <v>3666.3860662432589</v>
      </c>
      <c r="AT191" s="27">
        <f t="shared" si="121"/>
        <v>360.22540949128211</v>
      </c>
      <c r="AU191" s="27">
        <f t="shared" si="122"/>
        <v>2076.0047488425007</v>
      </c>
      <c r="AV191" s="82">
        <f t="shared" si="123"/>
        <v>4.8289369476924839E-7</v>
      </c>
      <c r="AW191" s="82">
        <f t="shared" si="124"/>
        <v>8736501.2082751207</v>
      </c>
      <c r="AX191" s="82">
        <f t="shared" si="125"/>
        <v>8.73650120827512E-6</v>
      </c>
      <c r="AY191" s="70">
        <f t="shared" si="126"/>
        <v>0.14559180563098195</v>
      </c>
      <c r="AZ191" s="16">
        <f t="shared" si="127"/>
        <v>603.34143209142383</v>
      </c>
      <c r="BA191" s="22" t="s">
        <v>307</v>
      </c>
      <c r="BB191" s="23">
        <v>-39.662243207589199</v>
      </c>
      <c r="BC191" s="23">
        <v>39.471289655415603</v>
      </c>
      <c r="BD191" s="23">
        <v>0.80291603843024006</v>
      </c>
      <c r="BE191" s="23">
        <v>2.1795939081856425E-2</v>
      </c>
      <c r="BF191" s="23">
        <v>0.13233404630909718</v>
      </c>
      <c r="BG191" s="23">
        <v>358.93333591855117</v>
      </c>
      <c r="BH191" s="42" cm="1">
        <f t="array" ref="BH191">_xll.Bimoment(BE191,AY191,AD191,AE191,$O$75)</f>
        <v>-7.8915807891417028E-2</v>
      </c>
      <c r="BI191" s="42">
        <f t="shared" si="128"/>
        <v>0.12665006095562961</v>
      </c>
      <c r="BJ191" s="42">
        <f t="shared" si="129"/>
        <v>5.4821235632521672</v>
      </c>
      <c r="BK191" s="24">
        <f t="shared" si="130"/>
        <v>0.56785541403764117</v>
      </c>
      <c r="BL191" s="26" cm="1">
        <f t="array" ref="BL191">_xll.TCVN5575AnnexEHeSoCx(1,BK191)</f>
        <v>1.1132144585962358</v>
      </c>
      <c r="BM191" s="26">
        <f t="shared" si="131"/>
        <v>1.47</v>
      </c>
      <c r="BN191" s="24">
        <f t="shared" si="132"/>
        <v>1</v>
      </c>
      <c r="BO191" s="26" cm="1">
        <f t="array" ref="BO191">noisuy1chieu(BQ191*BN191,$C$92:$M$92,$C$93:$M$93)</f>
        <v>2.2734425067901611</v>
      </c>
      <c r="BP191" s="24">
        <f t="shared" si="133"/>
        <v>1.3490391266006293E-2</v>
      </c>
      <c r="BQ191" s="26">
        <f t="shared" si="134"/>
        <v>0.40499644889373049</v>
      </c>
      <c r="BR191" s="24">
        <f t="shared" si="135"/>
        <v>1.1508914547848181E-3</v>
      </c>
      <c r="BS191" s="24">
        <f t="shared" si="136"/>
        <v>1.1039771682608221E-3</v>
      </c>
      <c r="BT191" s="42">
        <f t="shared" si="137"/>
        <v>0.41963773161452161</v>
      </c>
      <c r="BU191" s="42">
        <f t="shared" si="138"/>
        <v>0.41959081732799763</v>
      </c>
      <c r="BV191" s="28">
        <f t="shared" si="139"/>
        <v>0.41963773161452161</v>
      </c>
      <c r="BW191" s="5" t="str">
        <f t="shared" si="140"/>
        <v>OK</v>
      </c>
      <c r="BX191" s="51">
        <v>1.2</v>
      </c>
      <c r="BY191" s="96" cm="1">
        <f t="array" ref="BY191">_xll.DCETCVNPhuLucFHeSoOnDinh(AE191*1000, BX191*1000, AH191, AI191, AJ191, AK191, AL191, AM191, $D$29)</f>
        <v>1</v>
      </c>
      <c r="BZ191" s="52">
        <f t="shared" si="141"/>
        <v>0.45084790258863228</v>
      </c>
      <c r="CA191" s="54">
        <f t="shared" si="142"/>
        <v>0.45310277121167791</v>
      </c>
      <c r="CB191" s="5" t="str">
        <f t="shared" si="143"/>
        <v>OK</v>
      </c>
      <c r="CC191" s="56">
        <f t="shared" si="144"/>
        <v>0.40527421278457681</v>
      </c>
      <c r="CD191" s="55">
        <f t="shared" si="145"/>
        <v>0.40527421278457681</v>
      </c>
      <c r="CE191" s="54">
        <f t="shared" si="146"/>
        <v>0.40527421278457681</v>
      </c>
      <c r="CF191" s="52">
        <f t="shared" si="147"/>
        <v>0.38</v>
      </c>
      <c r="CG191" s="5" t="str">
        <f t="shared" si="148"/>
        <v>Check</v>
      </c>
      <c r="CH191" s="57">
        <f t="shared" si="149"/>
        <v>3.2996062467960243</v>
      </c>
      <c r="CI191" s="6">
        <f t="shared" si="150"/>
        <v>3.2</v>
      </c>
      <c r="CJ191" s="5" t="str">
        <f t="shared" si="151"/>
        <v>Gia cường</v>
      </c>
      <c r="DN191" s="181"/>
      <c r="DP191" s="27"/>
      <c r="DQ191" s="27"/>
      <c r="DR191" s="5"/>
      <c r="DS191" s="5"/>
      <c r="DT191" s="27"/>
      <c r="DU191" s="27"/>
      <c r="DV191" s="82"/>
      <c r="DW191" s="82"/>
      <c r="DX191" s="82"/>
      <c r="DY191" s="70"/>
      <c r="DZ191" s="16"/>
      <c r="EH191" s="42"/>
      <c r="EI191" s="42"/>
      <c r="EJ191" s="42"/>
      <c r="EK191" s="24"/>
      <c r="EL191" s="26"/>
      <c r="EM191" s="26"/>
      <c r="EN191" s="24"/>
      <c r="EO191" s="26"/>
      <c r="EP191" s="24"/>
      <c r="EQ191" s="26"/>
      <c r="ER191" s="24"/>
      <c r="ES191" s="24"/>
      <c r="ET191" s="42"/>
      <c r="EU191" s="42"/>
      <c r="EV191" s="28"/>
      <c r="EX191" s="51"/>
      <c r="EY191" s="96"/>
      <c r="EZ191" s="52"/>
      <c r="FA191" s="54"/>
      <c r="FB191" s="5"/>
      <c r="FC191" s="56"/>
      <c r="FD191" s="55"/>
      <c r="FE191" s="54"/>
      <c r="FF191" s="52"/>
      <c r="FG191" s="5"/>
      <c r="FH191" s="57"/>
      <c r="FI191" s="6"/>
      <c r="FJ191" s="5"/>
    </row>
    <row r="192" spans="27:166">
      <c r="AA192" s="18" t="s">
        <v>131</v>
      </c>
      <c r="AB192" s="22" t="s">
        <v>341</v>
      </c>
      <c r="AC192" s="22" t="s">
        <v>211</v>
      </c>
      <c r="AD192" s="74">
        <v>9.2899999999999991</v>
      </c>
      <c r="AE192" s="74">
        <v>10.5</v>
      </c>
      <c r="AF192" s="22">
        <v>724</v>
      </c>
      <c r="AG192" s="22">
        <v>874</v>
      </c>
      <c r="AH192" s="22">
        <v>856.73657033341397</v>
      </c>
      <c r="AI192" s="6">
        <v>8</v>
      </c>
      <c r="AJ192" s="6">
        <v>300</v>
      </c>
      <c r="AK192" s="6">
        <v>12</v>
      </c>
      <c r="AL192" s="6">
        <v>300</v>
      </c>
      <c r="AM192" s="6">
        <v>12</v>
      </c>
      <c r="AN192" s="5" t="str" cm="1">
        <f t="array" ref="AN192">_xll.Dce_Name_SectI(AF192, AG192, AJ192, AI192, AK192, "x", "-", $Q$14)</f>
        <v>(724-874)x300x8x12</v>
      </c>
      <c r="AO192" s="5">
        <f t="shared" si="116"/>
        <v>832.73657033341397</v>
      </c>
      <c r="AP192" s="27">
        <f t="shared" si="117"/>
        <v>138.6189256266731</v>
      </c>
      <c r="AQ192" s="27">
        <f t="shared" si="118"/>
        <v>166950.4396903282</v>
      </c>
      <c r="AR192" s="5">
        <f t="shared" si="119"/>
        <v>5403.5530093667558</v>
      </c>
      <c r="AS192" s="5">
        <f t="shared" si="120"/>
        <v>3897.3576119286358</v>
      </c>
      <c r="AT192" s="27">
        <f t="shared" si="121"/>
        <v>360.23686729111705</v>
      </c>
      <c r="AU192" s="27">
        <f t="shared" si="122"/>
        <v>2213.976022170802</v>
      </c>
      <c r="AV192" s="82">
        <f t="shared" si="123"/>
        <v>4.89768374670236E-7</v>
      </c>
      <c r="AW192" s="82">
        <f t="shared" si="124"/>
        <v>9633328.2889918946</v>
      </c>
      <c r="AX192" s="82">
        <f t="shared" si="125"/>
        <v>9.6333282889918949E-6</v>
      </c>
      <c r="AY192" s="70">
        <f t="shared" si="126"/>
        <v>0.13963269631800207</v>
      </c>
      <c r="AZ192" s="16">
        <f t="shared" si="127"/>
        <v>633.55242775006047</v>
      </c>
      <c r="BA192" s="22" t="s">
        <v>307</v>
      </c>
      <c r="BB192" s="23">
        <v>-37.085410761378022</v>
      </c>
      <c r="BC192" s="23">
        <v>25.649570421372808</v>
      </c>
      <c r="BD192" s="23">
        <v>0.80291603843024006</v>
      </c>
      <c r="BE192" s="23">
        <v>2.1795939081856425E-2</v>
      </c>
      <c r="BF192" s="23">
        <v>2.3963107217640069</v>
      </c>
      <c r="BG192" s="23">
        <v>450.76334068159628</v>
      </c>
      <c r="BH192" s="42" cm="1">
        <f t="array" ref="BH192">_xll.Bimoment(BE192,AY192,AD192,AE192,$O$75)</f>
        <v>7.3067080283569397E-2</v>
      </c>
      <c r="BI192" s="42">
        <f t="shared" si="128"/>
        <v>0.12052371467677434</v>
      </c>
      <c r="BJ192" s="42">
        <f t="shared" si="129"/>
        <v>3.5624403363017789</v>
      </c>
      <c r="BK192" s="24">
        <f t="shared" si="130"/>
        <v>0.54038697954603754</v>
      </c>
      <c r="BL192" s="26" cm="1">
        <f t="array" ref="BL192">_xll.TCVN5575AnnexEHeSoCx(1,BK192)</f>
        <v>1.1159613020453962</v>
      </c>
      <c r="BM192" s="26">
        <f t="shared" si="131"/>
        <v>1.47</v>
      </c>
      <c r="BN192" s="24">
        <f t="shared" si="132"/>
        <v>1</v>
      </c>
      <c r="BO192" s="26" cm="1">
        <f t="array" ref="BO192">noisuy1chieu(BQ192*BN192,$C$92:$M$92,$C$93:$M$93)</f>
        <v>2.4245390892028809</v>
      </c>
      <c r="BP192" s="24">
        <f t="shared" si="133"/>
        <v>1.2320689624642722E-2</v>
      </c>
      <c r="BQ192" s="26">
        <f t="shared" si="134"/>
        <v>0.47729144332339313</v>
      </c>
      <c r="BR192" s="24">
        <f t="shared" si="135"/>
        <v>2.0839730146786722E-2</v>
      </c>
      <c r="BS192" s="24">
        <f t="shared" si="136"/>
        <v>9.1275288452821941E-4</v>
      </c>
      <c r="BT192" s="42">
        <f t="shared" si="137"/>
        <v>0.5104518630948226</v>
      </c>
      <c r="BU192" s="42">
        <f t="shared" si="138"/>
        <v>0.49052488583256409</v>
      </c>
      <c r="BV192" s="28">
        <f t="shared" si="139"/>
        <v>0.5104518630948226</v>
      </c>
      <c r="BW192" s="5" t="str">
        <f t="shared" si="140"/>
        <v>OK</v>
      </c>
      <c r="BX192" s="51">
        <v>1.2</v>
      </c>
      <c r="BY192" s="96" cm="1">
        <f t="array" ref="BY192">_xll.DCETCVNPhuLucFHeSoOnDinh(AE192*1000, BX192*1000, AH192, AI192, AJ192, AK192, AL192, AM192, $D$29)</f>
        <v>1</v>
      </c>
      <c r="BZ192" s="52">
        <f t="shared" si="141"/>
        <v>0.53263878054630021</v>
      </c>
      <c r="CA192" s="54">
        <f t="shared" si="142"/>
        <v>0.55439126357761515</v>
      </c>
      <c r="CB192" s="5" t="str">
        <f t="shared" si="143"/>
        <v>OK</v>
      </c>
      <c r="CC192" s="56">
        <f t="shared" si="144"/>
        <v>0.40527421278457681</v>
      </c>
      <c r="CD192" s="55">
        <f t="shared" si="145"/>
        <v>0.40527421278457681</v>
      </c>
      <c r="CE192" s="54">
        <f t="shared" si="146"/>
        <v>0.40527421278457681</v>
      </c>
      <c r="CF192" s="52">
        <f t="shared" si="147"/>
        <v>0.38</v>
      </c>
      <c r="CG192" s="5" t="str">
        <f t="shared" si="148"/>
        <v>Check</v>
      </c>
      <c r="CH192" s="57">
        <f t="shared" si="149"/>
        <v>3.4673286780698911</v>
      </c>
      <c r="CI192" s="6">
        <f t="shared" si="150"/>
        <v>3.2</v>
      </c>
      <c r="CJ192" s="5" t="str">
        <f t="shared" si="151"/>
        <v>Gia cường</v>
      </c>
      <c r="DN192" s="181"/>
      <c r="DP192" s="27"/>
      <c r="DQ192" s="27"/>
      <c r="DR192" s="5"/>
      <c r="DS192" s="5"/>
      <c r="DT192" s="27"/>
      <c r="DU192" s="27"/>
      <c r="DV192" s="82"/>
      <c r="DW192" s="82"/>
      <c r="DX192" s="82"/>
      <c r="DY192" s="70"/>
      <c r="DZ192" s="16"/>
      <c r="EH192" s="42"/>
      <c r="EI192" s="42"/>
      <c r="EJ192" s="42"/>
      <c r="EK192" s="24"/>
      <c r="EL192" s="26"/>
      <c r="EM192" s="26"/>
      <c r="EN192" s="24"/>
      <c r="EO192" s="26"/>
      <c r="EP192" s="24"/>
      <c r="EQ192" s="26"/>
      <c r="ER192" s="24"/>
      <c r="ES192" s="24"/>
      <c r="ET192" s="42"/>
      <c r="EU192" s="42"/>
      <c r="EV192" s="28"/>
      <c r="EX192" s="51"/>
      <c r="EY192" s="96"/>
      <c r="EZ192" s="52"/>
      <c r="FA192" s="54"/>
      <c r="FB192" s="5"/>
      <c r="FC192" s="56"/>
      <c r="FD192" s="55"/>
      <c r="FE192" s="54"/>
      <c r="FF192" s="52"/>
      <c r="FG192" s="5"/>
      <c r="FH192" s="57"/>
      <c r="FI192" s="6"/>
      <c r="FJ192" s="5"/>
    </row>
    <row r="193" spans="27:166">
      <c r="AA193" s="18" t="s">
        <v>131</v>
      </c>
      <c r="AB193" s="22" t="s">
        <v>341</v>
      </c>
      <c r="AC193" s="22" t="s">
        <v>211</v>
      </c>
      <c r="AD193" s="74">
        <v>9.2899999999999991</v>
      </c>
      <c r="AE193" s="74">
        <v>10.5</v>
      </c>
      <c r="AF193" s="22">
        <v>724</v>
      </c>
      <c r="AG193" s="22">
        <v>874</v>
      </c>
      <c r="AH193" s="22">
        <v>856.73657033341397</v>
      </c>
      <c r="AI193" s="6">
        <v>8</v>
      </c>
      <c r="AJ193" s="6">
        <v>300</v>
      </c>
      <c r="AK193" s="6">
        <v>12</v>
      </c>
      <c r="AL193" s="6">
        <v>300</v>
      </c>
      <c r="AM193" s="6">
        <v>12</v>
      </c>
      <c r="AN193" s="5" t="str" cm="1">
        <f t="array" ref="AN193">_xll.Dce_Name_SectI(AF193, AG193, AJ193, AI193, AK193, "x", "-", $Q$14)</f>
        <v>(724-874)x300x8x12</v>
      </c>
      <c r="AO193" s="5">
        <f t="shared" si="116"/>
        <v>832.73657033341397</v>
      </c>
      <c r="AP193" s="27">
        <f t="shared" si="117"/>
        <v>138.6189256266731</v>
      </c>
      <c r="AQ193" s="27">
        <f t="shared" si="118"/>
        <v>166950.4396903282</v>
      </c>
      <c r="AR193" s="5">
        <f t="shared" si="119"/>
        <v>5403.5530093667558</v>
      </c>
      <c r="AS193" s="5">
        <f t="shared" si="120"/>
        <v>3897.3576119286358</v>
      </c>
      <c r="AT193" s="27">
        <f t="shared" si="121"/>
        <v>360.23686729111705</v>
      </c>
      <c r="AU193" s="27">
        <f t="shared" si="122"/>
        <v>2213.976022170802</v>
      </c>
      <c r="AV193" s="82">
        <f t="shared" si="123"/>
        <v>4.89768374670236E-7</v>
      </c>
      <c r="AW193" s="82">
        <f t="shared" si="124"/>
        <v>9633328.2889918946</v>
      </c>
      <c r="AX193" s="82">
        <f t="shared" si="125"/>
        <v>9.6333282889918949E-6</v>
      </c>
      <c r="AY193" s="70">
        <f t="shared" si="126"/>
        <v>0.13963269631800207</v>
      </c>
      <c r="AZ193" s="16">
        <f t="shared" si="127"/>
        <v>633.55242775006047</v>
      </c>
      <c r="BA193" s="22" t="s">
        <v>307</v>
      </c>
      <c r="BB193" s="23">
        <v>-33.349724112238619</v>
      </c>
      <c r="BC193" s="23">
        <v>15.945022773470555</v>
      </c>
      <c r="BD193" s="23">
        <v>4.1019231877562561</v>
      </c>
      <c r="BE193" s="23">
        <v>0.27780778212292906</v>
      </c>
      <c r="BF193" s="23">
        <v>2.6188286105659131</v>
      </c>
      <c r="BG193" s="23">
        <v>446.97107911827334</v>
      </c>
      <c r="BH193" s="42" cm="1">
        <f t="array" ref="BH193">_xll.Bimoment(BE193,AY193,AD193,AE193,$O$75)</f>
        <v>0.93130208538128856</v>
      </c>
      <c r="BI193" s="42">
        <f t="shared" si="128"/>
        <v>0.61572941160040462</v>
      </c>
      <c r="BJ193" s="42">
        <f t="shared" si="129"/>
        <v>2.2145864963153548</v>
      </c>
      <c r="BK193" s="24">
        <f t="shared" si="130"/>
        <v>0.54038697954603754</v>
      </c>
      <c r="BL193" s="26" cm="1">
        <f t="array" ref="BL193">_xll.TCVN5575AnnexEHeSoCx(1,BK193)</f>
        <v>1.1159613020453962</v>
      </c>
      <c r="BM193" s="26">
        <f t="shared" si="131"/>
        <v>1.47</v>
      </c>
      <c r="BN193" s="24">
        <f t="shared" si="132"/>
        <v>1</v>
      </c>
      <c r="BO193" s="26" cm="1">
        <f t="array" ref="BO193">noisuy1chieu(BQ193*BN193,$C$92:$M$92,$C$93:$M$93)</f>
        <v>2.4161467552185059</v>
      </c>
      <c r="BP193" s="24">
        <f t="shared" si="133"/>
        <v>1.1079602232214499E-2</v>
      </c>
      <c r="BQ193" s="26">
        <f t="shared" si="134"/>
        <v>0.47327600144588533</v>
      </c>
      <c r="BR193" s="24">
        <f t="shared" si="135"/>
        <v>2.2774876834295927E-2</v>
      </c>
      <c r="BS193" s="24">
        <f t="shared" si="136"/>
        <v>1.1674221169505774E-2</v>
      </c>
      <c r="BT193" s="42">
        <f t="shared" si="137"/>
        <v>0.50713048051239573</v>
      </c>
      <c r="BU193" s="42">
        <f t="shared" si="138"/>
        <v>0.4960298248476056</v>
      </c>
      <c r="BV193" s="28">
        <f t="shared" si="139"/>
        <v>0.50713048051239573</v>
      </c>
      <c r="BW193" s="5" t="str">
        <f t="shared" si="140"/>
        <v>OK</v>
      </c>
      <c r="BX193" s="51">
        <v>1.2</v>
      </c>
      <c r="BY193" s="96" cm="1">
        <f t="array" ref="BY193">_xll.DCETCVNPhuLucFHeSoOnDinh(AE193*1000, BX193*1000, AH193, AI193, AJ193, AK193, AL193, AM193, $D$29)</f>
        <v>1</v>
      </c>
      <c r="BZ193" s="52">
        <f t="shared" si="141"/>
        <v>0.52815770280038898</v>
      </c>
      <c r="CA193" s="54">
        <f t="shared" si="142"/>
        <v>0.56260680080419068</v>
      </c>
      <c r="CB193" s="5" t="str">
        <f t="shared" si="143"/>
        <v>OK</v>
      </c>
      <c r="CC193" s="56">
        <f t="shared" si="144"/>
        <v>0.40527421278457681</v>
      </c>
      <c r="CD193" s="55">
        <f t="shared" si="145"/>
        <v>0.40527421278457681</v>
      </c>
      <c r="CE193" s="54">
        <f t="shared" si="146"/>
        <v>0.40527421278457681</v>
      </c>
      <c r="CF193" s="52">
        <f t="shared" si="147"/>
        <v>0.38</v>
      </c>
      <c r="CG193" s="5" t="str">
        <f t="shared" si="148"/>
        <v>Check</v>
      </c>
      <c r="CH193" s="57">
        <f t="shared" si="149"/>
        <v>3.4673286780698911</v>
      </c>
      <c r="CI193" s="6">
        <f t="shared" si="150"/>
        <v>3.2</v>
      </c>
      <c r="CJ193" s="5" t="str">
        <f t="shared" si="151"/>
        <v>Gia cường</v>
      </c>
      <c r="DN193" s="181"/>
      <c r="DP193" s="27"/>
      <c r="DQ193" s="27"/>
      <c r="DR193" s="5"/>
      <c r="DS193" s="5"/>
      <c r="DT193" s="27"/>
      <c r="DU193" s="27"/>
      <c r="DV193" s="82"/>
      <c r="DW193" s="82"/>
      <c r="DX193" s="82"/>
      <c r="DY193" s="70"/>
      <c r="DZ193" s="16"/>
      <c r="EH193" s="42"/>
      <c r="EI193" s="42"/>
      <c r="EJ193" s="42"/>
      <c r="EK193" s="24"/>
      <c r="EL193" s="26"/>
      <c r="EM193" s="26"/>
      <c r="EN193" s="24"/>
      <c r="EO193" s="26"/>
      <c r="EP193" s="24"/>
      <c r="EQ193" s="26"/>
      <c r="ER193" s="24"/>
      <c r="ES193" s="24"/>
      <c r="ET193" s="42"/>
      <c r="EU193" s="42"/>
      <c r="EV193" s="28"/>
      <c r="EX193" s="51"/>
      <c r="EY193" s="96"/>
      <c r="EZ193" s="52"/>
      <c r="FA193" s="54"/>
      <c r="FB193" s="5"/>
      <c r="FC193" s="56"/>
      <c r="FD193" s="55"/>
      <c r="FE193" s="54"/>
      <c r="FF193" s="52"/>
      <c r="FG193" s="5"/>
      <c r="FH193" s="57"/>
      <c r="FI193" s="6"/>
      <c r="FJ193" s="5"/>
    </row>
    <row r="194" spans="27:166">
      <c r="AA194" s="18" t="s">
        <v>131</v>
      </c>
      <c r="AB194" s="22" t="s">
        <v>341</v>
      </c>
      <c r="AC194" s="22" t="s">
        <v>211</v>
      </c>
      <c r="AD194" s="74">
        <v>10.5</v>
      </c>
      <c r="AE194" s="74">
        <v>10.5</v>
      </c>
      <c r="AF194" s="22">
        <v>724</v>
      </c>
      <c r="AG194" s="22">
        <v>874</v>
      </c>
      <c r="AH194" s="22">
        <v>874</v>
      </c>
      <c r="AI194" s="6">
        <v>8</v>
      </c>
      <c r="AJ194" s="6">
        <v>300</v>
      </c>
      <c r="AK194" s="6">
        <v>12</v>
      </c>
      <c r="AL194" s="6">
        <v>300</v>
      </c>
      <c r="AM194" s="6">
        <v>12</v>
      </c>
      <c r="AN194" s="5" t="str" cm="1">
        <f t="array" ref="AN194">_xll.Dce_Name_SectI(AF194, AG194, AJ194, AI194, AK194, "x", "-", $Q$14)</f>
        <v>(724-874)x300x8x12</v>
      </c>
      <c r="AO194" s="5">
        <f t="shared" si="116"/>
        <v>850</v>
      </c>
      <c r="AP194" s="27">
        <f t="shared" si="117"/>
        <v>140</v>
      </c>
      <c r="AQ194" s="27">
        <f t="shared" si="118"/>
        <v>174698.22666666668</v>
      </c>
      <c r="AR194" s="5">
        <f t="shared" si="119"/>
        <v>5403.626666666667</v>
      </c>
      <c r="AS194" s="5">
        <f t="shared" si="120"/>
        <v>3997.6710907704046</v>
      </c>
      <c r="AT194" s="27">
        <f t="shared" si="121"/>
        <v>360.24177777777783</v>
      </c>
      <c r="AU194" s="27">
        <f t="shared" si="122"/>
        <v>2274.1</v>
      </c>
      <c r="AV194" s="82">
        <f t="shared" si="123"/>
        <v>4.9271466666666671E-7</v>
      </c>
      <c r="AW194" s="82">
        <f t="shared" si="124"/>
        <v>10031094</v>
      </c>
      <c r="AX194" s="82">
        <f t="shared" si="125"/>
        <v>1.0031094E-5</v>
      </c>
      <c r="AY194" s="70">
        <f t="shared" si="126"/>
        <v>0.13724721180314908</v>
      </c>
      <c r="AZ194" s="16">
        <f t="shared" si="127"/>
        <v>646.5</v>
      </c>
      <c r="BA194" s="22" t="s">
        <v>307</v>
      </c>
      <c r="BB194" s="23">
        <v>-32.242318568832097</v>
      </c>
      <c r="BC194" s="23">
        <v>9.9959072636805253</v>
      </c>
      <c r="BD194" s="23">
        <v>4.1019231877562561</v>
      </c>
      <c r="BE194" s="23">
        <v>0.27780778212292906</v>
      </c>
      <c r="BF194" s="23">
        <v>2.3380997609038658</v>
      </c>
      <c r="BG194" s="23">
        <v>462.64665096540415</v>
      </c>
      <c r="BH194" s="42" cm="1">
        <f t="array" ref="BH194">_xll.Bimoment(BE194,AY194,AD194,AE194,$O$75)</f>
        <v>2.4681679829026071</v>
      </c>
      <c r="BI194" s="42">
        <f t="shared" si="128"/>
        <v>0.60322399819944938</v>
      </c>
      <c r="BJ194" s="42">
        <f t="shared" si="129"/>
        <v>1.3883204532889619</v>
      </c>
      <c r="BK194" s="24">
        <f t="shared" si="130"/>
        <v>0.52941176470588236</v>
      </c>
      <c r="BL194" s="26" cm="1">
        <f t="array" ref="BL194">_xll.TCVN5575AnnexEHeSoCx(1,BK194)</f>
        <v>1.1170588235294117</v>
      </c>
      <c r="BM194" s="26">
        <f t="shared" si="131"/>
        <v>1.47</v>
      </c>
      <c r="BN194" s="24">
        <f t="shared" si="132"/>
        <v>1</v>
      </c>
      <c r="BO194" s="26" cm="1">
        <f t="array" ref="BO194">noisuy1chieu(BQ194*BN194,$C$92:$M$92,$C$93:$M$93)</f>
        <v>2.4241650104522705</v>
      </c>
      <c r="BP194" s="24">
        <f t="shared" si="133"/>
        <v>1.060602584501056E-2</v>
      </c>
      <c r="BQ194" s="26">
        <f t="shared" si="134"/>
        <v>0.47711247466558671</v>
      </c>
      <c r="BR194" s="24">
        <f t="shared" si="135"/>
        <v>2.0333216160695406E-2</v>
      </c>
      <c r="BS194" s="24">
        <f t="shared" si="136"/>
        <v>3.0219496006098922E-2</v>
      </c>
      <c r="BT194" s="42">
        <f t="shared" si="137"/>
        <v>0.50805171667129267</v>
      </c>
      <c r="BU194" s="42">
        <f t="shared" si="138"/>
        <v>0.51793799651669625</v>
      </c>
      <c r="BV194" s="28">
        <f t="shared" si="139"/>
        <v>0.51793799651669625</v>
      </c>
      <c r="BW194" s="5" t="str">
        <f t="shared" si="140"/>
        <v>OK</v>
      </c>
      <c r="BX194" s="51">
        <v>1.2</v>
      </c>
      <c r="BY194" s="96" cm="1">
        <f t="array" ref="BY194">_xll.DCETCVNPhuLucFHeSoOnDinh(AE194*1000, BX194*1000, AH194, AI194, AJ194, AK194, AL194, AM194, $D$29)</f>
        <v>1</v>
      </c>
      <c r="BZ194" s="52">
        <f t="shared" si="141"/>
        <v>0.53296269964114651</v>
      </c>
      <c r="CA194" s="54">
        <f t="shared" si="142"/>
        <v>0.58351541180794086</v>
      </c>
      <c r="CB194" s="5" t="str">
        <f t="shared" si="143"/>
        <v>OK</v>
      </c>
      <c r="CC194" s="56">
        <f t="shared" si="144"/>
        <v>0.40527421278457681</v>
      </c>
      <c r="CD194" s="55">
        <f t="shared" si="145"/>
        <v>0.40527421278457681</v>
      </c>
      <c r="CE194" s="54">
        <f t="shared" si="146"/>
        <v>0.40527421278457681</v>
      </c>
      <c r="CF194" s="52">
        <f t="shared" si="147"/>
        <v>0.38</v>
      </c>
      <c r="CG194" s="5" t="str">
        <f t="shared" si="148"/>
        <v>Check</v>
      </c>
      <c r="CH194" s="57">
        <f t="shared" si="149"/>
        <v>3.5392097349338045</v>
      </c>
      <c r="CI194" s="6">
        <f t="shared" si="150"/>
        <v>3.2</v>
      </c>
      <c r="CJ194" s="5" t="str">
        <f t="shared" si="151"/>
        <v>Gia cường</v>
      </c>
      <c r="DN194" s="181"/>
      <c r="DP194" s="27"/>
      <c r="DQ194" s="27"/>
      <c r="DR194" s="5"/>
      <c r="DS194" s="5"/>
      <c r="DT194" s="27"/>
      <c r="DU194" s="27"/>
      <c r="DV194" s="82"/>
      <c r="DW194" s="82"/>
      <c r="DX194" s="82"/>
      <c r="DY194" s="70"/>
      <c r="DZ194" s="16"/>
      <c r="EH194" s="42"/>
      <c r="EI194" s="42"/>
      <c r="EJ194" s="42"/>
      <c r="EK194" s="24"/>
      <c r="EL194" s="26"/>
      <c r="EM194" s="26"/>
      <c r="EN194" s="24"/>
      <c r="EO194" s="26"/>
      <c r="EP194" s="24"/>
      <c r="EQ194" s="26"/>
      <c r="ER194" s="24"/>
      <c r="ES194" s="24"/>
      <c r="ET194" s="42"/>
      <c r="EU194" s="42"/>
      <c r="EV194" s="28"/>
      <c r="EX194" s="51"/>
      <c r="EY194" s="96"/>
      <c r="EZ194" s="52"/>
      <c r="FA194" s="54"/>
      <c r="FB194" s="5"/>
      <c r="FC194" s="56"/>
      <c r="FD194" s="55"/>
      <c r="FE194" s="54"/>
      <c r="FF194" s="52"/>
      <c r="FG194" s="5"/>
      <c r="FH194" s="57"/>
      <c r="FI194" s="6"/>
      <c r="FJ194" s="5"/>
    </row>
    <row r="195" spans="27:166">
      <c r="AA195" s="18" t="s">
        <v>131</v>
      </c>
      <c r="AB195" s="22" t="s">
        <v>341</v>
      </c>
      <c r="AC195" s="22" t="s">
        <v>211</v>
      </c>
      <c r="AD195" s="74">
        <v>0</v>
      </c>
      <c r="AE195" s="74">
        <v>10.5</v>
      </c>
      <c r="AF195" s="22">
        <v>724</v>
      </c>
      <c r="AG195" s="22">
        <v>874</v>
      </c>
      <c r="AH195" s="22">
        <v>724</v>
      </c>
      <c r="AI195" s="6">
        <v>8</v>
      </c>
      <c r="AJ195" s="6">
        <v>300</v>
      </c>
      <c r="AK195" s="6">
        <v>12</v>
      </c>
      <c r="AL195" s="6">
        <v>300</v>
      </c>
      <c r="AM195" s="6">
        <v>12</v>
      </c>
      <c r="AN195" s="5" t="str" cm="1">
        <f t="array" ref="AN195">_xll.Dce_Name_SectI(AF195, AG195, AJ195, AI195, AK195, "x", "-", $Q$14)</f>
        <v>(724-874)x300x8x12</v>
      </c>
      <c r="AO195" s="5">
        <f t="shared" si="116"/>
        <v>700</v>
      </c>
      <c r="AP195" s="27">
        <f t="shared" si="117"/>
        <v>128</v>
      </c>
      <c r="AQ195" s="27">
        <f t="shared" si="118"/>
        <v>114125.22666666665</v>
      </c>
      <c r="AR195" s="5">
        <f t="shared" si="119"/>
        <v>5402.9866666666676</v>
      </c>
      <c r="AS195" s="5">
        <f t="shared" si="120"/>
        <v>3152.6305709023936</v>
      </c>
      <c r="AT195" s="27">
        <f t="shared" si="121"/>
        <v>360.19911111111116</v>
      </c>
      <c r="AU195" s="27">
        <f t="shared" si="122"/>
        <v>1771.6</v>
      </c>
      <c r="AV195" s="82">
        <f t="shared" si="123"/>
        <v>4.6711466666666669E-7</v>
      </c>
      <c r="AW195" s="82">
        <f t="shared" si="124"/>
        <v>6843744</v>
      </c>
      <c r="AX195" s="82">
        <f t="shared" si="125"/>
        <v>6.8437439999999997E-6</v>
      </c>
      <c r="AY195" s="70">
        <f t="shared" si="126"/>
        <v>0.16178744234285594</v>
      </c>
      <c r="AZ195" s="16">
        <f t="shared" si="127"/>
        <v>534</v>
      </c>
      <c r="BA195" s="22" t="s">
        <v>308</v>
      </c>
      <c r="BB195" s="23">
        <v>-31.35759394129127</v>
      </c>
      <c r="BC195" s="23">
        <v>61.627651527480793</v>
      </c>
      <c r="BD195" s="23">
        <v>1.9774634785903578E-2</v>
      </c>
      <c r="BE195" s="23">
        <v>1.4587843844771687E-3</v>
      </c>
      <c r="BF195" s="23">
        <v>0.24147088212199752</v>
      </c>
      <c r="BG195" s="23">
        <v>76.128954972517249</v>
      </c>
      <c r="BH195" s="42" cm="1">
        <f t="array" ref="BH195">_xll.Bimoment(BE195,AY195,AD195,AE195,$O$75)</f>
        <v>1.2799272550197032E-2</v>
      </c>
      <c r="BI195" s="42">
        <f t="shared" si="128"/>
        <v>3.5311847831970672E-3</v>
      </c>
      <c r="BJ195" s="42">
        <f t="shared" si="129"/>
        <v>8.5593960454834441</v>
      </c>
      <c r="BK195" s="24">
        <f t="shared" si="130"/>
        <v>0.6428571428571429</v>
      </c>
      <c r="BL195" s="26" cm="1">
        <f t="array" ref="BL195">_xll.TCVN5575AnnexEHeSoCx(1,BK195)</f>
        <v>1.1057142857142856</v>
      </c>
      <c r="BM195" s="26">
        <f t="shared" si="131"/>
        <v>1.47</v>
      </c>
      <c r="BN195" s="24">
        <f t="shared" si="132"/>
        <v>1</v>
      </c>
      <c r="BO195" s="26" cm="1">
        <f t="array" ref="BO195">noisuy1chieu(BQ195*BN195,$C$92:$M$92,$C$93:$M$93)</f>
        <v>1.6372009515762329</v>
      </c>
      <c r="BP195" s="24">
        <f t="shared" si="133"/>
        <v>1.1282029070160307E-2</v>
      </c>
      <c r="BQ195" s="26">
        <f t="shared" si="134"/>
        <v>0.10057460071298162</v>
      </c>
      <c r="BR195" s="24">
        <f t="shared" si="135"/>
        <v>2.1001932059536727E-3</v>
      </c>
      <c r="BS195" s="24">
        <f t="shared" si="136"/>
        <v>2.8092167681800963E-4</v>
      </c>
      <c r="BT195" s="42">
        <f t="shared" si="137"/>
        <v>0.1139568229890956</v>
      </c>
      <c r="BU195" s="42">
        <f t="shared" si="138"/>
        <v>0.11213755145995993</v>
      </c>
      <c r="BV195" s="28">
        <f t="shared" si="139"/>
        <v>0.1139568229890956</v>
      </c>
      <c r="BW195" s="5" t="str">
        <f t="shared" si="140"/>
        <v>OK</v>
      </c>
      <c r="BX195" s="51">
        <v>1.2</v>
      </c>
      <c r="BY195" s="96" cm="1">
        <f t="array" ref="BY195">_xll.DCETCVNPhuLucFHeSoOnDinh(AE195*1000, BX195*1000, AH195, AI195, AJ195, AK195, AL195, AM195, $D$29)</f>
        <v>1</v>
      </c>
      <c r="BZ195" s="52">
        <f t="shared" si="141"/>
        <v>0.11120677278835393</v>
      </c>
      <c r="CA195" s="54">
        <f t="shared" si="142"/>
        <v>0.11358788767112561</v>
      </c>
      <c r="CB195" s="5" t="str">
        <f t="shared" si="143"/>
        <v>OK</v>
      </c>
      <c r="CC195" s="56">
        <f t="shared" si="144"/>
        <v>0.40527421278457681</v>
      </c>
      <c r="CD195" s="55">
        <f t="shared" si="145"/>
        <v>0.40527421278457681</v>
      </c>
      <c r="CE195" s="54">
        <f t="shared" si="146"/>
        <v>0.40527421278457681</v>
      </c>
      <c r="CF195" s="52">
        <f t="shared" si="147"/>
        <v>0.38</v>
      </c>
      <c r="CG195" s="5" t="str">
        <f t="shared" si="148"/>
        <v>Check</v>
      </c>
      <c r="CH195" s="57">
        <f t="shared" si="149"/>
        <v>2.9146433111219565</v>
      </c>
      <c r="CI195" s="6">
        <f t="shared" si="150"/>
        <v>3.2</v>
      </c>
      <c r="CJ195" s="5" t="str">
        <f t="shared" si="151"/>
        <v>OK</v>
      </c>
      <c r="DN195" s="181"/>
      <c r="DP195" s="27"/>
      <c r="DQ195" s="27"/>
      <c r="DR195" s="5"/>
      <c r="DS195" s="5"/>
      <c r="DT195" s="27"/>
      <c r="DU195" s="27"/>
      <c r="DV195" s="82"/>
      <c r="DW195" s="82"/>
      <c r="DX195" s="82"/>
      <c r="DY195" s="70"/>
      <c r="DZ195" s="16"/>
      <c r="EH195" s="42"/>
      <c r="EI195" s="42"/>
      <c r="EJ195" s="42"/>
      <c r="EK195" s="24"/>
      <c r="EL195" s="26"/>
      <c r="EM195" s="26"/>
      <c r="EN195" s="24"/>
      <c r="EO195" s="26"/>
      <c r="EP195" s="24"/>
      <c r="EQ195" s="26"/>
      <c r="ER195" s="24"/>
      <c r="ES195" s="24"/>
      <c r="ET195" s="42"/>
      <c r="EU195" s="42"/>
      <c r="EV195" s="28"/>
      <c r="EX195" s="51"/>
      <c r="EY195" s="96"/>
      <c r="EZ195" s="52"/>
      <c r="FA195" s="54"/>
      <c r="FB195" s="5"/>
      <c r="FC195" s="56"/>
      <c r="FD195" s="55"/>
      <c r="FE195" s="54"/>
      <c r="FF195" s="52"/>
      <c r="FG195" s="5"/>
      <c r="FH195" s="57"/>
      <c r="FI195" s="6"/>
      <c r="FJ195" s="5"/>
    </row>
    <row r="196" spans="27:166">
      <c r="AA196" s="18" t="s">
        <v>131</v>
      </c>
      <c r="AB196" s="22" t="s">
        <v>341</v>
      </c>
      <c r="AC196" s="22" t="s">
        <v>211</v>
      </c>
      <c r="AD196" s="74">
        <v>5.25</v>
      </c>
      <c r="AE196" s="74">
        <v>10.5</v>
      </c>
      <c r="AF196" s="22">
        <v>724</v>
      </c>
      <c r="AG196" s="22">
        <v>874</v>
      </c>
      <c r="AH196" s="22">
        <v>798.99999999999989</v>
      </c>
      <c r="AI196" s="6">
        <v>8</v>
      </c>
      <c r="AJ196" s="6">
        <v>300</v>
      </c>
      <c r="AK196" s="6">
        <v>12</v>
      </c>
      <c r="AL196" s="6">
        <v>300</v>
      </c>
      <c r="AM196" s="6">
        <v>12</v>
      </c>
      <c r="AN196" s="5" t="str" cm="1">
        <f t="array" ref="AN196">_xll.Dce_Name_SectI(AF196, AG196, AJ196, AI196, AK196, "x", "-", $Q$14)</f>
        <v>(724-874)x300x8x12</v>
      </c>
      <c r="AO196" s="5">
        <f t="shared" si="116"/>
        <v>774.99999999999989</v>
      </c>
      <c r="AP196" s="27">
        <f t="shared" si="117"/>
        <v>134</v>
      </c>
      <c r="AQ196" s="27">
        <f t="shared" si="118"/>
        <v>142527.3516666666</v>
      </c>
      <c r="AR196" s="5">
        <f t="shared" si="119"/>
        <v>5403.3066666666673</v>
      </c>
      <c r="AS196" s="5">
        <f t="shared" si="120"/>
        <v>3567.6433458489764</v>
      </c>
      <c r="AT196" s="27">
        <f t="shared" si="121"/>
        <v>360.22044444444447</v>
      </c>
      <c r="AU196" s="27">
        <f t="shared" si="122"/>
        <v>2017.2249999999995</v>
      </c>
      <c r="AV196" s="82">
        <f t="shared" si="123"/>
        <v>4.799146666666667E-7</v>
      </c>
      <c r="AW196" s="82">
        <f t="shared" si="124"/>
        <v>8361481.4999999972</v>
      </c>
      <c r="AX196" s="82">
        <f t="shared" si="125"/>
        <v>8.3614814999999972E-6</v>
      </c>
      <c r="AY196" s="70">
        <f t="shared" si="126"/>
        <v>0.1483611975238546</v>
      </c>
      <c r="AZ196" s="16">
        <f t="shared" si="127"/>
        <v>590.24999999999989</v>
      </c>
      <c r="BA196" s="22" t="s">
        <v>308</v>
      </c>
      <c r="BB196" s="23">
        <v>-26.594059971134744</v>
      </c>
      <c r="BC196" s="23">
        <v>37.836083883271407</v>
      </c>
      <c r="BD196" s="23">
        <v>1.9774634785903578E-2</v>
      </c>
      <c r="BE196" s="23">
        <v>1.4587843844771687E-3</v>
      </c>
      <c r="BF196" s="23">
        <v>0.13765404949597401</v>
      </c>
      <c r="BG196" s="23">
        <v>185.08979985064397</v>
      </c>
      <c r="BH196" s="42" cm="1">
        <f t="array" ref="BH196">_xll.Bimoment(BE196,AY196,AD196,AE196,$O$75)</f>
        <v>-6.2555440834158333E-3</v>
      </c>
      <c r="BI196" s="42">
        <f t="shared" si="128"/>
        <v>3.1894572235328356E-3</v>
      </c>
      <c r="BJ196" s="42">
        <f t="shared" si="129"/>
        <v>5.255011650454362</v>
      </c>
      <c r="BK196" s="24">
        <f t="shared" si="130"/>
        <v>0.58064516129032262</v>
      </c>
      <c r="BL196" s="26" cm="1">
        <f t="array" ref="BL196">_xll.TCVN5575AnnexEHeSoCx(1,BK196)</f>
        <v>1.1119354838709676</v>
      </c>
      <c r="BM196" s="26">
        <f t="shared" si="131"/>
        <v>1.47</v>
      </c>
      <c r="BN196" s="24">
        <f t="shared" si="132"/>
        <v>1</v>
      </c>
      <c r="BO196" s="26" cm="1">
        <f t="array" ref="BO196">noisuy1chieu(BQ196*BN196,$C$92:$M$92,$C$93:$M$93)</f>
        <v>1.8760784864425659</v>
      </c>
      <c r="BP196" s="24">
        <f t="shared" si="133"/>
        <v>9.1397495973067188E-3</v>
      </c>
      <c r="BQ196" s="26">
        <f t="shared" si="134"/>
        <v>0.21487006561509606</v>
      </c>
      <c r="BR196" s="24">
        <f t="shared" si="135"/>
        <v>1.1971753099566363E-3</v>
      </c>
      <c r="BS196" s="24">
        <f t="shared" si="136"/>
        <v>1.0839800772516762E-4</v>
      </c>
      <c r="BT196" s="42">
        <f t="shared" si="137"/>
        <v>0.2252069905223594</v>
      </c>
      <c r="BU196" s="42">
        <f t="shared" si="138"/>
        <v>0.22411821322012793</v>
      </c>
      <c r="BV196" s="28">
        <f t="shared" si="139"/>
        <v>0.2252069905223594</v>
      </c>
      <c r="BW196" s="5" t="str">
        <f t="shared" si="140"/>
        <v>OK</v>
      </c>
      <c r="BX196" s="51">
        <v>1.2</v>
      </c>
      <c r="BY196" s="96" cm="1">
        <f t="array" ref="BY196">_xll.DCETCVNPhuLucFHeSoOnDinh(AE196*1000, BX196*1000, AH196, AI196, AJ196, AK196, AL196, AM196, $D$29)</f>
        <v>1</v>
      </c>
      <c r="BZ196" s="52">
        <f t="shared" si="141"/>
        <v>0.23892165037910837</v>
      </c>
      <c r="CA196" s="54">
        <f t="shared" si="142"/>
        <v>0.24022722369679017</v>
      </c>
      <c r="CB196" s="5" t="str">
        <f t="shared" si="143"/>
        <v>OK</v>
      </c>
      <c r="CC196" s="56">
        <f t="shared" si="144"/>
        <v>0.40527421278457681</v>
      </c>
      <c r="CD196" s="55">
        <f t="shared" si="145"/>
        <v>0.40527421278457681</v>
      </c>
      <c r="CE196" s="54">
        <f t="shared" si="146"/>
        <v>0.40527421278457681</v>
      </c>
      <c r="CF196" s="52">
        <f t="shared" si="147"/>
        <v>0.38</v>
      </c>
      <c r="CG196" s="5" t="str">
        <f t="shared" si="148"/>
        <v>Check</v>
      </c>
      <c r="CH196" s="57">
        <f t="shared" si="149"/>
        <v>3.2269265230278799</v>
      </c>
      <c r="CI196" s="6">
        <f t="shared" si="150"/>
        <v>3.2</v>
      </c>
      <c r="CJ196" s="5" t="str">
        <f t="shared" si="151"/>
        <v>Gia cường</v>
      </c>
      <c r="DN196" s="181"/>
      <c r="DP196" s="27"/>
      <c r="DQ196" s="27"/>
      <c r="DR196" s="5"/>
      <c r="DS196" s="5"/>
      <c r="DT196" s="27"/>
      <c r="DU196" s="27"/>
      <c r="DV196" s="82"/>
      <c r="DW196" s="82"/>
      <c r="DX196" s="82"/>
      <c r="DY196" s="70"/>
      <c r="DZ196" s="16"/>
      <c r="EH196" s="42"/>
      <c r="EI196" s="42"/>
      <c r="EJ196" s="42"/>
      <c r="EK196" s="24"/>
      <c r="EL196" s="26"/>
      <c r="EM196" s="26"/>
      <c r="EN196" s="24"/>
      <c r="EO196" s="26"/>
      <c r="EP196" s="24"/>
      <c r="EQ196" s="26"/>
      <c r="ER196" s="24"/>
      <c r="ES196" s="24"/>
      <c r="ET196" s="42"/>
      <c r="EU196" s="42"/>
      <c r="EV196" s="28"/>
      <c r="EX196" s="51"/>
      <c r="EY196" s="96"/>
      <c r="EZ196" s="52"/>
      <c r="FA196" s="54"/>
      <c r="FB196" s="5"/>
      <c r="FC196" s="56"/>
      <c r="FD196" s="55"/>
      <c r="FE196" s="54"/>
      <c r="FF196" s="52"/>
      <c r="FG196" s="5"/>
      <c r="FH196" s="57"/>
      <c r="FI196" s="6"/>
      <c r="FJ196" s="5"/>
    </row>
    <row r="197" spans="27:166">
      <c r="AA197" s="18" t="s">
        <v>131</v>
      </c>
      <c r="AB197" s="22" t="s">
        <v>341</v>
      </c>
      <c r="AC197" s="22" t="s">
        <v>211</v>
      </c>
      <c r="AD197" s="74">
        <v>6.47</v>
      </c>
      <c r="AE197" s="74">
        <v>10.5</v>
      </c>
      <c r="AF197" s="22">
        <v>724</v>
      </c>
      <c r="AG197" s="22">
        <v>874</v>
      </c>
      <c r="AH197" s="22">
        <v>816.45524278856499</v>
      </c>
      <c r="AI197" s="6">
        <v>8</v>
      </c>
      <c r="AJ197" s="6">
        <v>300</v>
      </c>
      <c r="AK197" s="6">
        <v>12</v>
      </c>
      <c r="AL197" s="6">
        <v>300</v>
      </c>
      <c r="AM197" s="6">
        <v>12</v>
      </c>
      <c r="AN197" s="5" t="str" cm="1">
        <f t="array" ref="AN197">_xll.Dce_Name_SectI(AF197, AG197, AJ197, AI197, AK197, "x", "-", $Q$14)</f>
        <v>(724-874)x300x8x12</v>
      </c>
      <c r="AO197" s="5">
        <f t="shared" si="116"/>
        <v>792.45524278856499</v>
      </c>
      <c r="AP197" s="27">
        <f t="shared" si="117"/>
        <v>135.39641942308521</v>
      </c>
      <c r="AQ197" s="27">
        <f t="shared" si="118"/>
        <v>149672.00629356259</v>
      </c>
      <c r="AR197" s="5">
        <f t="shared" si="119"/>
        <v>5403.3811423692314</v>
      </c>
      <c r="AS197" s="5">
        <f t="shared" si="120"/>
        <v>3666.3860662432589</v>
      </c>
      <c r="AT197" s="27">
        <f t="shared" si="121"/>
        <v>360.22540949128211</v>
      </c>
      <c r="AU197" s="27">
        <f t="shared" si="122"/>
        <v>2076.0047488425007</v>
      </c>
      <c r="AV197" s="82">
        <f t="shared" si="123"/>
        <v>4.8289369476924839E-7</v>
      </c>
      <c r="AW197" s="82">
        <f t="shared" si="124"/>
        <v>8736501.2082751207</v>
      </c>
      <c r="AX197" s="82">
        <f t="shared" si="125"/>
        <v>8.73650120827512E-6</v>
      </c>
      <c r="AY197" s="70">
        <f t="shared" si="126"/>
        <v>0.14559180563098195</v>
      </c>
      <c r="AZ197" s="16">
        <f t="shared" si="127"/>
        <v>603.34143209142383</v>
      </c>
      <c r="BA197" s="22" t="s">
        <v>308</v>
      </c>
      <c r="BB197" s="23">
        <v>-25.480485277465057</v>
      </c>
      <c r="BC197" s="23">
        <v>32.257454664188636</v>
      </c>
      <c r="BD197" s="23">
        <v>1.9774634785903578E-2</v>
      </c>
      <c r="BE197" s="23">
        <v>1.4587843844771687E-3</v>
      </c>
      <c r="BF197" s="23">
        <v>0.11349207590894654</v>
      </c>
      <c r="BG197" s="23">
        <v>227.91388459624497</v>
      </c>
      <c r="BH197" s="42" cm="1">
        <f t="array" ref="BH197">_xll.Bimoment(BE197,AY197,AD197,AE197,$O$75)</f>
        <v>-5.2817705081690883E-3</v>
      </c>
      <c r="BI197" s="42">
        <f t="shared" si="128"/>
        <v>3.1192037288312268E-3</v>
      </c>
      <c r="BJ197" s="42">
        <f t="shared" si="129"/>
        <v>4.4802020366928659</v>
      </c>
      <c r="BK197" s="24">
        <f t="shared" si="130"/>
        <v>0.56785541403764117</v>
      </c>
      <c r="BL197" s="26" cm="1">
        <f t="array" ref="BL197">_xll.TCVN5575AnnexEHeSoCx(1,BK197)</f>
        <v>1.1132144585962358</v>
      </c>
      <c r="BM197" s="26">
        <f t="shared" si="131"/>
        <v>1.47</v>
      </c>
      <c r="BN197" s="24">
        <f t="shared" si="132"/>
        <v>1</v>
      </c>
      <c r="BO197" s="26" cm="1">
        <f t="array" ref="BO197">noisuy1chieu(BQ197*BN197,$C$92:$M$92,$C$93:$M$93)</f>
        <v>1.9644702672958374</v>
      </c>
      <c r="BP197" s="24">
        <f t="shared" si="133"/>
        <v>8.6667240236917055E-3</v>
      </c>
      <c r="BQ197" s="26">
        <f t="shared" si="134"/>
        <v>0.25716283409240187</v>
      </c>
      <c r="BR197" s="24">
        <f t="shared" si="135"/>
        <v>9.8702536491863729E-4</v>
      </c>
      <c r="BS197" s="24">
        <f t="shared" si="136"/>
        <v>8.5509452901678303E-5</v>
      </c>
      <c r="BT197" s="42">
        <f t="shared" si="137"/>
        <v>0.26681658348101223</v>
      </c>
      <c r="BU197" s="42">
        <f t="shared" si="138"/>
        <v>0.2659150675689953</v>
      </c>
      <c r="BV197" s="28">
        <f t="shared" si="139"/>
        <v>0.26681658348101223</v>
      </c>
      <c r="BW197" s="5" t="str">
        <f t="shared" si="140"/>
        <v>OK</v>
      </c>
      <c r="BX197" s="51">
        <v>1.2</v>
      </c>
      <c r="BY197" s="96" cm="1">
        <f t="array" ref="BY197">_xll.DCETCVNPhuLucFHeSoOnDinh(AE197*1000, BX197*1000, AH197, AI197, AJ197, AK197, AL197, AM197, $D$29)</f>
        <v>1</v>
      </c>
      <c r="BZ197" s="52">
        <f t="shared" si="141"/>
        <v>0.28627738512524675</v>
      </c>
      <c r="CA197" s="54">
        <f t="shared" si="142"/>
        <v>0.28734991994306708</v>
      </c>
      <c r="CB197" s="5" t="str">
        <f t="shared" si="143"/>
        <v>OK</v>
      </c>
      <c r="CC197" s="56">
        <f t="shared" si="144"/>
        <v>0.40527421278457681</v>
      </c>
      <c r="CD197" s="55">
        <f t="shared" si="145"/>
        <v>0.40527421278457681</v>
      </c>
      <c r="CE197" s="54">
        <f t="shared" si="146"/>
        <v>0.40527421278457681</v>
      </c>
      <c r="CF197" s="52">
        <f t="shared" si="147"/>
        <v>0.38</v>
      </c>
      <c r="CG197" s="5" t="str">
        <f t="shared" si="148"/>
        <v>Check</v>
      </c>
      <c r="CH197" s="57">
        <f t="shared" si="149"/>
        <v>3.2996062467960243</v>
      </c>
      <c r="CI197" s="6">
        <f t="shared" si="150"/>
        <v>3.2</v>
      </c>
      <c r="CJ197" s="5" t="str">
        <f t="shared" si="151"/>
        <v>Gia cường</v>
      </c>
      <c r="DN197" s="181"/>
      <c r="DP197" s="27"/>
      <c r="DQ197" s="27"/>
      <c r="DR197" s="5"/>
      <c r="DS197" s="5"/>
      <c r="DT197" s="27"/>
      <c r="DU197" s="27"/>
      <c r="DV197" s="82"/>
      <c r="DW197" s="82"/>
      <c r="DX197" s="82"/>
      <c r="DY197" s="70"/>
      <c r="DZ197" s="16"/>
      <c r="EH197" s="42"/>
      <c r="EI197" s="42"/>
      <c r="EJ197" s="42"/>
      <c r="EK197" s="24"/>
      <c r="EL197" s="26"/>
      <c r="EM197" s="26"/>
      <c r="EN197" s="24"/>
      <c r="EO197" s="26"/>
      <c r="EP197" s="24"/>
      <c r="EQ197" s="26"/>
      <c r="ER197" s="24"/>
      <c r="ES197" s="24"/>
      <c r="ET197" s="42"/>
      <c r="EU197" s="42"/>
      <c r="EV197" s="28"/>
      <c r="EX197" s="51"/>
      <c r="EY197" s="96"/>
      <c r="EZ197" s="52"/>
      <c r="FA197" s="54"/>
      <c r="FB197" s="5"/>
      <c r="FC197" s="56"/>
      <c r="FD197" s="55"/>
      <c r="FE197" s="54"/>
      <c r="FF197" s="52"/>
      <c r="FG197" s="5"/>
      <c r="FH197" s="57"/>
      <c r="FI197" s="6"/>
      <c r="FJ197" s="5"/>
    </row>
    <row r="198" spans="27:166">
      <c r="AA198" s="18" t="s">
        <v>131</v>
      </c>
      <c r="AB198" s="22" t="s">
        <v>341</v>
      </c>
      <c r="AC198" s="22" t="s">
        <v>211</v>
      </c>
      <c r="AD198" s="74">
        <v>6.47</v>
      </c>
      <c r="AE198" s="74">
        <v>10.5</v>
      </c>
      <c r="AF198" s="22">
        <v>724</v>
      </c>
      <c r="AG198" s="22">
        <v>874</v>
      </c>
      <c r="AH198" s="22">
        <v>816.45524278856499</v>
      </c>
      <c r="AI198" s="6">
        <v>8</v>
      </c>
      <c r="AJ198" s="6">
        <v>300</v>
      </c>
      <c r="AK198" s="6">
        <v>12</v>
      </c>
      <c r="AL198" s="6">
        <v>300</v>
      </c>
      <c r="AM198" s="6">
        <v>12</v>
      </c>
      <c r="AN198" s="5" t="str" cm="1">
        <f t="array" ref="AN198">_xll.Dce_Name_SectI(AF198, AG198, AJ198, AI198, AK198, "x", "-", $Q$14)</f>
        <v>(724-874)x300x8x12</v>
      </c>
      <c r="AO198" s="5">
        <f t="shared" si="116"/>
        <v>792.45524278856499</v>
      </c>
      <c r="AP198" s="27">
        <f t="shared" si="117"/>
        <v>135.39641942308521</v>
      </c>
      <c r="AQ198" s="27">
        <f t="shared" si="118"/>
        <v>149672.00629356259</v>
      </c>
      <c r="AR198" s="5">
        <f t="shared" si="119"/>
        <v>5403.3811423692314</v>
      </c>
      <c r="AS198" s="5">
        <f t="shared" si="120"/>
        <v>3666.3860662432589</v>
      </c>
      <c r="AT198" s="27">
        <f t="shared" si="121"/>
        <v>360.22540949128211</v>
      </c>
      <c r="AU198" s="27">
        <f t="shared" si="122"/>
        <v>2076.0047488425007</v>
      </c>
      <c r="AV198" s="82">
        <f t="shared" si="123"/>
        <v>4.8289369476924839E-7</v>
      </c>
      <c r="AW198" s="82">
        <f t="shared" si="124"/>
        <v>8736501.2082751207</v>
      </c>
      <c r="AX198" s="82">
        <f t="shared" si="125"/>
        <v>8.73650120827512E-6</v>
      </c>
      <c r="AY198" s="70">
        <f t="shared" si="126"/>
        <v>0.14559180563098195</v>
      </c>
      <c r="AZ198" s="16">
        <f t="shared" si="127"/>
        <v>603.34143209142383</v>
      </c>
      <c r="BA198" s="22" t="s">
        <v>308</v>
      </c>
      <c r="BB198" s="23">
        <v>-25.406231940956786</v>
      </c>
      <c r="BC198" s="23">
        <v>31.633223137008827</v>
      </c>
      <c r="BD198" s="23">
        <v>0.66452566408368785</v>
      </c>
      <c r="BE198" s="23">
        <v>1.4590684576471615E-3</v>
      </c>
      <c r="BF198" s="23">
        <v>0.11349207224243152</v>
      </c>
      <c r="BG198" s="23">
        <v>227.91385603096387</v>
      </c>
      <c r="BH198" s="42" cm="1">
        <f t="array" ref="BH198">_xll.Bimoment(BE198,AY198,AD198,AE198,$O$75)</f>
        <v>-5.2827990421370928E-3</v>
      </c>
      <c r="BI198" s="42">
        <f t="shared" si="128"/>
        <v>0.10482069336580027</v>
      </c>
      <c r="BJ198" s="42">
        <f t="shared" si="129"/>
        <v>4.3935032134734477</v>
      </c>
      <c r="BK198" s="24">
        <f t="shared" si="130"/>
        <v>0.56785541403764117</v>
      </c>
      <c r="BL198" s="26" cm="1">
        <f t="array" ref="BL198">_xll.TCVN5575AnnexEHeSoCx(1,BK198)</f>
        <v>1.1132144585962358</v>
      </c>
      <c r="BM198" s="26">
        <f t="shared" si="131"/>
        <v>1.47</v>
      </c>
      <c r="BN198" s="24">
        <f t="shared" si="132"/>
        <v>1</v>
      </c>
      <c r="BO198" s="26" cm="1">
        <f t="array" ref="BO198">noisuy1chieu(BQ198*BN198,$C$92:$M$92,$C$93:$M$93)</f>
        <v>1.9644702672958374</v>
      </c>
      <c r="BP198" s="24">
        <f t="shared" si="133"/>
        <v>8.6414681006451929E-3</v>
      </c>
      <c r="BQ198" s="26">
        <f t="shared" si="134"/>
        <v>0.25716280186124291</v>
      </c>
      <c r="BR198" s="24">
        <f t="shared" si="135"/>
        <v>9.87025333031448E-4</v>
      </c>
      <c r="BS198" s="24">
        <f t="shared" si="136"/>
        <v>8.5526104396997687E-5</v>
      </c>
      <c r="BT198" s="42">
        <f t="shared" si="137"/>
        <v>0.26679129529491957</v>
      </c>
      <c r="BU198" s="42">
        <f t="shared" si="138"/>
        <v>0.2658897960662851</v>
      </c>
      <c r="BV198" s="28">
        <f t="shared" si="139"/>
        <v>0.26679129529491957</v>
      </c>
      <c r="BW198" s="5" t="str">
        <f t="shared" si="140"/>
        <v>OK</v>
      </c>
      <c r="BX198" s="51">
        <v>1.2</v>
      </c>
      <c r="BY198" s="96" cm="1">
        <f t="array" ref="BY198">_xll.DCETCVNPhuLucFHeSoOnDinh(AE198*1000, BX198*1000, AH198, AI198, AJ198, AK198, AL198, AM198, $D$29)</f>
        <v>1</v>
      </c>
      <c r="BZ198" s="52">
        <f t="shared" si="141"/>
        <v>0.2862773492450546</v>
      </c>
      <c r="CA198" s="54">
        <f t="shared" si="142"/>
        <v>0.28734990068248306</v>
      </c>
      <c r="CB198" s="5" t="str">
        <f t="shared" si="143"/>
        <v>OK</v>
      </c>
      <c r="CC198" s="56">
        <f t="shared" si="144"/>
        <v>0.40527421278457681</v>
      </c>
      <c r="CD198" s="55">
        <f t="shared" si="145"/>
        <v>0.40527421278457681</v>
      </c>
      <c r="CE198" s="54">
        <f t="shared" si="146"/>
        <v>0.40527421278457681</v>
      </c>
      <c r="CF198" s="52">
        <f t="shared" si="147"/>
        <v>0.38</v>
      </c>
      <c r="CG198" s="5" t="str">
        <f t="shared" si="148"/>
        <v>Check</v>
      </c>
      <c r="CH198" s="57">
        <f t="shared" si="149"/>
        <v>3.2996062467960243</v>
      </c>
      <c r="CI198" s="6">
        <f t="shared" si="150"/>
        <v>3.2</v>
      </c>
      <c r="CJ198" s="5" t="str">
        <f t="shared" si="151"/>
        <v>Gia cường</v>
      </c>
      <c r="DN198" s="181"/>
      <c r="DP198" s="27"/>
      <c r="DQ198" s="27"/>
      <c r="DR198" s="5"/>
      <c r="DS198" s="5"/>
      <c r="DT198" s="27"/>
      <c r="DU198" s="27"/>
      <c r="DV198" s="82"/>
      <c r="DW198" s="82"/>
      <c r="DX198" s="82"/>
      <c r="DY198" s="70"/>
      <c r="DZ198" s="16"/>
      <c r="EH198" s="42"/>
      <c r="EI198" s="42"/>
      <c r="EJ198" s="42"/>
      <c r="EK198" s="24"/>
      <c r="EL198" s="26"/>
      <c r="EM198" s="26"/>
      <c r="EN198" s="24"/>
      <c r="EO198" s="26"/>
      <c r="EP198" s="24"/>
      <c r="EQ198" s="26"/>
      <c r="ER198" s="24"/>
      <c r="ES198" s="24"/>
      <c r="ET198" s="42"/>
      <c r="EU198" s="42"/>
      <c r="EV198" s="28"/>
      <c r="EX198" s="51"/>
      <c r="EY198" s="96"/>
      <c r="EZ198" s="52"/>
      <c r="FA198" s="54"/>
      <c r="FB198" s="5"/>
      <c r="FC198" s="56"/>
      <c r="FD198" s="55"/>
      <c r="FE198" s="54"/>
      <c r="FF198" s="52"/>
      <c r="FG198" s="5"/>
      <c r="FH198" s="57"/>
      <c r="FI198" s="6"/>
      <c r="FJ198" s="5"/>
    </row>
    <row r="199" spans="27:166">
      <c r="AA199" s="18" t="s">
        <v>131</v>
      </c>
      <c r="AB199" s="22" t="s">
        <v>341</v>
      </c>
      <c r="AC199" s="22" t="s">
        <v>211</v>
      </c>
      <c r="AD199" s="74">
        <v>9.2899999999999991</v>
      </c>
      <c r="AE199" s="74">
        <v>10.5</v>
      </c>
      <c r="AF199" s="22">
        <v>724</v>
      </c>
      <c r="AG199" s="22">
        <v>874</v>
      </c>
      <c r="AH199" s="22">
        <v>856.73657033341397</v>
      </c>
      <c r="AI199" s="6">
        <v>8</v>
      </c>
      <c r="AJ199" s="6">
        <v>300</v>
      </c>
      <c r="AK199" s="6">
        <v>12</v>
      </c>
      <c r="AL199" s="6">
        <v>300</v>
      </c>
      <c r="AM199" s="6">
        <v>12</v>
      </c>
      <c r="AN199" s="5" t="str" cm="1">
        <f t="array" ref="AN199">_xll.Dce_Name_SectI(AF199, AG199, AJ199, AI199, AK199, "x", "-", $Q$14)</f>
        <v>(724-874)x300x8x12</v>
      </c>
      <c r="AO199" s="5">
        <f t="shared" si="116"/>
        <v>832.73657033341397</v>
      </c>
      <c r="AP199" s="27">
        <f t="shared" si="117"/>
        <v>138.6189256266731</v>
      </c>
      <c r="AQ199" s="27">
        <f t="shared" si="118"/>
        <v>166950.4396903282</v>
      </c>
      <c r="AR199" s="5">
        <f t="shared" si="119"/>
        <v>5403.5530093667558</v>
      </c>
      <c r="AS199" s="5">
        <f t="shared" si="120"/>
        <v>3897.3576119286358</v>
      </c>
      <c r="AT199" s="27">
        <f t="shared" si="121"/>
        <v>360.23686729111705</v>
      </c>
      <c r="AU199" s="27">
        <f t="shared" si="122"/>
        <v>2213.976022170802</v>
      </c>
      <c r="AV199" s="82">
        <f t="shared" si="123"/>
        <v>4.89768374670236E-7</v>
      </c>
      <c r="AW199" s="82">
        <f t="shared" si="124"/>
        <v>9633328.2889918946</v>
      </c>
      <c r="AX199" s="82">
        <f t="shared" si="125"/>
        <v>9.6333282889918949E-6</v>
      </c>
      <c r="AY199" s="70">
        <f t="shared" si="126"/>
        <v>0.13963269631800207</v>
      </c>
      <c r="AZ199" s="16">
        <f t="shared" si="127"/>
        <v>633.55242775006047</v>
      </c>
      <c r="BA199" s="22" t="s">
        <v>308</v>
      </c>
      <c r="BB199" s="23">
        <v>-22.829399494745612</v>
      </c>
      <c r="BC199" s="23">
        <v>18.699707175331298</v>
      </c>
      <c r="BD199" s="23">
        <v>0.66452566408368785</v>
      </c>
      <c r="BE199" s="23">
        <v>1.4590684576471615E-3</v>
      </c>
      <c r="BF199" s="23">
        <v>1.7602662433443443</v>
      </c>
      <c r="BG199" s="23">
        <v>298.89515030465861</v>
      </c>
      <c r="BH199" s="42" cm="1">
        <f t="array" ref="BH199">_xll.Bimoment(BE199,AY199,AD199,AE199,$O$75)</f>
        <v>4.891272256439462E-3</v>
      </c>
      <c r="BI199" s="42">
        <f t="shared" si="128"/>
        <v>9.9750282345835786E-2</v>
      </c>
      <c r="BJ199" s="42">
        <f t="shared" si="129"/>
        <v>2.5971815521293471</v>
      </c>
      <c r="BK199" s="24">
        <f t="shared" si="130"/>
        <v>0.54038697954603754</v>
      </c>
      <c r="BL199" s="26" cm="1">
        <f t="array" ref="BL199">_xll.TCVN5575AnnexEHeSoCx(1,BK199)</f>
        <v>1.1159613020453962</v>
      </c>
      <c r="BM199" s="26">
        <f t="shared" si="131"/>
        <v>1.47</v>
      </c>
      <c r="BN199" s="24">
        <f t="shared" si="132"/>
        <v>1</v>
      </c>
      <c r="BO199" s="26" cm="1">
        <f t="array" ref="BO199">noisuy1chieu(BQ199*BN199,$C$92:$M$92,$C$93:$M$93)</f>
        <v>2.0884547233581543</v>
      </c>
      <c r="BP199" s="24">
        <f t="shared" si="133"/>
        <v>7.5844904968577036E-3</v>
      </c>
      <c r="BQ199" s="26">
        <f t="shared" si="134"/>
        <v>0.31648558082730877</v>
      </c>
      <c r="BR199" s="24">
        <f t="shared" si="135"/>
        <v>1.5308312550882457E-2</v>
      </c>
      <c r="BS199" s="24">
        <f t="shared" si="136"/>
        <v>7.0934485576376101E-5</v>
      </c>
      <c r="BT199" s="42">
        <f t="shared" si="137"/>
        <v>0.33937838387504893</v>
      </c>
      <c r="BU199" s="42">
        <f t="shared" si="138"/>
        <v>0.32414100580974287</v>
      </c>
      <c r="BV199" s="28">
        <f t="shared" si="139"/>
        <v>0.33937838387504893</v>
      </c>
      <c r="BW199" s="5" t="str">
        <f t="shared" si="140"/>
        <v>OK</v>
      </c>
      <c r="BX199" s="51">
        <v>1.2</v>
      </c>
      <c r="BY199" s="96" cm="1">
        <f t="array" ref="BY199">_xll.DCETCVNPhuLucFHeSoOnDinh(AE199*1000, BX199*1000, AH199, AI199, AJ199, AK199, AL199, AM199, $D$29)</f>
        <v>1</v>
      </c>
      <c r="BZ199" s="52">
        <f t="shared" si="141"/>
        <v>0.35318566085863695</v>
      </c>
      <c r="CA199" s="54">
        <f t="shared" si="142"/>
        <v>0.36856490789509577</v>
      </c>
      <c r="CB199" s="5" t="str">
        <f t="shared" si="143"/>
        <v>OK</v>
      </c>
      <c r="CC199" s="56">
        <f t="shared" si="144"/>
        <v>0.40527421278457681</v>
      </c>
      <c r="CD199" s="55">
        <f t="shared" si="145"/>
        <v>0.40527421278457681</v>
      </c>
      <c r="CE199" s="54">
        <f t="shared" si="146"/>
        <v>0.40527421278457681</v>
      </c>
      <c r="CF199" s="52">
        <f t="shared" si="147"/>
        <v>0.38</v>
      </c>
      <c r="CG199" s="5" t="str">
        <f t="shared" si="148"/>
        <v>Check</v>
      </c>
      <c r="CH199" s="57">
        <f t="shared" si="149"/>
        <v>3.4673286780698911</v>
      </c>
      <c r="CI199" s="6">
        <f t="shared" si="150"/>
        <v>3.2</v>
      </c>
      <c r="CJ199" s="5" t="str">
        <f t="shared" si="151"/>
        <v>Gia cường</v>
      </c>
      <c r="DN199" s="181"/>
      <c r="DP199" s="27"/>
      <c r="DQ199" s="27"/>
      <c r="DR199" s="5"/>
      <c r="DS199" s="5"/>
      <c r="DT199" s="27"/>
      <c r="DU199" s="27"/>
      <c r="DV199" s="82"/>
      <c r="DW199" s="82"/>
      <c r="DX199" s="82"/>
      <c r="DY199" s="70"/>
      <c r="DZ199" s="16"/>
      <c r="EH199" s="42"/>
      <c r="EI199" s="42"/>
      <c r="EJ199" s="42"/>
      <c r="EK199" s="24"/>
      <c r="EL199" s="26"/>
      <c r="EM199" s="26"/>
      <c r="EN199" s="24"/>
      <c r="EO199" s="26"/>
      <c r="EP199" s="24"/>
      <c r="EQ199" s="26"/>
      <c r="ER199" s="24"/>
      <c r="ES199" s="24"/>
      <c r="ET199" s="42"/>
      <c r="EU199" s="42"/>
      <c r="EV199" s="28"/>
      <c r="EX199" s="51"/>
      <c r="EY199" s="96"/>
      <c r="EZ199" s="52"/>
      <c r="FA199" s="54"/>
      <c r="FB199" s="5"/>
      <c r="FC199" s="56"/>
      <c r="FD199" s="55"/>
      <c r="FE199" s="54"/>
      <c r="FF199" s="52"/>
      <c r="FG199" s="5"/>
      <c r="FH199" s="57"/>
      <c r="FI199" s="6"/>
      <c r="FJ199" s="5"/>
    </row>
    <row r="200" spans="27:166">
      <c r="AA200" s="18" t="s">
        <v>131</v>
      </c>
      <c r="AB200" s="22" t="s">
        <v>341</v>
      </c>
      <c r="AC200" s="22" t="s">
        <v>211</v>
      </c>
      <c r="AD200" s="74">
        <v>9.2899999999999991</v>
      </c>
      <c r="AE200" s="74">
        <v>10.5</v>
      </c>
      <c r="AF200" s="22">
        <v>724</v>
      </c>
      <c r="AG200" s="22">
        <v>874</v>
      </c>
      <c r="AH200" s="22">
        <v>856.73657033341397</v>
      </c>
      <c r="AI200" s="6">
        <v>8</v>
      </c>
      <c r="AJ200" s="6">
        <v>300</v>
      </c>
      <c r="AK200" s="6">
        <v>12</v>
      </c>
      <c r="AL200" s="6">
        <v>300</v>
      </c>
      <c r="AM200" s="6">
        <v>12</v>
      </c>
      <c r="AN200" s="5" t="str" cm="1">
        <f t="array" ref="AN200">_xll.Dce_Name_SectI(AF200, AG200, AJ200, AI200, AK200, "x", "-", $Q$14)</f>
        <v>(724-874)x300x8x12</v>
      </c>
      <c r="AO200" s="5">
        <f t="shared" si="116"/>
        <v>832.73657033341397</v>
      </c>
      <c r="AP200" s="27">
        <f t="shared" si="117"/>
        <v>138.6189256266731</v>
      </c>
      <c r="AQ200" s="27">
        <f t="shared" si="118"/>
        <v>166950.4396903282</v>
      </c>
      <c r="AR200" s="5">
        <f t="shared" si="119"/>
        <v>5403.5530093667558</v>
      </c>
      <c r="AS200" s="5">
        <f t="shared" si="120"/>
        <v>3897.3576119286358</v>
      </c>
      <c r="AT200" s="27">
        <f t="shared" si="121"/>
        <v>360.23686729111705</v>
      </c>
      <c r="AU200" s="27">
        <f t="shared" si="122"/>
        <v>2213.976022170802</v>
      </c>
      <c r="AV200" s="82">
        <f t="shared" si="123"/>
        <v>4.89768374670236E-7</v>
      </c>
      <c r="AW200" s="82">
        <f t="shared" si="124"/>
        <v>9633328.2889918946</v>
      </c>
      <c r="AX200" s="82">
        <f t="shared" si="125"/>
        <v>9.6333282889918949E-6</v>
      </c>
      <c r="AY200" s="70">
        <f t="shared" si="126"/>
        <v>0.13963269631800207</v>
      </c>
      <c r="AZ200" s="16">
        <f t="shared" si="127"/>
        <v>633.55242775006047</v>
      </c>
      <c r="BA200" s="22" t="s">
        <v>308</v>
      </c>
      <c r="BB200" s="23">
        <v>-18.912348082871176</v>
      </c>
      <c r="BC200" s="23">
        <v>10.141385378796258</v>
      </c>
      <c r="BD200" s="23">
        <v>2.0960345322941407</v>
      </c>
      <c r="BE200" s="23">
        <v>8.4122981861298546E-2</v>
      </c>
      <c r="BF200" s="23">
        <v>1.8249923857793533</v>
      </c>
      <c r="BG200" s="23">
        <v>295.28297137896516</v>
      </c>
      <c r="BH200" s="42" cm="1">
        <f t="array" ref="BH200">_xll.Bimoment(BE200,AY200,AD200,AE200,$O$75)</f>
        <v>0.28200760913620737</v>
      </c>
      <c r="BI200" s="42">
        <f t="shared" si="128"/>
        <v>0.31463049164739504</v>
      </c>
      <c r="BJ200" s="42">
        <f t="shared" si="129"/>
        <v>1.4085257470550359</v>
      </c>
      <c r="BK200" s="24">
        <f t="shared" si="130"/>
        <v>0.54038697954603754</v>
      </c>
      <c r="BL200" s="26" cm="1">
        <f t="array" ref="BL200">_xll.TCVN5575AnnexEHeSoCx(1,BK200)</f>
        <v>1.1159613020453962</v>
      </c>
      <c r="BM200" s="26">
        <f t="shared" si="131"/>
        <v>1.47</v>
      </c>
      <c r="BN200" s="24">
        <f t="shared" si="132"/>
        <v>1</v>
      </c>
      <c r="BO200" s="26" cm="1">
        <f t="array" ref="BO200">noisuy1chieu(BQ200*BN200,$C$92:$M$92,$C$93:$M$93)</f>
        <v>2.0804610252380371</v>
      </c>
      <c r="BP200" s="24">
        <f t="shared" si="133"/>
        <v>6.2831492497564621E-3</v>
      </c>
      <c r="BQ200" s="26">
        <f t="shared" si="134"/>
        <v>0.31266081972233595</v>
      </c>
      <c r="BR200" s="24">
        <f t="shared" si="135"/>
        <v>1.587120922765195E-2</v>
      </c>
      <c r="BS200" s="24">
        <f t="shared" si="136"/>
        <v>4.1054606443675801E-3</v>
      </c>
      <c r="BT200" s="42">
        <f t="shared" si="137"/>
        <v>0.33481517819974438</v>
      </c>
      <c r="BU200" s="42">
        <f t="shared" si="138"/>
        <v>0.32304942961645999</v>
      </c>
      <c r="BV200" s="28">
        <f t="shared" si="139"/>
        <v>0.33481517819974438</v>
      </c>
      <c r="BW200" s="5" t="str">
        <f t="shared" si="140"/>
        <v>OK</v>
      </c>
      <c r="BX200" s="51">
        <v>1.2</v>
      </c>
      <c r="BY200" s="96" cm="1">
        <f t="array" ref="BY200">_xll.DCETCVNPhuLucFHeSoOnDinh(AE200*1000, BX200*1000, AH200, AI200, AJ200, AK200, AL200, AM200, $D$29)</f>
        <v>1</v>
      </c>
      <c r="BZ200" s="52">
        <f t="shared" si="141"/>
        <v>0.34891737547591889</v>
      </c>
      <c r="CA200" s="54">
        <f t="shared" si="142"/>
        <v>0.3688940453479384</v>
      </c>
      <c r="CB200" s="5" t="str">
        <f t="shared" si="143"/>
        <v>OK</v>
      </c>
      <c r="CC200" s="56">
        <f t="shared" si="144"/>
        <v>0.40527421278457681</v>
      </c>
      <c r="CD200" s="55">
        <f t="shared" si="145"/>
        <v>0.40527421278457681</v>
      </c>
      <c r="CE200" s="54">
        <f t="shared" si="146"/>
        <v>0.40527421278457681</v>
      </c>
      <c r="CF200" s="52">
        <f t="shared" si="147"/>
        <v>0.38</v>
      </c>
      <c r="CG200" s="5" t="str">
        <f t="shared" si="148"/>
        <v>Check</v>
      </c>
      <c r="CH200" s="57">
        <f t="shared" si="149"/>
        <v>3.4673286780698911</v>
      </c>
      <c r="CI200" s="6">
        <f t="shared" si="150"/>
        <v>3.2</v>
      </c>
      <c r="CJ200" s="5" t="str">
        <f t="shared" si="151"/>
        <v>Gia cường</v>
      </c>
      <c r="DN200" s="181"/>
      <c r="DP200" s="27"/>
      <c r="DQ200" s="27"/>
      <c r="DR200" s="5"/>
      <c r="DS200" s="5"/>
      <c r="DT200" s="27"/>
      <c r="DU200" s="27"/>
      <c r="DV200" s="82"/>
      <c r="DW200" s="82"/>
      <c r="DX200" s="82"/>
      <c r="DY200" s="70"/>
      <c r="DZ200" s="16"/>
      <c r="EH200" s="42"/>
      <c r="EI200" s="42"/>
      <c r="EJ200" s="42"/>
      <c r="EK200" s="24"/>
      <c r="EL200" s="26"/>
      <c r="EM200" s="26"/>
      <c r="EN200" s="24"/>
      <c r="EO200" s="26"/>
      <c r="EP200" s="24"/>
      <c r="EQ200" s="26"/>
      <c r="ER200" s="24"/>
      <c r="ES200" s="24"/>
      <c r="ET200" s="42"/>
      <c r="EU200" s="42"/>
      <c r="EV200" s="28"/>
      <c r="EX200" s="51"/>
      <c r="EY200" s="96"/>
      <c r="EZ200" s="52"/>
      <c r="FA200" s="54"/>
      <c r="FB200" s="5"/>
      <c r="FC200" s="56"/>
      <c r="FD200" s="55"/>
      <c r="FE200" s="54"/>
      <c r="FF200" s="52"/>
      <c r="FG200" s="5"/>
      <c r="FH200" s="57"/>
      <c r="FI200" s="6"/>
      <c r="FJ200" s="5"/>
    </row>
    <row r="201" spans="27:166">
      <c r="AA201" s="18" t="s">
        <v>131</v>
      </c>
      <c r="AB201" s="22" t="s">
        <v>341</v>
      </c>
      <c r="AC201" s="22" t="s">
        <v>211</v>
      </c>
      <c r="AD201" s="74">
        <v>10.5</v>
      </c>
      <c r="AE201" s="74">
        <v>10.5</v>
      </c>
      <c r="AF201" s="22">
        <v>724</v>
      </c>
      <c r="AG201" s="22">
        <v>874</v>
      </c>
      <c r="AH201" s="22">
        <v>874</v>
      </c>
      <c r="AI201" s="6">
        <v>8</v>
      </c>
      <c r="AJ201" s="6">
        <v>300</v>
      </c>
      <c r="AK201" s="6">
        <v>12</v>
      </c>
      <c r="AL201" s="6">
        <v>300</v>
      </c>
      <c r="AM201" s="6">
        <v>12</v>
      </c>
      <c r="AN201" s="5" t="str" cm="1">
        <f t="array" ref="AN201">_xll.Dce_Name_SectI(AF201, AG201, AJ201, AI201, AK201, "x", "-", $Q$14)</f>
        <v>(724-874)x300x8x12</v>
      </c>
      <c r="AO201" s="5">
        <f t="shared" si="116"/>
        <v>850</v>
      </c>
      <c r="AP201" s="27">
        <f t="shared" si="117"/>
        <v>140</v>
      </c>
      <c r="AQ201" s="27">
        <f t="shared" si="118"/>
        <v>174698.22666666668</v>
      </c>
      <c r="AR201" s="5">
        <f t="shared" si="119"/>
        <v>5403.626666666667</v>
      </c>
      <c r="AS201" s="5">
        <f t="shared" si="120"/>
        <v>3997.6710907704046</v>
      </c>
      <c r="AT201" s="27">
        <f t="shared" si="121"/>
        <v>360.24177777777783</v>
      </c>
      <c r="AU201" s="27">
        <f t="shared" si="122"/>
        <v>2274.1</v>
      </c>
      <c r="AV201" s="82">
        <f t="shared" si="123"/>
        <v>4.9271466666666671E-7</v>
      </c>
      <c r="AW201" s="82">
        <f t="shared" si="124"/>
        <v>10031094</v>
      </c>
      <c r="AX201" s="82">
        <f t="shared" si="125"/>
        <v>1.0031094E-5</v>
      </c>
      <c r="AY201" s="70">
        <f t="shared" si="126"/>
        <v>0.13724721180314908</v>
      </c>
      <c r="AZ201" s="16">
        <f t="shared" si="127"/>
        <v>646.5</v>
      </c>
      <c r="BA201" s="22" t="s">
        <v>308</v>
      </c>
      <c r="BB201" s="23">
        <v>-17.804942539464662</v>
      </c>
      <c r="BC201" s="23">
        <v>4.5729284931544489</v>
      </c>
      <c r="BD201" s="23">
        <v>2.0960345322941407</v>
      </c>
      <c r="BE201" s="23">
        <v>8.4122981861298546E-2</v>
      </c>
      <c r="BF201" s="23">
        <v>0.70793974511031987</v>
      </c>
      <c r="BG201" s="23">
        <v>304.17519677643662</v>
      </c>
      <c r="BH201" s="42" cm="1">
        <f t="array" ref="BH201">_xll.Bimoment(BE201,AY201,AD201,AE201,$O$75)</f>
        <v>0.74738601226253032</v>
      </c>
      <c r="BI201" s="42">
        <f t="shared" si="128"/>
        <v>0.30824037239619717</v>
      </c>
      <c r="BJ201" s="42">
        <f t="shared" si="129"/>
        <v>0.63512895738256236</v>
      </c>
      <c r="BK201" s="24">
        <f t="shared" si="130"/>
        <v>0.52941176470588236</v>
      </c>
      <c r="BL201" s="26" cm="1">
        <f t="array" ref="BL201">_xll.TCVN5575AnnexEHeSoCx(1,BK201)</f>
        <v>1.1170588235294117</v>
      </c>
      <c r="BM201" s="26">
        <f t="shared" si="131"/>
        <v>1.47</v>
      </c>
      <c r="BN201" s="24">
        <f t="shared" si="132"/>
        <v>1</v>
      </c>
      <c r="BO201" s="26" cm="1">
        <f t="array" ref="BO201">noisuy1chieu(BQ201*BN201,$C$92:$M$92,$C$93:$M$93)</f>
        <v>2.0826036930084229</v>
      </c>
      <c r="BP201" s="24">
        <f t="shared" si="133"/>
        <v>5.8568889932449552E-3</v>
      </c>
      <c r="BQ201" s="26">
        <f t="shared" si="134"/>
        <v>0.31368600758929888</v>
      </c>
      <c r="BR201" s="24">
        <f t="shared" si="135"/>
        <v>6.1565772798809152E-3</v>
      </c>
      <c r="BS201" s="24">
        <f t="shared" si="136"/>
        <v>1.0651554957804399E-2</v>
      </c>
      <c r="BT201" s="42">
        <f t="shared" si="137"/>
        <v>0.3256994738624247</v>
      </c>
      <c r="BU201" s="42">
        <f t="shared" si="138"/>
        <v>0.33019445154034821</v>
      </c>
      <c r="BV201" s="28">
        <f t="shared" si="139"/>
        <v>0.33019445154034821</v>
      </c>
      <c r="BW201" s="5" t="str">
        <f t="shared" si="140"/>
        <v>OK</v>
      </c>
      <c r="BX201" s="51">
        <v>1.2</v>
      </c>
      <c r="BY201" s="96" cm="1">
        <f t="array" ref="BY201">_xll.DCETCVNPhuLucFHeSoOnDinh(AE201*1000, BX201*1000, AH201, AI201, AJ201, AK201, AL201, AM201, $D$29)</f>
        <v>1</v>
      </c>
      <c r="BZ201" s="52">
        <f t="shared" si="141"/>
        <v>0.35040572259534025</v>
      </c>
      <c r="CA201" s="54">
        <f t="shared" si="142"/>
        <v>0.36721385483302554</v>
      </c>
      <c r="CB201" s="5" t="str">
        <f t="shared" si="143"/>
        <v>OK</v>
      </c>
      <c r="CC201" s="56">
        <f t="shared" si="144"/>
        <v>0.40527421278457681</v>
      </c>
      <c r="CD201" s="55">
        <f t="shared" si="145"/>
        <v>0.40527421278457681</v>
      </c>
      <c r="CE201" s="54">
        <f t="shared" si="146"/>
        <v>0.40527421278457681</v>
      </c>
      <c r="CF201" s="52">
        <f t="shared" si="147"/>
        <v>0.38</v>
      </c>
      <c r="CG201" s="5" t="str">
        <f t="shared" si="148"/>
        <v>Check</v>
      </c>
      <c r="CH201" s="57">
        <f t="shared" si="149"/>
        <v>3.5392097349338045</v>
      </c>
      <c r="CI201" s="6">
        <f t="shared" si="150"/>
        <v>3.2</v>
      </c>
      <c r="CJ201" s="5" t="str">
        <f t="shared" si="151"/>
        <v>Gia cường</v>
      </c>
      <c r="DN201" s="181"/>
      <c r="DP201" s="27"/>
      <c r="DQ201" s="27"/>
      <c r="DR201" s="5"/>
      <c r="DS201" s="5"/>
      <c r="DT201" s="27"/>
      <c r="DU201" s="27"/>
      <c r="DV201" s="82"/>
      <c r="DW201" s="82"/>
      <c r="DX201" s="82"/>
      <c r="DY201" s="70"/>
      <c r="DZ201" s="16"/>
      <c r="EH201" s="42"/>
      <c r="EI201" s="42"/>
      <c r="EJ201" s="42"/>
      <c r="EK201" s="24"/>
      <c r="EL201" s="26"/>
      <c r="EM201" s="26"/>
      <c r="EN201" s="24"/>
      <c r="EO201" s="26"/>
      <c r="EP201" s="24"/>
      <c r="EQ201" s="26"/>
      <c r="ER201" s="24"/>
      <c r="ES201" s="24"/>
      <c r="ET201" s="42"/>
      <c r="EU201" s="42"/>
      <c r="EV201" s="28"/>
      <c r="EX201" s="51"/>
      <c r="EY201" s="96"/>
      <c r="EZ201" s="52"/>
      <c r="FA201" s="54"/>
      <c r="FB201" s="5"/>
      <c r="FC201" s="56"/>
      <c r="FD201" s="55"/>
      <c r="FE201" s="54"/>
      <c r="FF201" s="52"/>
      <c r="FG201" s="5"/>
      <c r="FH201" s="57"/>
      <c r="FI201" s="6"/>
      <c r="FJ201" s="5"/>
    </row>
    <row r="202" spans="27:166">
      <c r="AA202" s="18" t="s">
        <v>131</v>
      </c>
      <c r="AB202" s="22" t="s">
        <v>341</v>
      </c>
      <c r="AC202" s="22" t="s">
        <v>211</v>
      </c>
      <c r="AD202" s="74">
        <v>0</v>
      </c>
      <c r="AE202" s="74">
        <v>10.5</v>
      </c>
      <c r="AF202" s="22">
        <v>724</v>
      </c>
      <c r="AG202" s="22">
        <v>874</v>
      </c>
      <c r="AH202" s="22">
        <v>724</v>
      </c>
      <c r="AI202" s="6">
        <v>8</v>
      </c>
      <c r="AJ202" s="6">
        <v>300</v>
      </c>
      <c r="AK202" s="6">
        <v>12</v>
      </c>
      <c r="AL202" s="6">
        <v>300</v>
      </c>
      <c r="AM202" s="6">
        <v>12</v>
      </c>
      <c r="AN202" s="5" t="str" cm="1">
        <f t="array" ref="AN202">_xll.Dce_Name_SectI(AF202, AG202, AJ202, AI202, AK202, "x", "-", $Q$14)</f>
        <v>(724-874)x300x8x12</v>
      </c>
      <c r="AO202" s="5">
        <f t="shared" si="116"/>
        <v>700</v>
      </c>
      <c r="AP202" s="27">
        <f t="shared" si="117"/>
        <v>128</v>
      </c>
      <c r="AQ202" s="27">
        <f t="shared" si="118"/>
        <v>114125.22666666665</v>
      </c>
      <c r="AR202" s="5">
        <f t="shared" si="119"/>
        <v>5402.9866666666676</v>
      </c>
      <c r="AS202" s="5">
        <f t="shared" si="120"/>
        <v>3152.6305709023936</v>
      </c>
      <c r="AT202" s="27">
        <f t="shared" si="121"/>
        <v>360.19911111111116</v>
      </c>
      <c r="AU202" s="27">
        <f t="shared" si="122"/>
        <v>1771.6</v>
      </c>
      <c r="AV202" s="82">
        <f t="shared" si="123"/>
        <v>4.6711466666666669E-7</v>
      </c>
      <c r="AW202" s="82">
        <f t="shared" si="124"/>
        <v>6843744</v>
      </c>
      <c r="AX202" s="82">
        <f t="shared" si="125"/>
        <v>6.8437439999999997E-6</v>
      </c>
      <c r="AY202" s="70">
        <f t="shared" si="126"/>
        <v>0.16178744234285594</v>
      </c>
      <c r="AZ202" s="16">
        <f t="shared" si="127"/>
        <v>534</v>
      </c>
      <c r="BA202" s="22" t="s">
        <v>309</v>
      </c>
      <c r="BB202" s="23">
        <v>-70.258003981842194</v>
      </c>
      <c r="BC202" s="23">
        <v>82.381695686417288</v>
      </c>
      <c r="BD202" s="23">
        <v>2.3652572470240329E-2</v>
      </c>
      <c r="BE202" s="23">
        <v>1.8799988008588162E-3</v>
      </c>
      <c r="BF202" s="23">
        <v>0.30695490397821779</v>
      </c>
      <c r="BG202" s="23">
        <v>65.03416298458751</v>
      </c>
      <c r="BH202" s="42" cm="1">
        <f t="array" ref="BH202">_xll.Bimoment(BE202,AY202,AD202,AE202,$O$75)</f>
        <v>1.6494978491876082E-2</v>
      </c>
      <c r="BI202" s="42">
        <f t="shared" si="128"/>
        <v>4.2236736554000587E-3</v>
      </c>
      <c r="BJ202" s="42">
        <f t="shared" si="129"/>
        <v>11.441902178669068</v>
      </c>
      <c r="BK202" s="24">
        <f t="shared" si="130"/>
        <v>0.6428571428571429</v>
      </c>
      <c r="BL202" s="26" cm="1">
        <f t="array" ref="BL202">_xll.TCVN5575AnnexEHeSoCx(1,BK202)</f>
        <v>1.1057142857142856</v>
      </c>
      <c r="BM202" s="26">
        <f t="shared" si="131"/>
        <v>1.47</v>
      </c>
      <c r="BN202" s="24">
        <f t="shared" si="132"/>
        <v>1</v>
      </c>
      <c r="BO202" s="26" cm="1">
        <f t="array" ref="BO202">noisuy1chieu(BQ202*BN202,$C$92:$M$92,$C$93:$M$93)</f>
        <v>1.6126224994659424</v>
      </c>
      <c r="BP202" s="24">
        <f t="shared" si="133"/>
        <v>2.527785916287497E-2</v>
      </c>
      <c r="BQ202" s="26">
        <f t="shared" si="134"/>
        <v>8.5917177994090405E-2</v>
      </c>
      <c r="BR202" s="24">
        <f t="shared" si="135"/>
        <v>2.669740542644447E-3</v>
      </c>
      <c r="BS202" s="24">
        <f t="shared" si="136"/>
        <v>3.6755386346246148E-4</v>
      </c>
      <c r="BT202" s="42">
        <f t="shared" si="137"/>
        <v>0.11386477769960983</v>
      </c>
      <c r="BU202" s="42">
        <f t="shared" si="138"/>
        <v>0.11156259102042784</v>
      </c>
      <c r="BV202" s="28">
        <f t="shared" si="139"/>
        <v>0.11386477769960983</v>
      </c>
      <c r="BW202" s="5" t="str">
        <f t="shared" si="140"/>
        <v>OK</v>
      </c>
      <c r="BX202" s="51">
        <v>1.2</v>
      </c>
      <c r="BY202" s="96" cm="1">
        <f t="array" ref="BY202">_xll.DCETCVNPhuLucFHeSoOnDinh(AE202*1000, BX202*1000, AH202, AI202, AJ202, AK202, AL202, AM202, $D$29)</f>
        <v>1</v>
      </c>
      <c r="BZ202" s="52">
        <f t="shared" si="141"/>
        <v>9.4999851096322793E-2</v>
      </c>
      <c r="CA202" s="54">
        <f t="shared" si="142"/>
        <v>9.8037145502429701E-2</v>
      </c>
      <c r="CB202" s="5" t="str">
        <f t="shared" si="143"/>
        <v>OK</v>
      </c>
      <c r="CC202" s="56">
        <f t="shared" si="144"/>
        <v>0.40527421278457681</v>
      </c>
      <c r="CD202" s="55">
        <f t="shared" si="145"/>
        <v>0.40527421278457681</v>
      </c>
      <c r="CE202" s="54">
        <f t="shared" si="146"/>
        <v>0.40527421278457681</v>
      </c>
      <c r="CF202" s="52">
        <f t="shared" si="147"/>
        <v>0.38</v>
      </c>
      <c r="CG202" s="5" t="str">
        <f t="shared" si="148"/>
        <v>Check</v>
      </c>
      <c r="CH202" s="57">
        <f t="shared" si="149"/>
        <v>2.9146433111219565</v>
      </c>
      <c r="CI202" s="6">
        <f t="shared" si="150"/>
        <v>3.2</v>
      </c>
      <c r="CJ202" s="5" t="str">
        <f t="shared" si="151"/>
        <v>OK</v>
      </c>
      <c r="DN202" s="181"/>
      <c r="DP202" s="27"/>
      <c r="DQ202" s="27"/>
      <c r="DR202" s="5"/>
      <c r="DS202" s="5"/>
      <c r="DT202" s="27"/>
      <c r="DU202" s="27"/>
      <c r="DV202" s="82"/>
      <c r="DW202" s="82"/>
      <c r="DX202" s="82"/>
      <c r="DY202" s="70"/>
      <c r="DZ202" s="16"/>
      <c r="EH202" s="42"/>
      <c r="EI202" s="42"/>
      <c r="EJ202" s="42"/>
      <c r="EK202" s="24"/>
      <c r="EL202" s="26"/>
      <c r="EM202" s="26"/>
      <c r="EN202" s="24"/>
      <c r="EO202" s="26"/>
      <c r="EP202" s="24"/>
      <c r="EQ202" s="26"/>
      <c r="ER202" s="24"/>
      <c r="ES202" s="24"/>
      <c r="ET202" s="42"/>
      <c r="EU202" s="42"/>
      <c r="EV202" s="28"/>
      <c r="EX202" s="51"/>
      <c r="EY202" s="96"/>
      <c r="EZ202" s="52"/>
      <c r="FA202" s="54"/>
      <c r="FB202" s="5"/>
      <c r="FC202" s="56"/>
      <c r="FD202" s="55"/>
      <c r="FE202" s="54"/>
      <c r="FF202" s="52"/>
      <c r="FG202" s="5"/>
      <c r="FH202" s="57"/>
      <c r="FI202" s="6"/>
      <c r="FJ202" s="5"/>
    </row>
    <row r="203" spans="27:166">
      <c r="AA203" s="18" t="s">
        <v>131</v>
      </c>
      <c r="AB203" s="22" t="s">
        <v>341</v>
      </c>
      <c r="AC203" s="22" t="s">
        <v>211</v>
      </c>
      <c r="AD203" s="74">
        <v>5.25</v>
      </c>
      <c r="AE203" s="74">
        <v>10.5</v>
      </c>
      <c r="AF203" s="22">
        <v>724</v>
      </c>
      <c r="AG203" s="22">
        <v>874</v>
      </c>
      <c r="AH203" s="22">
        <v>798.99999999999989</v>
      </c>
      <c r="AI203" s="6">
        <v>8</v>
      </c>
      <c r="AJ203" s="6">
        <v>300</v>
      </c>
      <c r="AK203" s="6">
        <v>12</v>
      </c>
      <c r="AL203" s="6">
        <v>300</v>
      </c>
      <c r="AM203" s="6">
        <v>12</v>
      </c>
      <c r="AN203" s="5" t="str" cm="1">
        <f t="array" ref="AN203">_xll.Dce_Name_SectI(AF203, AG203, AJ203, AI203, AK203, "x", "-", $Q$14)</f>
        <v>(724-874)x300x8x12</v>
      </c>
      <c r="AO203" s="5">
        <f t="shared" si="116"/>
        <v>774.99999999999989</v>
      </c>
      <c r="AP203" s="27">
        <f t="shared" si="117"/>
        <v>134</v>
      </c>
      <c r="AQ203" s="27">
        <f t="shared" si="118"/>
        <v>142527.3516666666</v>
      </c>
      <c r="AR203" s="5">
        <f t="shared" si="119"/>
        <v>5403.3066666666673</v>
      </c>
      <c r="AS203" s="5">
        <f t="shared" si="120"/>
        <v>3567.6433458489764</v>
      </c>
      <c r="AT203" s="27">
        <f t="shared" si="121"/>
        <v>360.22044444444447</v>
      </c>
      <c r="AU203" s="27">
        <f t="shared" si="122"/>
        <v>2017.2249999999995</v>
      </c>
      <c r="AV203" s="82">
        <f t="shared" si="123"/>
        <v>4.799146666666667E-7</v>
      </c>
      <c r="AW203" s="82">
        <f t="shared" si="124"/>
        <v>8361481.4999999972</v>
      </c>
      <c r="AX203" s="82">
        <f t="shared" si="125"/>
        <v>8.3614814999999972E-6</v>
      </c>
      <c r="AY203" s="70">
        <f t="shared" si="126"/>
        <v>0.1483611975238546</v>
      </c>
      <c r="AZ203" s="16">
        <f t="shared" si="127"/>
        <v>590.24999999999989</v>
      </c>
      <c r="BA203" s="22" t="s">
        <v>309</v>
      </c>
      <c r="BB203" s="23">
        <v>-65.494470011685678</v>
      </c>
      <c r="BC203" s="23">
        <v>48.195128042204914</v>
      </c>
      <c r="BD203" s="23">
        <v>2.3652572470240329E-2</v>
      </c>
      <c r="BE203" s="23">
        <v>1.8799988008588162E-3</v>
      </c>
      <c r="BF203" s="23">
        <v>0.1827788985094205</v>
      </c>
      <c r="BG203" s="23">
        <v>277.85644867300584</v>
      </c>
      <c r="BH203" s="42" cm="1">
        <f t="array" ref="BH203">_xll.Bimoment(BE203,AY203,AD203,AE203,$O$75)</f>
        <v>-8.0617913796466809E-3</v>
      </c>
      <c r="BI203" s="42">
        <f t="shared" si="128"/>
        <v>3.8149310435871501E-3</v>
      </c>
      <c r="BJ203" s="42">
        <f t="shared" si="129"/>
        <v>6.6937677836395713</v>
      </c>
      <c r="BK203" s="24">
        <f t="shared" si="130"/>
        <v>0.58064516129032262</v>
      </c>
      <c r="BL203" s="26" cm="1">
        <f t="array" ref="BL203">_xll.TCVN5575AnnexEHeSoCx(1,BK203)</f>
        <v>1.1119354838709676</v>
      </c>
      <c r="BM203" s="26">
        <f t="shared" si="131"/>
        <v>1.47</v>
      </c>
      <c r="BN203" s="24">
        <f t="shared" si="132"/>
        <v>1</v>
      </c>
      <c r="BO203" s="26" cm="1">
        <f t="array" ref="BO203">noisuy1chieu(BQ203*BN203,$C$92:$M$92,$C$93:$M$93)</f>
        <v>2.1011555194854736</v>
      </c>
      <c r="BP203" s="24">
        <f t="shared" si="133"/>
        <v>2.2508900730646104E-2</v>
      </c>
      <c r="BQ203" s="26">
        <f t="shared" si="134"/>
        <v>0.32256252589890416</v>
      </c>
      <c r="BR203" s="24">
        <f t="shared" si="135"/>
        <v>1.589625479800708E-3</v>
      </c>
      <c r="BS203" s="24">
        <f t="shared" si="136"/>
        <v>1.2473277132010166E-4</v>
      </c>
      <c r="BT203" s="42">
        <f t="shared" si="137"/>
        <v>0.34666105210935094</v>
      </c>
      <c r="BU203" s="42">
        <f t="shared" si="138"/>
        <v>0.34519615940087034</v>
      </c>
      <c r="BV203" s="28">
        <f t="shared" si="139"/>
        <v>0.34666105210935094</v>
      </c>
      <c r="BW203" s="5" t="str">
        <f t="shared" si="140"/>
        <v>OK</v>
      </c>
      <c r="BX203" s="51">
        <v>1.2</v>
      </c>
      <c r="BY203" s="96" cm="1">
        <f t="array" ref="BY203">_xll.DCETCVNPhuLucFHeSoOnDinh(AE203*1000, BX203*1000, AH203, AI203, AJ203, AK203, AL203, AM203, $D$29)</f>
        <v>1</v>
      </c>
      <c r="BZ203" s="52">
        <f t="shared" si="141"/>
        <v>0.35866871831403957</v>
      </c>
      <c r="CA203" s="54">
        <f t="shared" si="142"/>
        <v>0.36038307656516033</v>
      </c>
      <c r="CB203" s="5" t="str">
        <f t="shared" si="143"/>
        <v>OK</v>
      </c>
      <c r="CC203" s="56">
        <f t="shared" si="144"/>
        <v>0.40527421278457681</v>
      </c>
      <c r="CD203" s="55">
        <f t="shared" si="145"/>
        <v>0.40527421278457681</v>
      </c>
      <c r="CE203" s="54">
        <f t="shared" si="146"/>
        <v>0.40527421278457681</v>
      </c>
      <c r="CF203" s="52">
        <f t="shared" si="147"/>
        <v>0.38</v>
      </c>
      <c r="CG203" s="5" t="str">
        <f t="shared" si="148"/>
        <v>Check</v>
      </c>
      <c r="CH203" s="57">
        <f t="shared" si="149"/>
        <v>3.2269265230278799</v>
      </c>
      <c r="CI203" s="6">
        <f t="shared" si="150"/>
        <v>3.2</v>
      </c>
      <c r="CJ203" s="5" t="str">
        <f t="shared" si="151"/>
        <v>Gia cường</v>
      </c>
      <c r="DN203" s="181"/>
      <c r="DP203" s="27"/>
      <c r="DQ203" s="27"/>
      <c r="DR203" s="5"/>
      <c r="DS203" s="5"/>
      <c r="DT203" s="27"/>
      <c r="DU203" s="27"/>
      <c r="DV203" s="82"/>
      <c r="DW203" s="82"/>
      <c r="DX203" s="82"/>
      <c r="DY203" s="70"/>
      <c r="DZ203" s="16"/>
      <c r="EH203" s="42"/>
      <c r="EI203" s="42"/>
      <c r="EJ203" s="42"/>
      <c r="EK203" s="24"/>
      <c r="EL203" s="26"/>
      <c r="EM203" s="26"/>
      <c r="EN203" s="24"/>
      <c r="EO203" s="26"/>
      <c r="EP203" s="24"/>
      <c r="EQ203" s="26"/>
      <c r="ER203" s="24"/>
      <c r="ES203" s="24"/>
      <c r="ET203" s="42"/>
      <c r="EU203" s="42"/>
      <c r="EV203" s="28"/>
      <c r="EX203" s="51"/>
      <c r="EY203" s="96"/>
      <c r="EZ203" s="52"/>
      <c r="FA203" s="54"/>
      <c r="FB203" s="5"/>
      <c r="FC203" s="56"/>
      <c r="FD203" s="55"/>
      <c r="FE203" s="54"/>
      <c r="FF203" s="52"/>
      <c r="FG203" s="5"/>
      <c r="FH203" s="57"/>
      <c r="FI203" s="6"/>
      <c r="FJ203" s="5"/>
    </row>
    <row r="204" spans="27:166">
      <c r="AA204" s="18" t="s">
        <v>131</v>
      </c>
      <c r="AB204" s="22" t="s">
        <v>341</v>
      </c>
      <c r="AC204" s="22" t="s">
        <v>211</v>
      </c>
      <c r="AD204" s="74">
        <v>6.47</v>
      </c>
      <c r="AE204" s="74">
        <v>10.5</v>
      </c>
      <c r="AF204" s="22">
        <v>724</v>
      </c>
      <c r="AG204" s="22">
        <v>874</v>
      </c>
      <c r="AH204" s="22">
        <v>816.45524278856499</v>
      </c>
      <c r="AI204" s="6">
        <v>8</v>
      </c>
      <c r="AJ204" s="6">
        <v>300</v>
      </c>
      <c r="AK204" s="6">
        <v>12</v>
      </c>
      <c r="AL204" s="6">
        <v>300</v>
      </c>
      <c r="AM204" s="6">
        <v>12</v>
      </c>
      <c r="AN204" s="5" t="str" cm="1">
        <f t="array" ref="AN204">_xll.Dce_Name_SectI(AF204, AG204, AJ204, AI204, AK204, "x", "-", $Q$14)</f>
        <v>(724-874)x300x8x12</v>
      </c>
      <c r="AO204" s="5">
        <f t="shared" si="116"/>
        <v>792.45524278856499</v>
      </c>
      <c r="AP204" s="27">
        <f t="shared" si="117"/>
        <v>135.39641942308521</v>
      </c>
      <c r="AQ204" s="27">
        <f t="shared" si="118"/>
        <v>149672.00629356259</v>
      </c>
      <c r="AR204" s="5">
        <f t="shared" si="119"/>
        <v>5403.3811423692314</v>
      </c>
      <c r="AS204" s="5">
        <f t="shared" si="120"/>
        <v>3666.3860662432589</v>
      </c>
      <c r="AT204" s="27">
        <f t="shared" si="121"/>
        <v>360.22540949128211</v>
      </c>
      <c r="AU204" s="27">
        <f t="shared" si="122"/>
        <v>2076.0047488425007</v>
      </c>
      <c r="AV204" s="82">
        <f t="shared" si="123"/>
        <v>4.8289369476924839E-7</v>
      </c>
      <c r="AW204" s="82">
        <f t="shared" si="124"/>
        <v>8736501.2082751207</v>
      </c>
      <c r="AX204" s="82">
        <f t="shared" si="125"/>
        <v>8.73650120827512E-6</v>
      </c>
      <c r="AY204" s="70">
        <f t="shared" si="126"/>
        <v>0.14559180563098195</v>
      </c>
      <c r="AZ204" s="16">
        <f t="shared" si="127"/>
        <v>603.34143209142383</v>
      </c>
      <c r="BA204" s="22" t="s">
        <v>309</v>
      </c>
      <c r="BB204" s="23">
        <v>-64.380895318015973</v>
      </c>
      <c r="BC204" s="23">
        <v>40.197202172626369</v>
      </c>
      <c r="BD204" s="23">
        <v>2.3652572470240329E-2</v>
      </c>
      <c r="BE204" s="23">
        <v>1.8799988008588162E-3</v>
      </c>
      <c r="BF204" s="23">
        <v>0.15387860085646002</v>
      </c>
      <c r="BG204" s="23">
        <v>331.85987821380684</v>
      </c>
      <c r="BH204" s="42" cm="1">
        <f t="array" ref="BH204">_xll.Bimoment(BE204,AY204,AD204,AE204,$O$75)</f>
        <v>-6.8068470758467694E-3</v>
      </c>
      <c r="BI204" s="42">
        <f t="shared" si="128"/>
        <v>3.7309003703176764E-3</v>
      </c>
      <c r="BJ204" s="42">
        <f t="shared" si="129"/>
        <v>5.5829447461981072</v>
      </c>
      <c r="BK204" s="24">
        <f t="shared" si="130"/>
        <v>0.56785541403764117</v>
      </c>
      <c r="BL204" s="26" cm="1">
        <f t="array" ref="BL204">_xll.TCVN5575AnnexEHeSoCx(1,BK204)</f>
        <v>1.1132144585962358</v>
      </c>
      <c r="BM204" s="26">
        <f t="shared" si="131"/>
        <v>1.47</v>
      </c>
      <c r="BN204" s="24">
        <f t="shared" si="132"/>
        <v>1</v>
      </c>
      <c r="BO204" s="26" cm="1">
        <f t="array" ref="BO204">noisuy1chieu(BQ204*BN204,$C$92:$M$92,$C$93:$M$93)</f>
        <v>2.2095975875854492</v>
      </c>
      <c r="BP204" s="24">
        <f t="shared" si="133"/>
        <v>2.1897991582322803E-2</v>
      </c>
      <c r="BQ204" s="26">
        <f t="shared" si="134"/>
        <v>0.37444856400129983</v>
      </c>
      <c r="BR204" s="24">
        <f t="shared" si="135"/>
        <v>1.3382615565633862E-3</v>
      </c>
      <c r="BS204" s="24">
        <f t="shared" si="136"/>
        <v>9.7974457463526255E-5</v>
      </c>
      <c r="BT204" s="42">
        <f t="shared" si="137"/>
        <v>0.39768481714018605</v>
      </c>
      <c r="BU204" s="42">
        <f t="shared" si="138"/>
        <v>0.39644453004108615</v>
      </c>
      <c r="BV204" s="28">
        <f t="shared" si="139"/>
        <v>0.39768481714018605</v>
      </c>
      <c r="BW204" s="5" t="str">
        <f t="shared" si="140"/>
        <v>OK</v>
      </c>
      <c r="BX204" s="51">
        <v>1.2</v>
      </c>
      <c r="BY204" s="96" cm="1">
        <f t="array" ref="BY204">_xll.DCETCVNPhuLucFHeSoOnDinh(AE204*1000, BX204*1000, AH204, AI204, AJ204, AK204, AL204, AM204, $D$29)</f>
        <v>1</v>
      </c>
      <c r="BZ204" s="52">
        <f t="shared" si="141"/>
        <v>0.41684155544684492</v>
      </c>
      <c r="CA204" s="54">
        <f t="shared" si="142"/>
        <v>0.41827779146087185</v>
      </c>
      <c r="CB204" s="5" t="str">
        <f t="shared" si="143"/>
        <v>OK</v>
      </c>
      <c r="CC204" s="56">
        <f t="shared" si="144"/>
        <v>0.40527421278457681</v>
      </c>
      <c r="CD204" s="55">
        <f t="shared" si="145"/>
        <v>0.40527421278457681</v>
      </c>
      <c r="CE204" s="54">
        <f t="shared" si="146"/>
        <v>0.40527421278457681</v>
      </c>
      <c r="CF204" s="52">
        <f t="shared" si="147"/>
        <v>0.38</v>
      </c>
      <c r="CG204" s="5" t="str">
        <f t="shared" si="148"/>
        <v>Check</v>
      </c>
      <c r="CH204" s="57">
        <f t="shared" si="149"/>
        <v>3.2996062467960243</v>
      </c>
      <c r="CI204" s="6">
        <f t="shared" si="150"/>
        <v>3.2</v>
      </c>
      <c r="CJ204" s="5" t="str">
        <f t="shared" si="151"/>
        <v>Gia cường</v>
      </c>
      <c r="DN204" s="181"/>
      <c r="DP204" s="27"/>
      <c r="DQ204" s="27"/>
      <c r="DR204" s="5"/>
      <c r="DS204" s="5"/>
      <c r="DT204" s="27"/>
      <c r="DU204" s="27"/>
      <c r="DV204" s="82"/>
      <c r="DW204" s="82"/>
      <c r="DX204" s="82"/>
      <c r="DY204" s="70"/>
      <c r="DZ204" s="16"/>
      <c r="EH204" s="42"/>
      <c r="EI204" s="42"/>
      <c r="EJ204" s="42"/>
      <c r="EK204" s="24"/>
      <c r="EL204" s="26"/>
      <c r="EM204" s="26"/>
      <c r="EN204" s="24"/>
      <c r="EO204" s="26"/>
      <c r="EP204" s="24"/>
      <c r="EQ204" s="26"/>
      <c r="ER204" s="24"/>
      <c r="ES204" s="24"/>
      <c r="ET204" s="42"/>
      <c r="EU204" s="42"/>
      <c r="EV204" s="28"/>
      <c r="EX204" s="51"/>
      <c r="EY204" s="96"/>
      <c r="EZ204" s="52"/>
      <c r="FA204" s="54"/>
      <c r="FB204" s="5"/>
      <c r="FC204" s="56"/>
      <c r="FD204" s="55"/>
      <c r="FE204" s="54"/>
      <c r="FF204" s="52"/>
      <c r="FG204" s="5"/>
      <c r="FH204" s="57"/>
      <c r="FI204" s="6"/>
      <c r="FJ204" s="5"/>
    </row>
    <row r="205" spans="27:166">
      <c r="AA205" s="18" t="s">
        <v>131</v>
      </c>
      <c r="AB205" s="22" t="s">
        <v>341</v>
      </c>
      <c r="AC205" s="22" t="s">
        <v>211</v>
      </c>
      <c r="AD205" s="74">
        <v>6.47</v>
      </c>
      <c r="AE205" s="74">
        <v>10.5</v>
      </c>
      <c r="AF205" s="22">
        <v>724</v>
      </c>
      <c r="AG205" s="22">
        <v>874</v>
      </c>
      <c r="AH205" s="22">
        <v>816.45524278856499</v>
      </c>
      <c r="AI205" s="6">
        <v>8</v>
      </c>
      <c r="AJ205" s="6">
        <v>300</v>
      </c>
      <c r="AK205" s="6">
        <v>12</v>
      </c>
      <c r="AL205" s="6">
        <v>300</v>
      </c>
      <c r="AM205" s="6">
        <v>12</v>
      </c>
      <c r="AN205" s="5" t="str" cm="1">
        <f t="array" ref="AN205">_xll.Dce_Name_SectI(AF205, AG205, AJ205, AI205, AK205, "x", "-", $Q$14)</f>
        <v>(724-874)x300x8x12</v>
      </c>
      <c r="AO205" s="5">
        <f t="shared" si="116"/>
        <v>792.45524278856499</v>
      </c>
      <c r="AP205" s="27">
        <f t="shared" si="117"/>
        <v>135.39641942308521</v>
      </c>
      <c r="AQ205" s="27">
        <f t="shared" si="118"/>
        <v>149672.00629356259</v>
      </c>
      <c r="AR205" s="5">
        <f t="shared" si="119"/>
        <v>5403.3811423692314</v>
      </c>
      <c r="AS205" s="5">
        <f t="shared" si="120"/>
        <v>3666.3860662432589</v>
      </c>
      <c r="AT205" s="27">
        <f t="shared" si="121"/>
        <v>360.22540949128211</v>
      </c>
      <c r="AU205" s="27">
        <f t="shared" si="122"/>
        <v>2076.0047488425007</v>
      </c>
      <c r="AV205" s="82">
        <f t="shared" si="123"/>
        <v>4.8289369476924839E-7</v>
      </c>
      <c r="AW205" s="82">
        <f t="shared" si="124"/>
        <v>8736501.2082751207</v>
      </c>
      <c r="AX205" s="82">
        <f t="shared" si="125"/>
        <v>8.73650120827512E-6</v>
      </c>
      <c r="AY205" s="70">
        <f t="shared" si="126"/>
        <v>0.14559180563098195</v>
      </c>
      <c r="AZ205" s="16">
        <f t="shared" si="127"/>
        <v>603.34143209142383</v>
      </c>
      <c r="BA205" s="22" t="s">
        <v>309</v>
      </c>
      <c r="BB205" s="23">
        <v>-64.306622663571034</v>
      </c>
      <c r="BC205" s="23">
        <v>39.573072688237517</v>
      </c>
      <c r="BD205" s="23">
        <v>0.88799183498457435</v>
      </c>
      <c r="BE205" s="23">
        <v>1.8803839620028448E-3</v>
      </c>
      <c r="BF205" s="23">
        <v>0.15387859613351118</v>
      </c>
      <c r="BG205" s="23">
        <v>331.8598452716833</v>
      </c>
      <c r="BH205" s="42" cm="1">
        <f t="array" ref="BH205">_xll.Bimoment(BE205,AY205,AD205,AE205,$O$75)</f>
        <v>-6.8082416155697536E-3</v>
      </c>
      <c r="BI205" s="42">
        <f t="shared" si="128"/>
        <v>0.14006971419922506</v>
      </c>
      <c r="BJ205" s="42">
        <f t="shared" si="129"/>
        <v>5.4962600955885446</v>
      </c>
      <c r="BK205" s="24">
        <f t="shared" si="130"/>
        <v>0.56785541403764117</v>
      </c>
      <c r="BL205" s="26" cm="1">
        <f t="array" ref="BL205">_xll.TCVN5575AnnexEHeSoCx(1,BK205)</f>
        <v>1.1132144585962358</v>
      </c>
      <c r="BM205" s="26">
        <f t="shared" si="131"/>
        <v>1.47</v>
      </c>
      <c r="BN205" s="24">
        <f t="shared" si="132"/>
        <v>1</v>
      </c>
      <c r="BO205" s="26" cm="1">
        <f t="array" ref="BO205">noisuy1chieu(BQ205*BN205,$C$92:$M$92,$C$93:$M$93)</f>
        <v>2.2095973491668701</v>
      </c>
      <c r="BP205" s="24">
        <f t="shared" si="133"/>
        <v>2.1872729088631186E-2</v>
      </c>
      <c r="BQ205" s="26">
        <f t="shared" si="134"/>
        <v>0.37444852683160362</v>
      </c>
      <c r="BR205" s="24">
        <f t="shared" si="135"/>
        <v>1.3382615154885335E-3</v>
      </c>
      <c r="BS205" s="24">
        <f t="shared" si="136"/>
        <v>9.7994540366095576E-5</v>
      </c>
      <c r="BT205" s="42">
        <f t="shared" si="137"/>
        <v>0.39765951743572336</v>
      </c>
      <c r="BU205" s="42">
        <f t="shared" si="138"/>
        <v>0.39641925046060089</v>
      </c>
      <c r="BV205" s="28">
        <f t="shared" si="139"/>
        <v>0.39765951743572336</v>
      </c>
      <c r="BW205" s="5" t="str">
        <f t="shared" si="140"/>
        <v>OK</v>
      </c>
      <c r="BX205" s="51">
        <v>1.2</v>
      </c>
      <c r="BY205" s="96" cm="1">
        <f t="array" ref="BY205">_xll.DCETCVNPhuLucFHeSoOnDinh(AE205*1000, BX205*1000, AH205, AI205, AJ205, AK205, AL205, AM205, $D$29)</f>
        <v>1</v>
      </c>
      <c r="BZ205" s="52">
        <f t="shared" si="141"/>
        <v>0.41684151406900166</v>
      </c>
      <c r="CA205" s="54">
        <f t="shared" si="142"/>
        <v>0.41827777012485629</v>
      </c>
      <c r="CB205" s="5" t="str">
        <f t="shared" si="143"/>
        <v>OK</v>
      </c>
      <c r="CC205" s="56">
        <f t="shared" si="144"/>
        <v>0.40527421278457681</v>
      </c>
      <c r="CD205" s="55">
        <f t="shared" si="145"/>
        <v>0.40527421278457681</v>
      </c>
      <c r="CE205" s="54">
        <f t="shared" si="146"/>
        <v>0.40527421278457681</v>
      </c>
      <c r="CF205" s="52">
        <f t="shared" si="147"/>
        <v>0.38</v>
      </c>
      <c r="CG205" s="5" t="str">
        <f t="shared" si="148"/>
        <v>Check</v>
      </c>
      <c r="CH205" s="57">
        <f t="shared" si="149"/>
        <v>3.2996062467960243</v>
      </c>
      <c r="CI205" s="6">
        <f t="shared" si="150"/>
        <v>3.2</v>
      </c>
      <c r="CJ205" s="5" t="str">
        <f t="shared" si="151"/>
        <v>Gia cường</v>
      </c>
      <c r="DN205" s="181"/>
      <c r="DP205" s="27"/>
      <c r="DQ205" s="27"/>
      <c r="DR205" s="5"/>
      <c r="DS205" s="5"/>
      <c r="DT205" s="27"/>
      <c r="DU205" s="27"/>
      <c r="DV205" s="82"/>
      <c r="DW205" s="82"/>
      <c r="DX205" s="82"/>
      <c r="DY205" s="70"/>
      <c r="DZ205" s="16"/>
      <c r="EH205" s="42"/>
      <c r="EI205" s="42"/>
      <c r="EJ205" s="42"/>
      <c r="EK205" s="24"/>
      <c r="EL205" s="26"/>
      <c r="EM205" s="26"/>
      <c r="EN205" s="24"/>
      <c r="EO205" s="26"/>
      <c r="EP205" s="24"/>
      <c r="EQ205" s="26"/>
      <c r="ER205" s="24"/>
      <c r="ES205" s="24"/>
      <c r="ET205" s="42"/>
      <c r="EU205" s="42"/>
      <c r="EV205" s="28"/>
      <c r="EX205" s="51"/>
      <c r="EY205" s="96"/>
      <c r="EZ205" s="52"/>
      <c r="FA205" s="54"/>
      <c r="FB205" s="5"/>
      <c r="FC205" s="56"/>
      <c r="FD205" s="55"/>
      <c r="FE205" s="54"/>
      <c r="FF205" s="52"/>
      <c r="FG205" s="5"/>
      <c r="FH205" s="57"/>
      <c r="FI205" s="6"/>
      <c r="FJ205" s="5"/>
    </row>
    <row r="206" spans="27:166">
      <c r="AA206" s="18" t="s">
        <v>131</v>
      </c>
      <c r="AB206" s="22" t="s">
        <v>341</v>
      </c>
      <c r="AC206" s="22" t="s">
        <v>211</v>
      </c>
      <c r="AD206" s="74">
        <v>9.2899999999999991</v>
      </c>
      <c r="AE206" s="74">
        <v>10.5</v>
      </c>
      <c r="AF206" s="22">
        <v>724</v>
      </c>
      <c r="AG206" s="22">
        <v>874</v>
      </c>
      <c r="AH206" s="22">
        <v>856.73657033341397</v>
      </c>
      <c r="AI206" s="6">
        <v>8</v>
      </c>
      <c r="AJ206" s="6">
        <v>300</v>
      </c>
      <c r="AK206" s="6">
        <v>12</v>
      </c>
      <c r="AL206" s="6">
        <v>300</v>
      </c>
      <c r="AM206" s="6">
        <v>12</v>
      </c>
      <c r="AN206" s="5" t="str" cm="1">
        <f t="array" ref="AN206">_xll.Dce_Name_SectI(AF206, AG206, AJ206, AI206, AK206, "x", "-", $Q$14)</f>
        <v>(724-874)x300x8x12</v>
      </c>
      <c r="AO206" s="5">
        <f t="shared" si="116"/>
        <v>832.73657033341397</v>
      </c>
      <c r="AP206" s="27">
        <f t="shared" si="117"/>
        <v>138.6189256266731</v>
      </c>
      <c r="AQ206" s="27">
        <f t="shared" si="118"/>
        <v>166950.4396903282</v>
      </c>
      <c r="AR206" s="5">
        <f t="shared" si="119"/>
        <v>5403.5530093667558</v>
      </c>
      <c r="AS206" s="5">
        <f t="shared" si="120"/>
        <v>3897.3576119286358</v>
      </c>
      <c r="AT206" s="27">
        <f t="shared" si="121"/>
        <v>360.23686729111705</v>
      </c>
      <c r="AU206" s="27">
        <f t="shared" si="122"/>
        <v>2213.976022170802</v>
      </c>
      <c r="AV206" s="82">
        <f t="shared" si="123"/>
        <v>4.89768374670236E-7</v>
      </c>
      <c r="AW206" s="82">
        <f t="shared" si="124"/>
        <v>9633328.2889918946</v>
      </c>
      <c r="AX206" s="82">
        <f t="shared" si="125"/>
        <v>9.6333282889918949E-6</v>
      </c>
      <c r="AY206" s="70">
        <f t="shared" si="126"/>
        <v>0.13963269631800207</v>
      </c>
      <c r="AZ206" s="16">
        <f t="shared" si="127"/>
        <v>633.55242775006047</v>
      </c>
      <c r="BA206" s="22" t="s">
        <v>309</v>
      </c>
      <c r="BB206" s="23">
        <v>-61.729790217359856</v>
      </c>
      <c r="BC206" s="23">
        <v>21.056564728835447</v>
      </c>
      <c r="BD206" s="23">
        <v>0.88799183498457435</v>
      </c>
      <c r="BE206" s="23">
        <v>1.8803839620028448E-3</v>
      </c>
      <c r="BF206" s="23">
        <v>2.3499857012218475</v>
      </c>
      <c r="BG206" s="23">
        <v>417.35791564856919</v>
      </c>
      <c r="BH206" s="42" cm="1">
        <f t="array" ref="BH206">_xll.Bimoment(BE206,AY206,AD206,AE206,$O$75)</f>
        <v>6.3036589247016704E-3</v>
      </c>
      <c r="BI206" s="42">
        <f t="shared" si="128"/>
        <v>0.13329422932468266</v>
      </c>
      <c r="BJ206" s="42">
        <f t="shared" si="129"/>
        <v>2.9245228790049231</v>
      </c>
      <c r="BK206" s="24">
        <f t="shared" si="130"/>
        <v>0.54038697954603754</v>
      </c>
      <c r="BL206" s="26" cm="1">
        <f t="array" ref="BL206">_xll.TCVN5575AnnexEHeSoCx(1,BK206)</f>
        <v>1.1159613020453962</v>
      </c>
      <c r="BM206" s="26">
        <f t="shared" si="131"/>
        <v>1.47</v>
      </c>
      <c r="BN206" s="24">
        <f t="shared" si="132"/>
        <v>1</v>
      </c>
      <c r="BO206" s="26" cm="1">
        <f t="array" ref="BO206">noisuy1chieu(BQ206*BN206,$C$92:$M$92,$C$93:$M$93)</f>
        <v>2.3506128787994385</v>
      </c>
      <c r="BP206" s="24">
        <f t="shared" si="133"/>
        <v>2.050816130246191E-2</v>
      </c>
      <c r="BQ206" s="26">
        <f t="shared" si="134"/>
        <v>0.44192005863018385</v>
      </c>
      <c r="BR206" s="24">
        <f t="shared" si="135"/>
        <v>2.0436860469505349E-2</v>
      </c>
      <c r="BS206" s="24">
        <f t="shared" si="136"/>
        <v>8.1221731970793331E-5</v>
      </c>
      <c r="BT206" s="42">
        <f t="shared" si="137"/>
        <v>0.48286508040215109</v>
      </c>
      <c r="BU206" s="42">
        <f t="shared" si="138"/>
        <v>0.46250944166461655</v>
      </c>
      <c r="BV206" s="28">
        <f t="shared" si="139"/>
        <v>0.48286508040215109</v>
      </c>
      <c r="BW206" s="5" t="str">
        <f t="shared" si="140"/>
        <v>OK</v>
      </c>
      <c r="BX206" s="51">
        <v>1.2</v>
      </c>
      <c r="BY206" s="96" cm="1">
        <f t="array" ref="BY206">_xll.DCETCVNPhuLucFHeSoOnDinh(AE206*1000, BX206*1000, AH206, AI206, AJ206, AK206, AL206, AM206, $D$29)</f>
        <v>1</v>
      </c>
      <c r="BZ206" s="52">
        <f t="shared" si="141"/>
        <v>0.49316568402891775</v>
      </c>
      <c r="CA206" s="54">
        <f t="shared" si="142"/>
        <v>0.51368376623039391</v>
      </c>
      <c r="CB206" s="5" t="str">
        <f t="shared" si="143"/>
        <v>OK</v>
      </c>
      <c r="CC206" s="56">
        <f t="shared" si="144"/>
        <v>0.40527421278457681</v>
      </c>
      <c r="CD206" s="55">
        <f t="shared" si="145"/>
        <v>0.40527421278457681</v>
      </c>
      <c r="CE206" s="54">
        <f t="shared" si="146"/>
        <v>0.40527421278457681</v>
      </c>
      <c r="CF206" s="52">
        <f t="shared" si="147"/>
        <v>0.38</v>
      </c>
      <c r="CG206" s="5" t="str">
        <f t="shared" si="148"/>
        <v>Check</v>
      </c>
      <c r="CH206" s="57">
        <f t="shared" si="149"/>
        <v>3.4673286780698911</v>
      </c>
      <c r="CI206" s="6">
        <f t="shared" si="150"/>
        <v>3.2</v>
      </c>
      <c r="CJ206" s="5" t="str">
        <f t="shared" si="151"/>
        <v>Gia cường</v>
      </c>
      <c r="DN206" s="181"/>
      <c r="DP206" s="27"/>
      <c r="DQ206" s="27"/>
      <c r="DR206" s="5"/>
      <c r="DS206" s="5"/>
      <c r="DT206" s="27"/>
      <c r="DU206" s="27"/>
      <c r="DV206" s="82"/>
      <c r="DW206" s="82"/>
      <c r="DX206" s="82"/>
      <c r="DY206" s="70"/>
      <c r="DZ206" s="16"/>
      <c r="EH206" s="42"/>
      <c r="EI206" s="42"/>
      <c r="EJ206" s="42"/>
      <c r="EK206" s="24"/>
      <c r="EL206" s="26"/>
      <c r="EM206" s="26"/>
      <c r="EN206" s="24"/>
      <c r="EO206" s="26"/>
      <c r="EP206" s="24"/>
      <c r="EQ206" s="26"/>
      <c r="ER206" s="24"/>
      <c r="ES206" s="24"/>
      <c r="ET206" s="42"/>
      <c r="EU206" s="42"/>
      <c r="EV206" s="28"/>
      <c r="EX206" s="51"/>
      <c r="EY206" s="96"/>
      <c r="EZ206" s="52"/>
      <c r="FA206" s="54"/>
      <c r="FB206" s="5"/>
      <c r="FC206" s="56"/>
      <c r="FD206" s="55"/>
      <c r="FE206" s="54"/>
      <c r="FF206" s="52"/>
      <c r="FG206" s="5"/>
      <c r="FH206" s="57"/>
      <c r="FI206" s="6"/>
      <c r="FJ206" s="5"/>
    </row>
    <row r="207" spans="27:166">
      <c r="AA207" s="18" t="s">
        <v>131</v>
      </c>
      <c r="AB207" s="22" t="s">
        <v>341</v>
      </c>
      <c r="AC207" s="22" t="s">
        <v>211</v>
      </c>
      <c r="AD207" s="74">
        <v>9.2899999999999991</v>
      </c>
      <c r="AE207" s="74">
        <v>10.5</v>
      </c>
      <c r="AF207" s="22">
        <v>724</v>
      </c>
      <c r="AG207" s="22">
        <v>874</v>
      </c>
      <c r="AH207" s="22">
        <v>856.73657033341397</v>
      </c>
      <c r="AI207" s="6">
        <v>8</v>
      </c>
      <c r="AJ207" s="6">
        <v>300</v>
      </c>
      <c r="AK207" s="6">
        <v>12</v>
      </c>
      <c r="AL207" s="6">
        <v>300</v>
      </c>
      <c r="AM207" s="6">
        <v>12</v>
      </c>
      <c r="AN207" s="5" t="str" cm="1">
        <f t="array" ref="AN207">_xll.Dce_Name_SectI(AF207, AG207, AJ207, AI207, AK207, "x", "-", $Q$14)</f>
        <v>(724-874)x300x8x12</v>
      </c>
      <c r="AO207" s="5">
        <f t="shared" si="116"/>
        <v>832.73657033341397</v>
      </c>
      <c r="AP207" s="27">
        <f t="shared" si="117"/>
        <v>138.6189256266731</v>
      </c>
      <c r="AQ207" s="27">
        <f t="shared" si="118"/>
        <v>166950.4396903282</v>
      </c>
      <c r="AR207" s="5">
        <f t="shared" si="119"/>
        <v>5403.5530093667558</v>
      </c>
      <c r="AS207" s="5">
        <f t="shared" si="120"/>
        <v>3897.3576119286358</v>
      </c>
      <c r="AT207" s="27">
        <f t="shared" si="121"/>
        <v>360.23686729111705</v>
      </c>
      <c r="AU207" s="27">
        <f t="shared" si="122"/>
        <v>2213.976022170802</v>
      </c>
      <c r="AV207" s="82">
        <f t="shared" si="123"/>
        <v>4.89768374670236E-7</v>
      </c>
      <c r="AW207" s="82">
        <f t="shared" si="124"/>
        <v>9633328.2889918946</v>
      </c>
      <c r="AX207" s="82">
        <f t="shared" si="125"/>
        <v>9.6333282889918949E-6</v>
      </c>
      <c r="AY207" s="70">
        <f t="shared" si="126"/>
        <v>0.13963269631800207</v>
      </c>
      <c r="AZ207" s="16">
        <f t="shared" si="127"/>
        <v>633.55242775006047</v>
      </c>
      <c r="BA207" s="22" t="s">
        <v>309</v>
      </c>
      <c r="BB207" s="23">
        <v>-57.749994052632246</v>
      </c>
      <c r="BC207" s="23">
        <v>7.9196004674668075</v>
      </c>
      <c r="BD207" s="23">
        <v>2.8058971847644898</v>
      </c>
      <c r="BE207" s="23">
        <v>0.11325690931830215</v>
      </c>
      <c r="BF207" s="23">
        <v>2.4376051623278556</v>
      </c>
      <c r="BG207" s="23">
        <v>413.34249641549468</v>
      </c>
      <c r="BH207" s="42" cm="1">
        <f t="array" ref="BH207">_xll.Bimoment(BE207,AY207,AD207,AE207,$O$75)</f>
        <v>0.37967401426249936</v>
      </c>
      <c r="BI207" s="42">
        <f t="shared" si="128"/>
        <v>0.42118619571989235</v>
      </c>
      <c r="BJ207" s="42">
        <f t="shared" si="129"/>
        <v>1.0999445093703899</v>
      </c>
      <c r="BK207" s="24">
        <f t="shared" si="130"/>
        <v>0.54038697954603754</v>
      </c>
      <c r="BL207" s="26" cm="1">
        <f t="array" ref="BL207">_xll.TCVN5575AnnexEHeSoCx(1,BK207)</f>
        <v>1.1159613020453962</v>
      </c>
      <c r="BM207" s="26">
        <f t="shared" si="131"/>
        <v>1.47</v>
      </c>
      <c r="BN207" s="24">
        <f t="shared" si="132"/>
        <v>1</v>
      </c>
      <c r="BO207" s="26" cm="1">
        <f t="array" ref="BO207">noisuy1chieu(BQ207*BN207,$C$92:$M$92,$C$93:$M$93)</f>
        <v>2.3417267799377441</v>
      </c>
      <c r="BP207" s="24">
        <f t="shared" si="133"/>
        <v>1.9185974698396634E-2</v>
      </c>
      <c r="BQ207" s="26">
        <f t="shared" si="134"/>
        <v>0.43766832591739346</v>
      </c>
      <c r="BR207" s="24">
        <f t="shared" si="135"/>
        <v>2.1198850936130616E-2</v>
      </c>
      <c r="BS207" s="24">
        <f t="shared" si="136"/>
        <v>4.9106084003946093E-3</v>
      </c>
      <c r="BT207" s="42">
        <f t="shared" si="137"/>
        <v>0.47805315155192069</v>
      </c>
      <c r="BU207" s="42">
        <f t="shared" si="138"/>
        <v>0.46176490901618467</v>
      </c>
      <c r="BV207" s="28">
        <f t="shared" si="139"/>
        <v>0.47805315155192069</v>
      </c>
      <c r="BW207" s="5" t="str">
        <f t="shared" si="140"/>
        <v>OK</v>
      </c>
      <c r="BX207" s="51">
        <v>1.2</v>
      </c>
      <c r="BY207" s="96" cm="1">
        <f t="array" ref="BY207">_xll.DCETCVNPhuLucFHeSoOnDinh(AE207*1000, BX207*1000, AH207, AI207, AJ207, AK207, AL207, AM207, $D$29)</f>
        <v>1</v>
      </c>
      <c r="BZ207" s="52">
        <f t="shared" si="141"/>
        <v>0.48842091485480316</v>
      </c>
      <c r="CA207" s="54">
        <f t="shared" si="142"/>
        <v>0.51453037419132841</v>
      </c>
      <c r="CB207" s="5" t="str">
        <f t="shared" si="143"/>
        <v>OK</v>
      </c>
      <c r="CC207" s="56">
        <f t="shared" si="144"/>
        <v>0.40527421278457681</v>
      </c>
      <c r="CD207" s="55">
        <f t="shared" si="145"/>
        <v>0.40527421278457681</v>
      </c>
      <c r="CE207" s="54">
        <f t="shared" si="146"/>
        <v>0.40527421278457681</v>
      </c>
      <c r="CF207" s="52">
        <f t="shared" si="147"/>
        <v>0.38</v>
      </c>
      <c r="CG207" s="5" t="str">
        <f t="shared" si="148"/>
        <v>Check</v>
      </c>
      <c r="CH207" s="57">
        <f t="shared" si="149"/>
        <v>3.4673286780698911</v>
      </c>
      <c r="CI207" s="6">
        <f t="shared" si="150"/>
        <v>3.2</v>
      </c>
      <c r="CJ207" s="5" t="str">
        <f t="shared" si="151"/>
        <v>Gia cường</v>
      </c>
      <c r="DN207" s="181"/>
      <c r="DP207" s="27"/>
      <c r="DQ207" s="27"/>
      <c r="DR207" s="5"/>
      <c r="DS207" s="5"/>
      <c r="DT207" s="27"/>
      <c r="DU207" s="27"/>
      <c r="DV207" s="82"/>
      <c r="DW207" s="82"/>
      <c r="DX207" s="82"/>
      <c r="DY207" s="70"/>
      <c r="DZ207" s="16"/>
      <c r="EH207" s="42"/>
      <c r="EI207" s="42"/>
      <c r="EJ207" s="42"/>
      <c r="EK207" s="24"/>
      <c r="EL207" s="26"/>
      <c r="EM207" s="26"/>
      <c r="EN207" s="24"/>
      <c r="EO207" s="26"/>
      <c r="EP207" s="24"/>
      <c r="EQ207" s="26"/>
      <c r="ER207" s="24"/>
      <c r="ES207" s="24"/>
      <c r="ET207" s="42"/>
      <c r="EU207" s="42"/>
      <c r="EV207" s="28"/>
      <c r="EX207" s="51"/>
      <c r="EY207" s="96"/>
      <c r="EZ207" s="52"/>
      <c r="FA207" s="54"/>
      <c r="FB207" s="5"/>
      <c r="FC207" s="56"/>
      <c r="FD207" s="55"/>
      <c r="FE207" s="54"/>
      <c r="FF207" s="52"/>
      <c r="FG207" s="5"/>
      <c r="FH207" s="57"/>
      <c r="FI207" s="6"/>
      <c r="FJ207" s="5"/>
    </row>
    <row r="208" spans="27:166">
      <c r="AA208" s="18" t="s">
        <v>131</v>
      </c>
      <c r="AB208" s="22" t="s">
        <v>341</v>
      </c>
      <c r="AC208" s="22" t="s">
        <v>211</v>
      </c>
      <c r="AD208" s="74">
        <v>10.5</v>
      </c>
      <c r="AE208" s="74">
        <v>10.5</v>
      </c>
      <c r="AF208" s="22">
        <v>724</v>
      </c>
      <c r="AG208" s="22">
        <v>874</v>
      </c>
      <c r="AH208" s="22">
        <v>874</v>
      </c>
      <c r="AI208" s="6">
        <v>8</v>
      </c>
      <c r="AJ208" s="6">
        <v>300</v>
      </c>
      <c r="AK208" s="6">
        <v>12</v>
      </c>
      <c r="AL208" s="6">
        <v>300</v>
      </c>
      <c r="AM208" s="6">
        <v>12</v>
      </c>
      <c r="AN208" s="5" t="str" cm="1">
        <f t="array" ref="AN208">_xll.Dce_Name_SectI(AF208, AG208, AJ208, AI208, AK208, "x", "-", $Q$14)</f>
        <v>(724-874)x300x8x12</v>
      </c>
      <c r="AO208" s="5">
        <f t="shared" si="116"/>
        <v>850</v>
      </c>
      <c r="AP208" s="27">
        <f t="shared" si="117"/>
        <v>140</v>
      </c>
      <c r="AQ208" s="27">
        <f t="shared" si="118"/>
        <v>174698.22666666668</v>
      </c>
      <c r="AR208" s="5">
        <f t="shared" si="119"/>
        <v>5403.626666666667</v>
      </c>
      <c r="AS208" s="5">
        <f t="shared" si="120"/>
        <v>3997.6710907704046</v>
      </c>
      <c r="AT208" s="27">
        <f t="shared" si="121"/>
        <v>360.24177777777783</v>
      </c>
      <c r="AU208" s="27">
        <f t="shared" si="122"/>
        <v>2274.1</v>
      </c>
      <c r="AV208" s="82">
        <f t="shared" si="123"/>
        <v>4.9271466666666671E-7</v>
      </c>
      <c r="AW208" s="82">
        <f t="shared" si="124"/>
        <v>10031094</v>
      </c>
      <c r="AX208" s="82">
        <f t="shared" si="125"/>
        <v>1.0031094E-5</v>
      </c>
      <c r="AY208" s="70">
        <f t="shared" si="126"/>
        <v>0.13724721180314908</v>
      </c>
      <c r="AZ208" s="16">
        <f t="shared" si="127"/>
        <v>646.5</v>
      </c>
      <c r="BA208" s="22" t="s">
        <v>309</v>
      </c>
      <c r="BB208" s="23">
        <v>-56.642588509225725</v>
      </c>
      <c r="BC208" s="23">
        <v>4.1567769963817947E-2</v>
      </c>
      <c r="BD208" s="23">
        <v>2.8058971847644898</v>
      </c>
      <c r="BE208" s="23">
        <v>0.11325690931830215</v>
      </c>
      <c r="BF208" s="23">
        <v>0.95315344673188007</v>
      </c>
      <c r="BG208" s="23">
        <v>418.10410373970325</v>
      </c>
      <c r="BH208" s="42" cm="1">
        <f t="array" ref="BH208">_xll.Bimoment(BE208,AY208,AD208,AE208,$O$75)</f>
        <v>1.0062247907016624</v>
      </c>
      <c r="BI208" s="42">
        <f t="shared" si="128"/>
        <v>0.4126319389359544</v>
      </c>
      <c r="BJ208" s="42">
        <f t="shared" si="129"/>
        <v>5.773301383863603E-3</v>
      </c>
      <c r="BK208" s="24">
        <f t="shared" si="130"/>
        <v>0.52941176470588236</v>
      </c>
      <c r="BL208" s="26" cm="1">
        <f t="array" ref="BL208">_xll.TCVN5575AnnexEHeSoCx(1,BK208)</f>
        <v>1.1170588235294117</v>
      </c>
      <c r="BM208" s="26">
        <f t="shared" si="131"/>
        <v>1.47</v>
      </c>
      <c r="BN208" s="24">
        <f t="shared" si="132"/>
        <v>1</v>
      </c>
      <c r="BO208" s="26" cm="1">
        <f t="array" ref="BO208">noisuy1chieu(BQ208*BN208,$C$92:$M$92,$C$93:$M$93)</f>
        <v>2.328160285949707</v>
      </c>
      <c r="BP208" s="24">
        <f t="shared" si="133"/>
        <v>1.8632430430666359E-2</v>
      </c>
      <c r="BQ208" s="26">
        <f t="shared" si="134"/>
        <v>0.43117719146313227</v>
      </c>
      <c r="BR208" s="24">
        <f t="shared" si="135"/>
        <v>8.2890710613729244E-3</v>
      </c>
      <c r="BS208" s="24">
        <f t="shared" si="136"/>
        <v>1.2827936971605404E-2</v>
      </c>
      <c r="BT208" s="42">
        <f t="shared" si="137"/>
        <v>0.45809869295517158</v>
      </c>
      <c r="BU208" s="42">
        <f t="shared" si="138"/>
        <v>0.46263755886540403</v>
      </c>
      <c r="BV208" s="28">
        <f t="shared" si="139"/>
        <v>0.46263755886540403</v>
      </c>
      <c r="BW208" s="5" t="str">
        <f t="shared" si="140"/>
        <v>OK</v>
      </c>
      <c r="BX208" s="51">
        <v>1.2</v>
      </c>
      <c r="BY208" s="96" cm="1">
        <f t="array" ref="BY208">_xll.DCETCVNPhuLucFHeSoOnDinh(AE208*1000, BX208*1000, AH208, AI208, AJ208, AK208, AL208, AM208, $D$29)</f>
        <v>1</v>
      </c>
      <c r="BZ208" s="52">
        <f t="shared" si="141"/>
        <v>0.48165028622852246</v>
      </c>
      <c r="CA208" s="54">
        <f t="shared" si="142"/>
        <v>0.5027672942615008</v>
      </c>
      <c r="CB208" s="5" t="str">
        <f t="shared" si="143"/>
        <v>OK</v>
      </c>
      <c r="CC208" s="56">
        <f t="shared" si="144"/>
        <v>0.40527421278457681</v>
      </c>
      <c r="CD208" s="55">
        <f t="shared" si="145"/>
        <v>0.40527421278457681</v>
      </c>
      <c r="CE208" s="54">
        <f t="shared" si="146"/>
        <v>0.40527421278457681</v>
      </c>
      <c r="CF208" s="52">
        <f t="shared" si="147"/>
        <v>0.38</v>
      </c>
      <c r="CG208" s="5" t="str">
        <f t="shared" si="148"/>
        <v>Check</v>
      </c>
      <c r="CH208" s="57">
        <f t="shared" si="149"/>
        <v>3.5392097349338045</v>
      </c>
      <c r="CI208" s="6">
        <f t="shared" si="150"/>
        <v>3.2</v>
      </c>
      <c r="CJ208" s="5" t="str">
        <f t="shared" si="151"/>
        <v>Gia cường</v>
      </c>
      <c r="DN208" s="181"/>
      <c r="DP208" s="27"/>
      <c r="DQ208" s="27"/>
      <c r="DR208" s="5"/>
      <c r="DS208" s="5"/>
      <c r="DT208" s="27"/>
      <c r="DU208" s="27"/>
      <c r="DV208" s="82"/>
      <c r="DW208" s="82"/>
      <c r="DX208" s="82"/>
      <c r="DY208" s="70"/>
      <c r="DZ208" s="16"/>
      <c r="EH208" s="42"/>
      <c r="EI208" s="42"/>
      <c r="EJ208" s="42"/>
      <c r="EK208" s="24"/>
      <c r="EL208" s="26"/>
      <c r="EM208" s="26"/>
      <c r="EN208" s="24"/>
      <c r="EO208" s="26"/>
      <c r="EP208" s="24"/>
      <c r="EQ208" s="26"/>
      <c r="ER208" s="24"/>
      <c r="ES208" s="24"/>
      <c r="ET208" s="42"/>
      <c r="EU208" s="42"/>
      <c r="EV208" s="28"/>
      <c r="EX208" s="51"/>
      <c r="EY208" s="96"/>
      <c r="EZ208" s="52"/>
      <c r="FA208" s="54"/>
      <c r="FB208" s="5"/>
      <c r="FC208" s="56"/>
      <c r="FD208" s="55"/>
      <c r="FE208" s="54"/>
      <c r="FF208" s="52"/>
      <c r="FG208" s="5"/>
      <c r="FH208" s="57"/>
      <c r="FI208" s="6"/>
      <c r="FJ208" s="5"/>
    </row>
    <row r="209" spans="27:166">
      <c r="AA209" s="18" t="s">
        <v>131</v>
      </c>
      <c r="AB209" s="22" t="s">
        <v>341</v>
      </c>
      <c r="AC209" s="22" t="s">
        <v>211</v>
      </c>
      <c r="AD209" s="74">
        <v>0</v>
      </c>
      <c r="AE209" s="74">
        <v>10.5</v>
      </c>
      <c r="AF209" s="22">
        <v>724</v>
      </c>
      <c r="AG209" s="22">
        <v>874</v>
      </c>
      <c r="AH209" s="22">
        <v>724</v>
      </c>
      <c r="AI209" s="6">
        <v>8</v>
      </c>
      <c r="AJ209" s="6">
        <v>300</v>
      </c>
      <c r="AK209" s="6">
        <v>12</v>
      </c>
      <c r="AL209" s="6">
        <v>300</v>
      </c>
      <c r="AM209" s="6">
        <v>12</v>
      </c>
      <c r="AN209" s="5" t="str" cm="1">
        <f t="array" ref="AN209">_xll.Dce_Name_SectI(AF209, AG209, AJ209, AI209, AK209, "x", "-", $Q$14)</f>
        <v>(724-874)x300x8x12</v>
      </c>
      <c r="AO209" s="5">
        <f t="shared" si="116"/>
        <v>700</v>
      </c>
      <c r="AP209" s="27">
        <f t="shared" si="117"/>
        <v>128</v>
      </c>
      <c r="AQ209" s="27">
        <f t="shared" si="118"/>
        <v>114125.22666666665</v>
      </c>
      <c r="AR209" s="5">
        <f t="shared" si="119"/>
        <v>5402.9866666666676</v>
      </c>
      <c r="AS209" s="5">
        <f t="shared" si="120"/>
        <v>3152.6305709023936</v>
      </c>
      <c r="AT209" s="27">
        <f t="shared" si="121"/>
        <v>360.19911111111116</v>
      </c>
      <c r="AU209" s="27">
        <f t="shared" si="122"/>
        <v>1771.6</v>
      </c>
      <c r="AV209" s="82">
        <f t="shared" si="123"/>
        <v>4.6711466666666669E-7</v>
      </c>
      <c r="AW209" s="82">
        <f t="shared" si="124"/>
        <v>6843744</v>
      </c>
      <c r="AX209" s="82">
        <f t="shared" si="125"/>
        <v>6.8437439999999997E-6</v>
      </c>
      <c r="AY209" s="70">
        <f t="shared" si="126"/>
        <v>0.16178744234285594</v>
      </c>
      <c r="AZ209" s="16">
        <f t="shared" si="127"/>
        <v>534</v>
      </c>
      <c r="BA209" s="22" t="s">
        <v>310</v>
      </c>
      <c r="BB209" s="23">
        <v>-26.113695358493715</v>
      </c>
      <c r="BC209" s="23">
        <v>29.778972431213333</v>
      </c>
      <c r="BD209" s="23">
        <v>5.3919002812830019E-4</v>
      </c>
      <c r="BE209" s="23">
        <v>1.5223775261066772E-3</v>
      </c>
      <c r="BF209" s="23">
        <v>0.16589312440766202</v>
      </c>
      <c r="BG209" s="23">
        <v>159.52596895596616</v>
      </c>
      <c r="BH209" s="42" cm="1">
        <f t="array" ref="BH209">_xll.Bimoment(BE209,AY209,AD209,AE209,$O$75)</f>
        <v>1.3357234344071788E-2</v>
      </c>
      <c r="BI209" s="42">
        <f t="shared" si="128"/>
        <v>9.6283933594339314E-5</v>
      </c>
      <c r="BJ209" s="42">
        <f t="shared" si="129"/>
        <v>4.1359683932240738</v>
      </c>
      <c r="BK209" s="24">
        <f t="shared" si="130"/>
        <v>0.6428571428571429</v>
      </c>
      <c r="BL209" s="26" cm="1">
        <f t="array" ref="BL209">_xll.TCVN5575AnnexEHeSoCx(1,BK209)</f>
        <v>1.1057142857142856</v>
      </c>
      <c r="BM209" s="26">
        <f t="shared" si="131"/>
        <v>1.47</v>
      </c>
      <c r="BN209" s="24">
        <f t="shared" si="132"/>
        <v>1</v>
      </c>
      <c r="BO209" s="26" cm="1">
        <f t="array" ref="BO209">noisuy1chieu(BQ209*BN209,$C$92:$M$92,$C$93:$M$93)</f>
        <v>1.8674697875976563</v>
      </c>
      <c r="BP209" s="24">
        <f t="shared" si="133"/>
        <v>9.3953468086685858E-3</v>
      </c>
      <c r="BQ209" s="26">
        <f t="shared" si="134"/>
        <v>0.21075109512392251</v>
      </c>
      <c r="BR209" s="24">
        <f t="shared" si="135"/>
        <v>1.4428555929131628E-3</v>
      </c>
      <c r="BS209" s="24">
        <f t="shared" si="136"/>
        <v>2.5701881349153506E-4</v>
      </c>
      <c r="BT209" s="42">
        <f t="shared" si="137"/>
        <v>0.22158929752550424</v>
      </c>
      <c r="BU209" s="42">
        <f t="shared" si="138"/>
        <v>0.22040346074608261</v>
      </c>
      <c r="BV209" s="28">
        <f t="shared" si="139"/>
        <v>0.22158929752550424</v>
      </c>
      <c r="BW209" s="5" t="str">
        <f t="shared" si="140"/>
        <v>OK</v>
      </c>
      <c r="BX209" s="51">
        <v>1.2</v>
      </c>
      <c r="BY209" s="96" cm="1">
        <f t="array" ref="BY209">_xll.DCETCVNPhuLucFHeSoOnDinh(AE209*1000, BX209*1000, AH209, AI209, AJ209, AK209, AL209, AM209, $D$29)</f>
        <v>1</v>
      </c>
      <c r="BZ209" s="52">
        <f t="shared" si="141"/>
        <v>0.23303049660845146</v>
      </c>
      <c r="CA209" s="54">
        <f t="shared" si="142"/>
        <v>0.23473037101485614</v>
      </c>
      <c r="CB209" s="5" t="str">
        <f t="shared" si="143"/>
        <v>OK</v>
      </c>
      <c r="CC209" s="56">
        <f t="shared" si="144"/>
        <v>0.40527421278457681</v>
      </c>
      <c r="CD209" s="55">
        <f t="shared" si="145"/>
        <v>0.40527421278457681</v>
      </c>
      <c r="CE209" s="54">
        <f t="shared" si="146"/>
        <v>0.40527421278457681</v>
      </c>
      <c r="CF209" s="52">
        <f t="shared" si="147"/>
        <v>0.38</v>
      </c>
      <c r="CG209" s="5" t="str">
        <f t="shared" si="148"/>
        <v>Check</v>
      </c>
      <c r="CH209" s="57">
        <f t="shared" si="149"/>
        <v>2.9146433111219565</v>
      </c>
      <c r="CI209" s="6">
        <f t="shared" si="150"/>
        <v>3.2</v>
      </c>
      <c r="CJ209" s="5" t="str">
        <f t="shared" si="151"/>
        <v>OK</v>
      </c>
      <c r="DN209" s="181"/>
      <c r="DP209" s="27"/>
      <c r="DQ209" s="27"/>
      <c r="DR209" s="5"/>
      <c r="DS209" s="5"/>
      <c r="DT209" s="27"/>
      <c r="DU209" s="27"/>
      <c r="DV209" s="82"/>
      <c r="DW209" s="82"/>
      <c r="DX209" s="82"/>
      <c r="DY209" s="70"/>
      <c r="DZ209" s="16"/>
      <c r="EH209" s="42"/>
      <c r="EI209" s="42"/>
      <c r="EJ209" s="42"/>
      <c r="EK209" s="24"/>
      <c r="EL209" s="26"/>
      <c r="EM209" s="26"/>
      <c r="EN209" s="24"/>
      <c r="EO209" s="26"/>
      <c r="EP209" s="24"/>
      <c r="EQ209" s="26"/>
      <c r="ER209" s="24"/>
      <c r="ES209" s="24"/>
      <c r="ET209" s="42"/>
      <c r="EU209" s="42"/>
      <c r="EV209" s="28"/>
      <c r="EX209" s="51"/>
      <c r="EY209" s="96"/>
      <c r="EZ209" s="52"/>
      <c r="FA209" s="54"/>
      <c r="FB209" s="5"/>
      <c r="FC209" s="56"/>
      <c r="FD209" s="55"/>
      <c r="FE209" s="54"/>
      <c r="FF209" s="52"/>
      <c r="FG209" s="5"/>
      <c r="FH209" s="57"/>
      <c r="FI209" s="6"/>
      <c r="FJ209" s="5"/>
    </row>
    <row r="210" spans="27:166">
      <c r="AA210" s="18" t="s">
        <v>131</v>
      </c>
      <c r="AB210" s="22" t="s">
        <v>341</v>
      </c>
      <c r="AC210" s="22" t="s">
        <v>211</v>
      </c>
      <c r="AD210" s="74">
        <v>5.25</v>
      </c>
      <c r="AE210" s="74">
        <v>10.5</v>
      </c>
      <c r="AF210" s="22">
        <v>724</v>
      </c>
      <c r="AG210" s="22">
        <v>874</v>
      </c>
      <c r="AH210" s="22">
        <v>798.99999999999989</v>
      </c>
      <c r="AI210" s="6">
        <v>8</v>
      </c>
      <c r="AJ210" s="6">
        <v>300</v>
      </c>
      <c r="AK210" s="6">
        <v>12</v>
      </c>
      <c r="AL210" s="6">
        <v>300</v>
      </c>
      <c r="AM210" s="6">
        <v>12</v>
      </c>
      <c r="AN210" s="5" t="str" cm="1">
        <f t="array" ref="AN210">_xll.Dce_Name_SectI(AF210, AG210, AJ210, AI210, AK210, "x", "-", $Q$14)</f>
        <v>(724-874)x300x8x12</v>
      </c>
      <c r="AO210" s="5">
        <f t="shared" si="116"/>
        <v>774.99999999999989</v>
      </c>
      <c r="AP210" s="27">
        <f t="shared" si="117"/>
        <v>134</v>
      </c>
      <c r="AQ210" s="27">
        <f t="shared" si="118"/>
        <v>142527.3516666666</v>
      </c>
      <c r="AR210" s="5">
        <f t="shared" si="119"/>
        <v>5403.3066666666673</v>
      </c>
      <c r="AS210" s="5">
        <f t="shared" si="120"/>
        <v>3567.6433458489764</v>
      </c>
      <c r="AT210" s="27">
        <f t="shared" si="121"/>
        <v>360.22044444444447</v>
      </c>
      <c r="AU210" s="27">
        <f t="shared" si="122"/>
        <v>2017.2249999999995</v>
      </c>
      <c r="AV210" s="82">
        <f t="shared" si="123"/>
        <v>4.799146666666667E-7</v>
      </c>
      <c r="AW210" s="82">
        <f t="shared" si="124"/>
        <v>8361481.4999999972</v>
      </c>
      <c r="AX210" s="82">
        <f t="shared" si="125"/>
        <v>8.3614814999999972E-6</v>
      </c>
      <c r="AY210" s="70">
        <f t="shared" si="126"/>
        <v>0.1483611975238546</v>
      </c>
      <c r="AZ210" s="16">
        <f t="shared" si="127"/>
        <v>590.24999999999989</v>
      </c>
      <c r="BA210" s="22" t="s">
        <v>310</v>
      </c>
      <c r="BB210" s="23">
        <v>-21.350161388337188</v>
      </c>
      <c r="BC210" s="23">
        <v>14.728654787006455</v>
      </c>
      <c r="BD210" s="23">
        <v>5.3919002812830019E-4</v>
      </c>
      <c r="BE210" s="23">
        <v>1.5223775261066772E-3</v>
      </c>
      <c r="BF210" s="23">
        <v>0.1687238720553364</v>
      </c>
      <c r="BG210" s="23">
        <v>276.4849397736885</v>
      </c>
      <c r="BH210" s="42" cm="1">
        <f t="array" ref="BH210">_xll.Bimoment(BE210,AY210,AD210,AE210,$O$75)</f>
        <v>-6.5282435344788999E-3</v>
      </c>
      <c r="BI210" s="42">
        <f t="shared" si="128"/>
        <v>8.6966133569080689E-5</v>
      </c>
      <c r="BJ210" s="42">
        <f t="shared" si="129"/>
        <v>2.0456464981953406</v>
      </c>
      <c r="BK210" s="24">
        <f t="shared" si="130"/>
        <v>0.58064516129032262</v>
      </c>
      <c r="BL210" s="26" cm="1">
        <f t="array" ref="BL210">_xll.TCVN5575AnnexEHeSoCx(1,BK210)</f>
        <v>1.1119354838709676</v>
      </c>
      <c r="BM210" s="26">
        <f t="shared" si="131"/>
        <v>1.47</v>
      </c>
      <c r="BN210" s="24">
        <f t="shared" si="132"/>
        <v>1</v>
      </c>
      <c r="BO210" s="26" cm="1">
        <f t="array" ref="BO210">noisuy1chieu(BQ210*BN210,$C$92:$M$92,$C$93:$M$93)</f>
        <v>2.0978279113769531</v>
      </c>
      <c r="BP210" s="24">
        <f t="shared" si="133"/>
        <v>7.3375456460310455E-3</v>
      </c>
      <c r="BQ210" s="26">
        <f t="shared" si="134"/>
        <v>0.32097034627892612</v>
      </c>
      <c r="BR210" s="24">
        <f t="shared" si="135"/>
        <v>1.4673891147011908E-3</v>
      </c>
      <c r="BS210" s="24">
        <f t="shared" si="136"/>
        <v>1.0116579588849307E-4</v>
      </c>
      <c r="BT210" s="42">
        <f t="shared" si="137"/>
        <v>0.32977528103965836</v>
      </c>
      <c r="BU210" s="42">
        <f t="shared" si="138"/>
        <v>0.32840905772084567</v>
      </c>
      <c r="BV210" s="28">
        <f t="shared" si="139"/>
        <v>0.32977528103965836</v>
      </c>
      <c r="BW210" s="5" t="str">
        <f t="shared" si="140"/>
        <v>OK</v>
      </c>
      <c r="BX210" s="51">
        <v>1.2</v>
      </c>
      <c r="BY210" s="96" cm="1">
        <f t="array" ref="BY210">_xll.DCETCVNPhuLucFHeSoOnDinh(AE210*1000, BX210*1000, AH210, AI210, AJ210, AK210, AL210, AM210, $D$29)</f>
        <v>1</v>
      </c>
      <c r="BZ210" s="52">
        <f t="shared" si="141"/>
        <v>0.35689831729788968</v>
      </c>
      <c r="CA210" s="54">
        <f t="shared" si="142"/>
        <v>0.35846687220847934</v>
      </c>
      <c r="CB210" s="5" t="str">
        <f t="shared" si="143"/>
        <v>OK</v>
      </c>
      <c r="CC210" s="56">
        <f t="shared" si="144"/>
        <v>0.40527421278457681</v>
      </c>
      <c r="CD210" s="55">
        <f t="shared" si="145"/>
        <v>0.40527421278457681</v>
      </c>
      <c r="CE210" s="54">
        <f t="shared" si="146"/>
        <v>0.40527421278457681</v>
      </c>
      <c r="CF210" s="52">
        <f t="shared" si="147"/>
        <v>0.38</v>
      </c>
      <c r="CG210" s="5" t="str">
        <f t="shared" si="148"/>
        <v>Check</v>
      </c>
      <c r="CH210" s="57">
        <f t="shared" si="149"/>
        <v>3.2269265230278799</v>
      </c>
      <c r="CI210" s="6">
        <f t="shared" si="150"/>
        <v>3.2</v>
      </c>
      <c r="CJ210" s="5" t="str">
        <f t="shared" si="151"/>
        <v>Gia cường</v>
      </c>
      <c r="DN210" s="181"/>
      <c r="DP210" s="27"/>
      <c r="DQ210" s="27"/>
      <c r="DR210" s="5"/>
      <c r="DS210" s="5"/>
      <c r="DT210" s="27"/>
      <c r="DU210" s="27"/>
      <c r="DV210" s="82"/>
      <c r="DW210" s="82"/>
      <c r="DX210" s="82"/>
      <c r="DY210" s="70"/>
      <c r="DZ210" s="16"/>
      <c r="EH210" s="42"/>
      <c r="EI210" s="42"/>
      <c r="EJ210" s="42"/>
      <c r="EK210" s="24"/>
      <c r="EL210" s="26"/>
      <c r="EM210" s="26"/>
      <c r="EN210" s="24"/>
      <c r="EO210" s="26"/>
      <c r="EP210" s="24"/>
      <c r="EQ210" s="26"/>
      <c r="ER210" s="24"/>
      <c r="ES210" s="24"/>
      <c r="ET210" s="42"/>
      <c r="EU210" s="42"/>
      <c r="EV210" s="28"/>
      <c r="EX210" s="51"/>
      <c r="EY210" s="96"/>
      <c r="EZ210" s="52"/>
      <c r="FA210" s="54"/>
      <c r="FB210" s="5"/>
      <c r="FC210" s="56"/>
      <c r="FD210" s="55"/>
      <c r="FE210" s="54"/>
      <c r="FF210" s="52"/>
      <c r="FG210" s="5"/>
      <c r="FH210" s="57"/>
      <c r="FI210" s="6"/>
      <c r="FJ210" s="5"/>
    </row>
    <row r="211" spans="27:166">
      <c r="AA211" s="18" t="s">
        <v>131</v>
      </c>
      <c r="AB211" s="22" t="s">
        <v>341</v>
      </c>
      <c r="AC211" s="22" t="s">
        <v>211</v>
      </c>
      <c r="AD211" s="74">
        <v>6.47</v>
      </c>
      <c r="AE211" s="74">
        <v>10.5</v>
      </c>
      <c r="AF211" s="22">
        <v>724</v>
      </c>
      <c r="AG211" s="22">
        <v>874</v>
      </c>
      <c r="AH211" s="22">
        <v>816.45524278856499</v>
      </c>
      <c r="AI211" s="6">
        <v>8</v>
      </c>
      <c r="AJ211" s="6">
        <v>300</v>
      </c>
      <c r="AK211" s="6">
        <v>12</v>
      </c>
      <c r="AL211" s="6">
        <v>300</v>
      </c>
      <c r="AM211" s="6">
        <v>12</v>
      </c>
      <c r="AN211" s="5" t="str" cm="1">
        <f t="array" ref="AN211">_xll.Dce_Name_SectI(AF211, AG211, AJ211, AI211, AK211, "x", "-", $Q$14)</f>
        <v>(724-874)x300x8x12</v>
      </c>
      <c r="AO211" s="5">
        <f t="shared" si="116"/>
        <v>792.45524278856499</v>
      </c>
      <c r="AP211" s="27">
        <f t="shared" si="117"/>
        <v>135.39641942308521</v>
      </c>
      <c r="AQ211" s="27">
        <f t="shared" si="118"/>
        <v>149672.00629356259</v>
      </c>
      <c r="AR211" s="5">
        <f t="shared" si="119"/>
        <v>5403.3811423692314</v>
      </c>
      <c r="AS211" s="5">
        <f t="shared" si="120"/>
        <v>3666.3860662432589</v>
      </c>
      <c r="AT211" s="27">
        <f t="shared" si="121"/>
        <v>360.22540949128211</v>
      </c>
      <c r="AU211" s="27">
        <f t="shared" si="122"/>
        <v>2076.0047488425007</v>
      </c>
      <c r="AV211" s="82">
        <f t="shared" si="123"/>
        <v>4.8289369476924839E-7</v>
      </c>
      <c r="AW211" s="82">
        <f t="shared" si="124"/>
        <v>8736501.2082751207</v>
      </c>
      <c r="AX211" s="82">
        <f t="shared" si="125"/>
        <v>8.73650120827512E-6</v>
      </c>
      <c r="AY211" s="70">
        <f t="shared" si="126"/>
        <v>0.14559180563098195</v>
      </c>
      <c r="AZ211" s="16">
        <f t="shared" si="127"/>
        <v>603.34143209142383</v>
      </c>
      <c r="BA211" s="22" t="s">
        <v>310</v>
      </c>
      <c r="BB211" s="23">
        <v>-20.236586694667501</v>
      </c>
      <c r="BC211" s="23">
        <v>11.184434114931536</v>
      </c>
      <c r="BD211" s="23">
        <v>5.3919002812830019E-4</v>
      </c>
      <c r="BE211" s="23">
        <v>1.5223775261066772E-3</v>
      </c>
      <c r="BF211" s="23">
        <v>0.16938269055484728</v>
      </c>
      <c r="BG211" s="23">
        <v>292.31770789181218</v>
      </c>
      <c r="BH211" s="42" cm="1">
        <f t="array" ref="BH211">_xll.Bimoment(BE211,AY211,AD211,AE211,$O$75)</f>
        <v>-5.5120200114916361E-3</v>
      </c>
      <c r="BI211" s="42">
        <f t="shared" si="128"/>
        <v>8.5050549074378677E-5</v>
      </c>
      <c r="BJ211" s="42">
        <f t="shared" si="129"/>
        <v>1.5533936270738244</v>
      </c>
      <c r="BK211" s="24">
        <f t="shared" si="130"/>
        <v>0.56785541403764117</v>
      </c>
      <c r="BL211" s="26" cm="1">
        <f t="array" ref="BL211">_xll.TCVN5575AnnexEHeSoCx(1,BK211)</f>
        <v>1.1132144585962358</v>
      </c>
      <c r="BM211" s="26">
        <f t="shared" si="131"/>
        <v>1.47</v>
      </c>
      <c r="BN211" s="24">
        <f t="shared" si="132"/>
        <v>1</v>
      </c>
      <c r="BO211" s="26" cm="1">
        <f t="array" ref="BO211">noisuy1chieu(BQ211*BN211,$C$92:$M$92,$C$93:$M$93)</f>
        <v>2.1163485050201416</v>
      </c>
      <c r="BP211" s="24">
        <f t="shared" si="133"/>
        <v>6.8831072153600304E-3</v>
      </c>
      <c r="BQ211" s="26">
        <f t="shared" si="134"/>
        <v>0.3298318149858423</v>
      </c>
      <c r="BR211" s="24">
        <f t="shared" si="135"/>
        <v>1.4730985455753711E-3</v>
      </c>
      <c r="BS211" s="24">
        <f t="shared" si="136"/>
        <v>8.2833051450350895E-5</v>
      </c>
      <c r="BT211" s="42">
        <f t="shared" si="137"/>
        <v>0.33818802074677767</v>
      </c>
      <c r="BU211" s="42">
        <f t="shared" si="138"/>
        <v>0.33679775525265265</v>
      </c>
      <c r="BV211" s="28">
        <f t="shared" si="139"/>
        <v>0.33818802074677767</v>
      </c>
      <c r="BW211" s="5" t="str">
        <f t="shared" si="140"/>
        <v>OK</v>
      </c>
      <c r="BX211" s="51">
        <v>1.2</v>
      </c>
      <c r="BY211" s="96" cm="1">
        <f t="array" ref="BY211">_xll.DCETCVNPhuLucFHeSoOnDinh(AE211*1000, BX211*1000, AH211, AI211, AJ211, AK211, AL211, AM211, $D$29)</f>
        <v>1</v>
      </c>
      <c r="BZ211" s="52">
        <f t="shared" si="141"/>
        <v>0.36717354534727825</v>
      </c>
      <c r="CA211" s="54">
        <f t="shared" si="142"/>
        <v>0.36872947694430397</v>
      </c>
      <c r="CB211" s="5" t="str">
        <f t="shared" si="143"/>
        <v>OK</v>
      </c>
      <c r="CC211" s="56">
        <f t="shared" si="144"/>
        <v>0.40527421278457681</v>
      </c>
      <c r="CD211" s="55">
        <f t="shared" si="145"/>
        <v>0.40527421278457681</v>
      </c>
      <c r="CE211" s="54">
        <f t="shared" si="146"/>
        <v>0.40527421278457681</v>
      </c>
      <c r="CF211" s="52">
        <f t="shared" si="147"/>
        <v>0.38</v>
      </c>
      <c r="CG211" s="5" t="str">
        <f t="shared" si="148"/>
        <v>Check</v>
      </c>
      <c r="CH211" s="57">
        <f t="shared" si="149"/>
        <v>3.2996062467960243</v>
      </c>
      <c r="CI211" s="6">
        <f t="shared" si="150"/>
        <v>3.2</v>
      </c>
      <c r="CJ211" s="5" t="str">
        <f t="shared" si="151"/>
        <v>Gia cường</v>
      </c>
      <c r="DN211" s="181"/>
      <c r="DP211" s="27"/>
      <c r="DQ211" s="27"/>
      <c r="DR211" s="5"/>
      <c r="DS211" s="5"/>
      <c r="DT211" s="27"/>
      <c r="DU211" s="27"/>
      <c r="DV211" s="82"/>
      <c r="DW211" s="82"/>
      <c r="DX211" s="82"/>
      <c r="DY211" s="70"/>
      <c r="DZ211" s="16"/>
      <c r="EH211" s="42"/>
      <c r="EI211" s="42"/>
      <c r="EJ211" s="42"/>
      <c r="EK211" s="24"/>
      <c r="EL211" s="26"/>
      <c r="EM211" s="26"/>
      <c r="EN211" s="24"/>
      <c r="EO211" s="26"/>
      <c r="EP211" s="24"/>
      <c r="EQ211" s="26"/>
      <c r="ER211" s="24"/>
      <c r="ES211" s="24"/>
      <c r="ET211" s="42"/>
      <c r="EU211" s="42"/>
      <c r="EV211" s="28"/>
      <c r="EX211" s="51"/>
      <c r="EY211" s="96"/>
      <c r="EZ211" s="52"/>
      <c r="FA211" s="54"/>
      <c r="FB211" s="5"/>
      <c r="FC211" s="56"/>
      <c r="FD211" s="55"/>
      <c r="FE211" s="54"/>
      <c r="FF211" s="52"/>
      <c r="FG211" s="5"/>
      <c r="FH211" s="57"/>
      <c r="FI211" s="6"/>
      <c r="FJ211" s="5"/>
    </row>
    <row r="212" spans="27:166">
      <c r="AA212" s="18" t="s">
        <v>131</v>
      </c>
      <c r="AB212" s="22" t="s">
        <v>341</v>
      </c>
      <c r="AC212" s="22" t="s">
        <v>211</v>
      </c>
      <c r="AD212" s="74">
        <v>6.47</v>
      </c>
      <c r="AE212" s="74">
        <v>10.5</v>
      </c>
      <c r="AF212" s="22">
        <v>724</v>
      </c>
      <c r="AG212" s="22">
        <v>874</v>
      </c>
      <c r="AH212" s="22">
        <v>816.45524278856499</v>
      </c>
      <c r="AI212" s="6">
        <v>8</v>
      </c>
      <c r="AJ212" s="6">
        <v>300</v>
      </c>
      <c r="AK212" s="6">
        <v>12</v>
      </c>
      <c r="AL212" s="6">
        <v>300</v>
      </c>
      <c r="AM212" s="6">
        <v>12</v>
      </c>
      <c r="AN212" s="5" t="str" cm="1">
        <f t="array" ref="AN212">_xll.Dce_Name_SectI(AF212, AG212, AJ212, AI212, AK212, "x", "-", $Q$14)</f>
        <v>(724-874)x300x8x12</v>
      </c>
      <c r="AO212" s="5">
        <f t="shared" si="116"/>
        <v>792.45524278856499</v>
      </c>
      <c r="AP212" s="27">
        <f t="shared" si="117"/>
        <v>135.39641942308521</v>
      </c>
      <c r="AQ212" s="27">
        <f t="shared" si="118"/>
        <v>149672.00629356259</v>
      </c>
      <c r="AR212" s="5">
        <f t="shared" si="119"/>
        <v>5403.3811423692314</v>
      </c>
      <c r="AS212" s="5">
        <f t="shared" si="120"/>
        <v>3666.3860662432589</v>
      </c>
      <c r="AT212" s="27">
        <f t="shared" si="121"/>
        <v>360.22540949128211</v>
      </c>
      <c r="AU212" s="27">
        <f t="shared" si="122"/>
        <v>2076.0047488425007</v>
      </c>
      <c r="AV212" s="82">
        <f t="shared" si="123"/>
        <v>4.8289369476924839E-7</v>
      </c>
      <c r="AW212" s="82">
        <f t="shared" si="124"/>
        <v>8736501.2082751207</v>
      </c>
      <c r="AX212" s="82">
        <f t="shared" si="125"/>
        <v>8.73650120827512E-6</v>
      </c>
      <c r="AY212" s="70">
        <f t="shared" si="126"/>
        <v>0.14559180563098195</v>
      </c>
      <c r="AZ212" s="16">
        <f t="shared" si="127"/>
        <v>603.34143209142383</v>
      </c>
      <c r="BA212" s="22" t="s">
        <v>310</v>
      </c>
      <c r="BB212" s="23">
        <v>-20.162386057039839</v>
      </c>
      <c r="BC212" s="23">
        <v>10.560189066636667</v>
      </c>
      <c r="BD212" s="23">
        <v>0.67585115736539603</v>
      </c>
      <c r="BE212" s="23">
        <v>1.522801491581894E-3</v>
      </c>
      <c r="BF212" s="23">
        <v>0.16938268674809187</v>
      </c>
      <c r="BG212" s="23">
        <v>292.31771704135099</v>
      </c>
      <c r="BH212" s="42" cm="1">
        <f t="array" ref="BH212">_xll.Bimoment(BE212,AY212,AD212,AE212,$O$75)</f>
        <v>-5.5135550487235329E-3</v>
      </c>
      <c r="BI212" s="42">
        <f t="shared" si="128"/>
        <v>0.10660714966487386</v>
      </c>
      <c r="BJ212" s="42">
        <f t="shared" si="129"/>
        <v>1.4666929259217594</v>
      </c>
      <c r="BK212" s="24">
        <f t="shared" si="130"/>
        <v>0.56785541403764117</v>
      </c>
      <c r="BL212" s="26" cm="1">
        <f t="array" ref="BL212">_xll.TCVN5575AnnexEHeSoCx(1,BK212)</f>
        <v>1.1132144585962358</v>
      </c>
      <c r="BM212" s="26">
        <f t="shared" si="131"/>
        <v>1.47</v>
      </c>
      <c r="BN212" s="24">
        <f t="shared" si="132"/>
        <v>1</v>
      </c>
      <c r="BO212" s="26" cm="1">
        <f t="array" ref="BO212">noisuy1chieu(BQ212*BN212,$C$92:$M$92,$C$93:$M$93)</f>
        <v>2.1163485050201416</v>
      </c>
      <c r="BP212" s="24">
        <f t="shared" si="133"/>
        <v>6.8578692168800868E-3</v>
      </c>
      <c r="BQ212" s="26">
        <f t="shared" si="134"/>
        <v>0.329831825309572</v>
      </c>
      <c r="BR212" s="24">
        <f t="shared" si="135"/>
        <v>1.4730985124685298E-3</v>
      </c>
      <c r="BS212" s="24">
        <f t="shared" si="136"/>
        <v>8.2856119548388069E-5</v>
      </c>
      <c r="BT212" s="42">
        <f t="shared" si="137"/>
        <v>0.33816279303892061</v>
      </c>
      <c r="BU212" s="42">
        <f t="shared" si="138"/>
        <v>0.33677255064600048</v>
      </c>
      <c r="BV212" s="28">
        <f t="shared" si="139"/>
        <v>0.33816279303892061</v>
      </c>
      <c r="BW212" s="5" t="str">
        <f t="shared" si="140"/>
        <v>OK</v>
      </c>
      <c r="BX212" s="51">
        <v>1.2</v>
      </c>
      <c r="BY212" s="96" cm="1">
        <f t="array" ref="BY212">_xll.DCETCVNPhuLucFHeSoOnDinh(AE212*1000, BX212*1000, AH212, AI212, AJ212, AK212, AL212, AM212, $D$29)</f>
        <v>1</v>
      </c>
      <c r="BZ212" s="52">
        <f t="shared" si="141"/>
        <v>0.36717355683980341</v>
      </c>
      <c r="CA212" s="54">
        <f t="shared" si="142"/>
        <v>0.36872951147182031</v>
      </c>
      <c r="CB212" s="5" t="str">
        <f t="shared" si="143"/>
        <v>OK</v>
      </c>
      <c r="CC212" s="56">
        <f t="shared" si="144"/>
        <v>0.40527421278457681</v>
      </c>
      <c r="CD212" s="55">
        <f t="shared" si="145"/>
        <v>0.40527421278457681</v>
      </c>
      <c r="CE212" s="54">
        <f t="shared" si="146"/>
        <v>0.40527421278457681</v>
      </c>
      <c r="CF212" s="52">
        <f t="shared" si="147"/>
        <v>0.38</v>
      </c>
      <c r="CG212" s="5" t="str">
        <f t="shared" si="148"/>
        <v>Check</v>
      </c>
      <c r="CH212" s="57">
        <f t="shared" si="149"/>
        <v>3.2996062467960243</v>
      </c>
      <c r="CI212" s="6">
        <f t="shared" si="150"/>
        <v>3.2</v>
      </c>
      <c r="CJ212" s="5" t="str">
        <f t="shared" si="151"/>
        <v>Gia cường</v>
      </c>
      <c r="DN212" s="181"/>
      <c r="DP212" s="27"/>
      <c r="DQ212" s="27"/>
      <c r="DR212" s="5"/>
      <c r="DS212" s="5"/>
      <c r="DT212" s="27"/>
      <c r="DU212" s="27"/>
      <c r="DV212" s="82"/>
      <c r="DW212" s="82"/>
      <c r="DX212" s="82"/>
      <c r="DY212" s="70"/>
      <c r="DZ212" s="16"/>
      <c r="EH212" s="42"/>
      <c r="EI212" s="42"/>
      <c r="EJ212" s="42"/>
      <c r="EK212" s="24"/>
      <c r="EL212" s="26"/>
      <c r="EM212" s="26"/>
      <c r="EN212" s="24"/>
      <c r="EO212" s="26"/>
      <c r="EP212" s="24"/>
      <c r="EQ212" s="26"/>
      <c r="ER212" s="24"/>
      <c r="ES212" s="24"/>
      <c r="ET212" s="42"/>
      <c r="EU212" s="42"/>
      <c r="EV212" s="28"/>
      <c r="EX212" s="51"/>
      <c r="EY212" s="96"/>
      <c r="EZ212" s="52"/>
      <c r="FA212" s="54"/>
      <c r="FB212" s="5"/>
      <c r="FC212" s="56"/>
      <c r="FD212" s="55"/>
      <c r="FE212" s="54"/>
      <c r="FF212" s="52"/>
      <c r="FG212" s="5"/>
      <c r="FH212" s="57"/>
      <c r="FI212" s="6"/>
      <c r="FJ212" s="5"/>
    </row>
    <row r="213" spans="27:166">
      <c r="AA213" s="18" t="s">
        <v>131</v>
      </c>
      <c r="AB213" s="22" t="s">
        <v>341</v>
      </c>
      <c r="AC213" s="22" t="s">
        <v>211</v>
      </c>
      <c r="AD213" s="74">
        <v>9.2899999999999991</v>
      </c>
      <c r="AE213" s="74">
        <v>10.5</v>
      </c>
      <c r="AF213" s="22">
        <v>724</v>
      </c>
      <c r="AG213" s="22">
        <v>874</v>
      </c>
      <c r="AH213" s="22">
        <v>856.73657033341397</v>
      </c>
      <c r="AI213" s="6">
        <v>8</v>
      </c>
      <c r="AJ213" s="6">
        <v>300</v>
      </c>
      <c r="AK213" s="6">
        <v>12</v>
      </c>
      <c r="AL213" s="6">
        <v>300</v>
      </c>
      <c r="AM213" s="6">
        <v>12</v>
      </c>
      <c r="AN213" s="5" t="str" cm="1">
        <f t="array" ref="AN213">_xll.Dce_Name_SectI(AF213, AG213, AJ213, AI213, AK213, "x", "-", $Q$14)</f>
        <v>(724-874)x300x8x12</v>
      </c>
      <c r="AO213" s="5">
        <f t="shared" si="116"/>
        <v>832.73657033341397</v>
      </c>
      <c r="AP213" s="27">
        <f t="shared" si="117"/>
        <v>138.6189256266731</v>
      </c>
      <c r="AQ213" s="27">
        <f t="shared" si="118"/>
        <v>166950.4396903282</v>
      </c>
      <c r="AR213" s="5">
        <f t="shared" si="119"/>
        <v>5403.5530093667558</v>
      </c>
      <c r="AS213" s="5">
        <f t="shared" si="120"/>
        <v>3897.3576119286358</v>
      </c>
      <c r="AT213" s="27">
        <f t="shared" si="121"/>
        <v>360.23686729111705</v>
      </c>
      <c r="AU213" s="27">
        <f t="shared" si="122"/>
        <v>2213.976022170802</v>
      </c>
      <c r="AV213" s="82">
        <f t="shared" si="123"/>
        <v>4.89768374670236E-7</v>
      </c>
      <c r="AW213" s="82">
        <f t="shared" si="124"/>
        <v>9633328.2889918946</v>
      </c>
      <c r="AX213" s="82">
        <f t="shared" si="125"/>
        <v>9.6333282889918949E-6</v>
      </c>
      <c r="AY213" s="70">
        <f t="shared" si="126"/>
        <v>0.13963269631800207</v>
      </c>
      <c r="AZ213" s="16">
        <f t="shared" si="127"/>
        <v>633.55242775006047</v>
      </c>
      <c r="BA213" s="22" t="s">
        <v>310</v>
      </c>
      <c r="BB213" s="23">
        <v>-17.585553610828665</v>
      </c>
      <c r="BC213" s="23">
        <v>2.3214618303184147</v>
      </c>
      <c r="BD213" s="23">
        <v>0.67585115736539603</v>
      </c>
      <c r="BE213" s="23">
        <v>1.522801491581894E-3</v>
      </c>
      <c r="BF213" s="23">
        <v>1.7363100421528557</v>
      </c>
      <c r="BG213" s="23">
        <v>310.49845745629813</v>
      </c>
      <c r="BH213" s="42" cm="1">
        <f t="array" ref="BH213">_xll.Bimoment(BE213,AY213,AD213,AE213,$O$75)</f>
        <v>5.1049261251594836E-3</v>
      </c>
      <c r="BI213" s="42">
        <f t="shared" si="128"/>
        <v>0.10145032376427222</v>
      </c>
      <c r="BJ213" s="42">
        <f t="shared" si="129"/>
        <v>0.32242525421089091</v>
      </c>
      <c r="BK213" s="24">
        <f t="shared" si="130"/>
        <v>0.54038697954603754</v>
      </c>
      <c r="BL213" s="26" cm="1">
        <f t="array" ref="BL213">_xll.TCVN5575AnnexEHeSoCx(1,BK213)</f>
        <v>1.1159613020453962</v>
      </c>
      <c r="BM213" s="26">
        <f t="shared" si="131"/>
        <v>1.47</v>
      </c>
      <c r="BN213" s="24">
        <f t="shared" si="132"/>
        <v>1</v>
      </c>
      <c r="BO213" s="26" cm="1">
        <f t="array" ref="BO213">noisuy1chieu(BQ213*BN213,$C$92:$M$92,$C$93:$M$93)</f>
        <v>2.1141328811645508</v>
      </c>
      <c r="BP213" s="24">
        <f t="shared" si="133"/>
        <v>5.8423553485938036E-3</v>
      </c>
      <c r="BQ213" s="26">
        <f t="shared" si="134"/>
        <v>0.32877176011011483</v>
      </c>
      <c r="BR213" s="24">
        <f t="shared" si="135"/>
        <v>1.5099975308287621E-2</v>
      </c>
      <c r="BS213" s="24">
        <f t="shared" si="136"/>
        <v>7.3133748124856382E-5</v>
      </c>
      <c r="BT213" s="42">
        <f t="shared" si="137"/>
        <v>0.34971409076699622</v>
      </c>
      <c r="BU213" s="42">
        <f t="shared" si="138"/>
        <v>0.33468724920683346</v>
      </c>
      <c r="BV213" s="28">
        <f t="shared" si="139"/>
        <v>0.34971409076699622</v>
      </c>
      <c r="BW213" s="5" t="str">
        <f t="shared" si="140"/>
        <v>OK</v>
      </c>
      <c r="BX213" s="51">
        <v>1.2</v>
      </c>
      <c r="BY213" s="96" cm="1">
        <f t="array" ref="BY213">_xll.DCETCVNPhuLucFHeSoOnDinh(AE213*1000, BX213*1000, AH213, AI213, AJ213, AK213, AL213, AM213, $D$29)</f>
        <v>1</v>
      </c>
      <c r="BZ213" s="52">
        <f t="shared" si="141"/>
        <v>0.36689656148824029</v>
      </c>
      <c r="CA213" s="54">
        <f t="shared" si="142"/>
        <v>0.38206967054465274</v>
      </c>
      <c r="CB213" s="5" t="str">
        <f t="shared" si="143"/>
        <v>OK</v>
      </c>
      <c r="CC213" s="56">
        <f t="shared" si="144"/>
        <v>0.40527421278457681</v>
      </c>
      <c r="CD213" s="55">
        <f t="shared" si="145"/>
        <v>0.40527421278457681</v>
      </c>
      <c r="CE213" s="54">
        <f t="shared" si="146"/>
        <v>0.40527421278457681</v>
      </c>
      <c r="CF213" s="52">
        <f t="shared" si="147"/>
        <v>0.38</v>
      </c>
      <c r="CG213" s="5" t="str">
        <f t="shared" si="148"/>
        <v>Check</v>
      </c>
      <c r="CH213" s="57">
        <f t="shared" si="149"/>
        <v>3.4673286780698911</v>
      </c>
      <c r="CI213" s="6">
        <f t="shared" si="150"/>
        <v>3.2</v>
      </c>
      <c r="CJ213" s="5" t="str">
        <f t="shared" si="151"/>
        <v>Gia cường</v>
      </c>
      <c r="DN213" s="181"/>
      <c r="DP213" s="27"/>
      <c r="DQ213" s="27"/>
      <c r="DR213" s="5"/>
      <c r="DS213" s="5"/>
      <c r="DT213" s="27"/>
      <c r="DU213" s="27"/>
      <c r="DV213" s="82"/>
      <c r="DW213" s="82"/>
      <c r="DX213" s="82"/>
      <c r="DY213" s="70"/>
      <c r="DZ213" s="16"/>
      <c r="EH213" s="42"/>
      <c r="EI213" s="42"/>
      <c r="EJ213" s="42"/>
      <c r="EK213" s="24"/>
      <c r="EL213" s="26"/>
      <c r="EM213" s="26"/>
      <c r="EN213" s="24"/>
      <c r="EO213" s="26"/>
      <c r="EP213" s="24"/>
      <c r="EQ213" s="26"/>
      <c r="ER213" s="24"/>
      <c r="ES213" s="24"/>
      <c r="ET213" s="42"/>
      <c r="EU213" s="42"/>
      <c r="EV213" s="28"/>
      <c r="EX213" s="51"/>
      <c r="EY213" s="96"/>
      <c r="EZ213" s="52"/>
      <c r="FA213" s="54"/>
      <c r="FB213" s="5"/>
      <c r="FC213" s="56"/>
      <c r="FD213" s="55"/>
      <c r="FE213" s="54"/>
      <c r="FF213" s="52"/>
      <c r="FG213" s="5"/>
      <c r="FH213" s="57"/>
      <c r="FI213" s="6"/>
      <c r="FJ213" s="5"/>
    </row>
    <row r="214" spans="27:166">
      <c r="AA214" s="18" t="s">
        <v>131</v>
      </c>
      <c r="AB214" s="22" t="s">
        <v>341</v>
      </c>
      <c r="AC214" s="22" t="s">
        <v>211</v>
      </c>
      <c r="AD214" s="74">
        <v>9.2899999999999991</v>
      </c>
      <c r="AE214" s="74">
        <v>10.5</v>
      </c>
      <c r="AF214" s="22">
        <v>724</v>
      </c>
      <c r="AG214" s="22">
        <v>874</v>
      </c>
      <c r="AH214" s="22">
        <v>856.73657033341397</v>
      </c>
      <c r="AI214" s="6">
        <v>8</v>
      </c>
      <c r="AJ214" s="6">
        <v>300</v>
      </c>
      <c r="AK214" s="6">
        <v>12</v>
      </c>
      <c r="AL214" s="6">
        <v>300</v>
      </c>
      <c r="AM214" s="6">
        <v>12</v>
      </c>
      <c r="AN214" s="5" t="str" cm="1">
        <f t="array" ref="AN214">_xll.Dce_Name_SectI(AF214, AG214, AJ214, AI214, AK214, "x", "-", $Q$14)</f>
        <v>(724-874)x300x8x12</v>
      </c>
      <c r="AO214" s="5">
        <f t="shared" si="116"/>
        <v>832.73657033341397</v>
      </c>
      <c r="AP214" s="27">
        <f t="shared" si="117"/>
        <v>138.6189256266731</v>
      </c>
      <c r="AQ214" s="27">
        <f t="shared" si="118"/>
        <v>166950.4396903282</v>
      </c>
      <c r="AR214" s="5">
        <f t="shared" si="119"/>
        <v>5403.5530093667558</v>
      </c>
      <c r="AS214" s="5">
        <f t="shared" si="120"/>
        <v>3897.3576119286358</v>
      </c>
      <c r="AT214" s="27">
        <f t="shared" si="121"/>
        <v>360.23686729111705</v>
      </c>
      <c r="AU214" s="27">
        <f t="shared" si="122"/>
        <v>2213.976022170802</v>
      </c>
      <c r="AV214" s="82">
        <f t="shared" si="123"/>
        <v>4.89768374670236E-7</v>
      </c>
      <c r="AW214" s="82">
        <f t="shared" si="124"/>
        <v>9633328.2889918946</v>
      </c>
      <c r="AX214" s="82">
        <f t="shared" si="125"/>
        <v>9.6333282889918949E-6</v>
      </c>
      <c r="AY214" s="70">
        <f t="shared" si="126"/>
        <v>0.13963269631800207</v>
      </c>
      <c r="AZ214" s="16">
        <f t="shared" si="127"/>
        <v>633.55242775006047</v>
      </c>
      <c r="BA214" s="22" t="s">
        <v>310</v>
      </c>
      <c r="BB214" s="23">
        <v>-17.578077318117721</v>
      </c>
      <c r="BC214" s="23">
        <v>3.0382418461304042</v>
      </c>
      <c r="BD214" s="23">
        <v>2.0767863190784226</v>
      </c>
      <c r="BE214" s="23">
        <v>8.4113793396853126E-2</v>
      </c>
      <c r="BF214" s="23">
        <v>1.8015997313770953</v>
      </c>
      <c r="BG214" s="23">
        <v>309.68230561495511</v>
      </c>
      <c r="BH214" s="42" cm="1">
        <f t="array" ref="BH214">_xll.Bimoment(BE214,AY214,AD214,AE214,$O$75)</f>
        <v>0.28197680641342515</v>
      </c>
      <c r="BI214" s="42">
        <f t="shared" si="128"/>
        <v>0.31174119059147837</v>
      </c>
      <c r="BJ214" s="42">
        <f t="shared" si="129"/>
        <v>0.42197803418477836</v>
      </c>
      <c r="BK214" s="24">
        <f t="shared" si="130"/>
        <v>0.54038697954603754</v>
      </c>
      <c r="BL214" s="26" cm="1">
        <f t="array" ref="BL214">_xll.TCVN5575AnnexEHeSoCx(1,BK214)</f>
        <v>1.1159613020453962</v>
      </c>
      <c r="BM214" s="26">
        <f t="shared" si="131"/>
        <v>1.47</v>
      </c>
      <c r="BN214" s="24">
        <f t="shared" si="132"/>
        <v>1</v>
      </c>
      <c r="BO214" s="26" cm="1">
        <f t="array" ref="BO214">noisuy1chieu(BQ214*BN214,$C$92:$M$92,$C$93:$M$93)</f>
        <v>2.1123266220092773</v>
      </c>
      <c r="BP214" s="24">
        <f t="shared" si="133"/>
        <v>5.8398715394585281E-3</v>
      </c>
      <c r="BQ214" s="26">
        <f t="shared" si="134"/>
        <v>0.32790757650162383</v>
      </c>
      <c r="BR214" s="24">
        <f t="shared" si="135"/>
        <v>1.5667772920026017E-2</v>
      </c>
      <c r="BS214" s="24">
        <f t="shared" si="136"/>
        <v>4.0430858754359035E-3</v>
      </c>
      <c r="BT214" s="42">
        <f t="shared" si="137"/>
        <v>0.34941522096110839</v>
      </c>
      <c r="BU214" s="42">
        <f t="shared" si="138"/>
        <v>0.33779053391651825</v>
      </c>
      <c r="BV214" s="28">
        <f t="shared" si="139"/>
        <v>0.34941522096110839</v>
      </c>
      <c r="BW214" s="5" t="str">
        <f t="shared" si="140"/>
        <v>OK</v>
      </c>
      <c r="BX214" s="51">
        <v>1.2</v>
      </c>
      <c r="BY214" s="96" cm="1">
        <f t="array" ref="BY214">_xll.DCETCVNPhuLucFHeSoOnDinh(AE214*1000, BX214*1000, AH214, AI214, AJ214, AK214, AL214, AM214, $D$29)</f>
        <v>1</v>
      </c>
      <c r="BZ214" s="52">
        <f t="shared" si="141"/>
        <v>0.36593216602330253</v>
      </c>
      <c r="CA214" s="54">
        <f t="shared" si="142"/>
        <v>0.38564302481876445</v>
      </c>
      <c r="CB214" s="5" t="str">
        <f t="shared" si="143"/>
        <v>OK</v>
      </c>
      <c r="CC214" s="56">
        <f t="shared" si="144"/>
        <v>0.40527421278457681</v>
      </c>
      <c r="CD214" s="55">
        <f t="shared" si="145"/>
        <v>0.40527421278457681</v>
      </c>
      <c r="CE214" s="54">
        <f t="shared" si="146"/>
        <v>0.40527421278457681</v>
      </c>
      <c r="CF214" s="52">
        <f t="shared" si="147"/>
        <v>0.38</v>
      </c>
      <c r="CG214" s="5" t="str">
        <f t="shared" si="148"/>
        <v>Check</v>
      </c>
      <c r="CH214" s="57">
        <f t="shared" si="149"/>
        <v>3.4673286780698911</v>
      </c>
      <c r="CI214" s="6">
        <f t="shared" si="150"/>
        <v>3.2</v>
      </c>
      <c r="CJ214" s="5" t="str">
        <f t="shared" si="151"/>
        <v>Gia cường</v>
      </c>
      <c r="DN214" s="181"/>
      <c r="DP214" s="27"/>
      <c r="DQ214" s="27"/>
      <c r="DR214" s="5"/>
      <c r="DS214" s="5"/>
      <c r="DT214" s="27"/>
      <c r="DU214" s="27"/>
      <c r="DV214" s="82"/>
      <c r="DW214" s="82"/>
      <c r="DX214" s="82"/>
      <c r="DY214" s="70"/>
      <c r="DZ214" s="16"/>
      <c r="EH214" s="42"/>
      <c r="EI214" s="42"/>
      <c r="EJ214" s="42"/>
      <c r="EK214" s="24"/>
      <c r="EL214" s="26"/>
      <c r="EM214" s="26"/>
      <c r="EN214" s="24"/>
      <c r="EO214" s="26"/>
      <c r="EP214" s="24"/>
      <c r="EQ214" s="26"/>
      <c r="ER214" s="24"/>
      <c r="ES214" s="24"/>
      <c r="ET214" s="42"/>
      <c r="EU214" s="42"/>
      <c r="EV214" s="28"/>
      <c r="EX214" s="51"/>
      <c r="EY214" s="96"/>
      <c r="EZ214" s="52"/>
      <c r="FA214" s="54"/>
      <c r="FB214" s="5"/>
      <c r="FC214" s="56"/>
      <c r="FD214" s="55"/>
      <c r="FE214" s="54"/>
      <c r="FF214" s="52"/>
      <c r="FG214" s="5"/>
      <c r="FH214" s="57"/>
      <c r="FI214" s="6"/>
      <c r="FJ214" s="5"/>
    </row>
    <row r="215" spans="27:166">
      <c r="AA215" s="18" t="s">
        <v>131</v>
      </c>
      <c r="AB215" s="22" t="s">
        <v>341</v>
      </c>
      <c r="AC215" s="22" t="s">
        <v>211</v>
      </c>
      <c r="AD215" s="74">
        <v>10.5</v>
      </c>
      <c r="AE215" s="74">
        <v>10.5</v>
      </c>
      <c r="AF215" s="22">
        <v>724</v>
      </c>
      <c r="AG215" s="22">
        <v>874</v>
      </c>
      <c r="AH215" s="22">
        <v>874</v>
      </c>
      <c r="AI215" s="6">
        <v>8</v>
      </c>
      <c r="AJ215" s="6">
        <v>300</v>
      </c>
      <c r="AK215" s="6">
        <v>12</v>
      </c>
      <c r="AL215" s="6">
        <v>300</v>
      </c>
      <c r="AM215" s="6">
        <v>12</v>
      </c>
      <c r="AN215" s="5" t="str" cm="1">
        <f t="array" ref="AN215">_xll.Dce_Name_SectI(AF215, AG215, AJ215, AI215, AK215, "x", "-", $Q$14)</f>
        <v>(724-874)x300x8x12</v>
      </c>
      <c r="AO215" s="5">
        <f t="shared" si="116"/>
        <v>850</v>
      </c>
      <c r="AP215" s="27">
        <f t="shared" si="117"/>
        <v>140</v>
      </c>
      <c r="AQ215" s="27">
        <f t="shared" si="118"/>
        <v>174698.22666666668</v>
      </c>
      <c r="AR215" s="5">
        <f t="shared" si="119"/>
        <v>5403.626666666667</v>
      </c>
      <c r="AS215" s="5">
        <f t="shared" si="120"/>
        <v>3997.6710907704046</v>
      </c>
      <c r="AT215" s="27">
        <f t="shared" si="121"/>
        <v>360.24177777777783</v>
      </c>
      <c r="AU215" s="27">
        <f t="shared" si="122"/>
        <v>2274.1</v>
      </c>
      <c r="AV215" s="82">
        <f t="shared" si="123"/>
        <v>4.9271466666666671E-7</v>
      </c>
      <c r="AW215" s="82">
        <f t="shared" si="124"/>
        <v>10031094</v>
      </c>
      <c r="AX215" s="82">
        <f t="shared" si="125"/>
        <v>1.0031094E-5</v>
      </c>
      <c r="AY215" s="70">
        <f t="shared" si="126"/>
        <v>0.13724721180314908</v>
      </c>
      <c r="AZ215" s="16">
        <f t="shared" si="127"/>
        <v>646.5</v>
      </c>
      <c r="BA215" s="22" t="s">
        <v>310</v>
      </c>
      <c r="BB215" s="23">
        <v>-16.470671774711207</v>
      </c>
      <c r="BC215" s="23">
        <v>6.5946460041316168</v>
      </c>
      <c r="BD215" s="23">
        <v>2.0767863190784226</v>
      </c>
      <c r="BE215" s="23">
        <v>8.4113793396853126E-2</v>
      </c>
      <c r="BF215" s="23">
        <v>0.70807208725858795</v>
      </c>
      <c r="BG215" s="23">
        <v>303.86346385459058</v>
      </c>
      <c r="BH215" s="42" cm="1">
        <f t="array" ref="BH215">_xll.Bimoment(BE215,AY215,AD215,AE215,$O$75)</f>
        <v>0.74730437785480097</v>
      </c>
      <c r="BI215" s="42">
        <f t="shared" si="128"/>
        <v>0.30540975280565036</v>
      </c>
      <c r="BJ215" s="42">
        <f t="shared" si="129"/>
        <v>0.91592305612939118</v>
      </c>
      <c r="BK215" s="24">
        <f t="shared" si="130"/>
        <v>0.52941176470588236</v>
      </c>
      <c r="BL215" s="26" cm="1">
        <f t="array" ref="BL215">_xll.TCVN5575AnnexEHeSoCx(1,BK215)</f>
        <v>1.1170588235294117</v>
      </c>
      <c r="BM215" s="26">
        <f t="shared" si="131"/>
        <v>1.47</v>
      </c>
      <c r="BN215" s="24">
        <f t="shared" si="132"/>
        <v>1</v>
      </c>
      <c r="BO215" s="26" cm="1">
        <f t="array" ref="BO215">noisuy1chieu(BQ215*BN215,$C$92:$M$92,$C$93:$M$93)</f>
        <v>2.0819318294525146</v>
      </c>
      <c r="BP215" s="24">
        <f t="shared" si="133"/>
        <v>5.4179841364181604E-3</v>
      </c>
      <c r="BQ215" s="26">
        <f t="shared" si="134"/>
        <v>0.31336452754515215</v>
      </c>
      <c r="BR215" s="24">
        <f t="shared" si="135"/>
        <v>6.1577281895011556E-3</v>
      </c>
      <c r="BS215" s="24">
        <f t="shared" si="136"/>
        <v>1.0653828529942717E-2</v>
      </c>
      <c r="BT215" s="42">
        <f t="shared" si="137"/>
        <v>0.32494023987107146</v>
      </c>
      <c r="BU215" s="42">
        <f t="shared" si="138"/>
        <v>0.32943634021151302</v>
      </c>
      <c r="BV215" s="28">
        <f t="shared" si="139"/>
        <v>0.32943634021151302</v>
      </c>
      <c r="BW215" s="5" t="str">
        <f t="shared" si="140"/>
        <v>OK</v>
      </c>
      <c r="BX215" s="51">
        <v>1.2</v>
      </c>
      <c r="BY215" s="96" cm="1">
        <f t="array" ref="BY215">_xll.DCETCVNPhuLucFHeSoOnDinh(AE215*1000, BX215*1000, AH215, AI215, AJ215, AK215, AL215, AM215, $D$29)</f>
        <v>1</v>
      </c>
      <c r="BZ215" s="52">
        <f t="shared" si="141"/>
        <v>0.3500466104754375</v>
      </c>
      <c r="CA215" s="54">
        <f t="shared" si="142"/>
        <v>0.3668581671948814</v>
      </c>
      <c r="CB215" s="5" t="str">
        <f t="shared" si="143"/>
        <v>OK</v>
      </c>
      <c r="CC215" s="56">
        <f t="shared" si="144"/>
        <v>0.40527421278457681</v>
      </c>
      <c r="CD215" s="55">
        <f t="shared" si="145"/>
        <v>0.40527421278457681</v>
      </c>
      <c r="CE215" s="54">
        <f t="shared" si="146"/>
        <v>0.40527421278457681</v>
      </c>
      <c r="CF215" s="52">
        <f t="shared" si="147"/>
        <v>0.38</v>
      </c>
      <c r="CG215" s="5" t="str">
        <f t="shared" si="148"/>
        <v>Check</v>
      </c>
      <c r="CH215" s="57">
        <f t="shared" si="149"/>
        <v>3.5392097349338045</v>
      </c>
      <c r="CI215" s="6">
        <f t="shared" si="150"/>
        <v>3.2</v>
      </c>
      <c r="CJ215" s="5" t="str">
        <f t="shared" si="151"/>
        <v>Gia cường</v>
      </c>
      <c r="DN215" s="181"/>
      <c r="DP215" s="27"/>
      <c r="DQ215" s="27"/>
      <c r="DR215" s="5"/>
      <c r="DS215" s="5"/>
      <c r="DT215" s="27"/>
      <c r="DU215" s="27"/>
      <c r="DV215" s="82"/>
      <c r="DW215" s="82"/>
      <c r="DX215" s="82"/>
      <c r="DY215" s="70"/>
      <c r="DZ215" s="16"/>
      <c r="EH215" s="42"/>
      <c r="EI215" s="42"/>
      <c r="EJ215" s="42"/>
      <c r="EK215" s="24"/>
      <c r="EL215" s="26"/>
      <c r="EM215" s="26"/>
      <c r="EN215" s="24"/>
      <c r="EO215" s="26"/>
      <c r="EP215" s="24"/>
      <c r="EQ215" s="26"/>
      <c r="ER215" s="24"/>
      <c r="ES215" s="24"/>
      <c r="ET215" s="42"/>
      <c r="EU215" s="42"/>
      <c r="EV215" s="28"/>
      <c r="EX215" s="51"/>
      <c r="EY215" s="96"/>
      <c r="EZ215" s="52"/>
      <c r="FA215" s="54"/>
      <c r="FB215" s="5"/>
      <c r="FC215" s="56"/>
      <c r="FD215" s="55"/>
      <c r="FE215" s="54"/>
      <c r="FF215" s="52"/>
      <c r="FG215" s="5"/>
      <c r="FH215" s="57"/>
      <c r="FI215" s="6"/>
      <c r="FJ215" s="5"/>
    </row>
    <row r="216" spans="27:166">
      <c r="AA216" s="18" t="s">
        <v>131</v>
      </c>
      <c r="AB216" s="22" t="s">
        <v>341</v>
      </c>
      <c r="AC216" s="22" t="s">
        <v>211</v>
      </c>
      <c r="AD216" s="74">
        <v>0</v>
      </c>
      <c r="AE216" s="74">
        <v>10.5</v>
      </c>
      <c r="AF216" s="22">
        <v>724</v>
      </c>
      <c r="AG216" s="22">
        <v>874</v>
      </c>
      <c r="AH216" s="22">
        <v>724</v>
      </c>
      <c r="AI216" s="6">
        <v>8</v>
      </c>
      <c r="AJ216" s="6">
        <v>300</v>
      </c>
      <c r="AK216" s="6">
        <v>12</v>
      </c>
      <c r="AL216" s="6">
        <v>300</v>
      </c>
      <c r="AM216" s="6">
        <v>12</v>
      </c>
      <c r="AN216" s="5" t="str" cm="1">
        <f t="array" ref="AN216">_xll.Dce_Name_SectI(AF216, AG216, AJ216, AI216, AK216, "x", "-", $Q$14)</f>
        <v>(724-874)x300x8x12</v>
      </c>
      <c r="AO216" s="5">
        <f t="shared" ref="AO216:AO279" si="152">AH216-AK216-AM216</f>
        <v>700</v>
      </c>
      <c r="AP216" s="27">
        <f t="shared" ref="AP216:AP279" si="153">(AO216*AI216+AJ216*AK216+AL216*AM216)/100</f>
        <v>128</v>
      </c>
      <c r="AQ216" s="27">
        <f t="shared" ref="AQ216:AQ279" si="154">(AI216*AO216^3/12+AJ216*AK216^3/12+AJ216*AK216*(AO216/2+AK216/2)^2+AL216*AM216^3/12+AL216*AM216*(AO216/2+AM216/2)^2)/10000</f>
        <v>114125.22666666665</v>
      </c>
      <c r="AR216" s="5">
        <f t="shared" ref="AR216:AR279" si="155">(AO216*AI216^3/12+AK216*AJ216^3/12+AM216*AL216^3/12)/10000</f>
        <v>5402.9866666666676</v>
      </c>
      <c r="AS216" s="5">
        <f t="shared" ref="AS216:AS279" si="156">AQ216/(AH216/20)</f>
        <v>3152.6305709023936</v>
      </c>
      <c r="AT216" s="27">
        <f t="shared" ref="AT216:AT279" si="157">AR216/(MAX(AJ216,AL216)/20)</f>
        <v>360.19911111111116</v>
      </c>
      <c r="AU216" s="27">
        <f t="shared" ref="AU216:AU279" si="158">(AI216*AO216^2/8+AJ216*AK216*(AO216/2+AK216/2))/1000</f>
        <v>1771.6</v>
      </c>
      <c r="AV216" s="82">
        <f t="shared" ref="AV216:AV279" si="159">((2*AJ216*AK216^3+(AO216+AK216)*AI216^3)/3)/1000000000000</f>
        <v>4.6711466666666669E-7</v>
      </c>
      <c r="AW216" s="82">
        <f t="shared" ref="AW216:AW279" si="160">(AJ216^3*(AH216-AK216)^2*AK216/24)/1000000</f>
        <v>6843744</v>
      </c>
      <c r="AX216" s="82">
        <f t="shared" ref="AX216:AX279" si="161">AW216/1000000000000</f>
        <v>6.8437439999999997E-6</v>
      </c>
      <c r="AY216" s="70">
        <f t="shared" ref="AY216:AY279" si="162">SQRT(($K$80*AV216)/($B$29*AX216))</f>
        <v>0.16178744234285594</v>
      </c>
      <c r="AZ216" s="16">
        <f t="shared" ref="AZ216:AZ279" si="163">AJ216*(AH216-AK216)/400</f>
        <v>534</v>
      </c>
      <c r="BA216" s="22" t="s">
        <v>311</v>
      </c>
      <c r="BB216" s="23">
        <v>-65.01409877158585</v>
      </c>
      <c r="BC216" s="23">
        <v>50.53295715830609</v>
      </c>
      <c r="BD216" s="23">
        <v>3.363730962784417E-3</v>
      </c>
      <c r="BE216" s="23">
        <v>1.9438418103372573E-3</v>
      </c>
      <c r="BF216" s="23">
        <v>0.23154521344029888</v>
      </c>
      <c r="BG216" s="23">
        <v>170.62154260553416</v>
      </c>
      <c r="BH216" s="42" cm="1">
        <f t="array" ref="BH216">_xll.Bimoment(BE216,AY216,AD216,AE216,$O$75)</f>
        <v>1.7055132608848101E-2</v>
      </c>
      <c r="BI216" s="42">
        <f t="shared" ref="BI216:BI279" si="164">ABS(BD216)/(AI216*AO216)*1000</f>
        <v>6.0066624335436023E-4</v>
      </c>
      <c r="BJ216" s="42">
        <f t="shared" ref="BJ216:BJ279" si="165">ABS(BC216)/(AJ216*AK216+AL216*AM216)*1000</f>
        <v>7.0184662719869566</v>
      </c>
      <c r="BK216" s="24">
        <f t="shared" ref="BK216:BK279" si="166">(AJ216*AK216)/(AO216*AI216)</f>
        <v>0.6428571428571429</v>
      </c>
      <c r="BL216" s="26" cm="1">
        <f t="array" ref="BL216">_xll.TCVN5575AnnexEHeSoCx(1,BK216)</f>
        <v>1.1057142857142856</v>
      </c>
      <c r="BM216" s="26">
        <f t="shared" ref="BM216:BM279" si="167">1.47</f>
        <v>1.47</v>
      </c>
      <c r="BN216" s="24">
        <f t="shared" ref="BN216:BN279" si="168">IF(BI216&lt;=0.5*$L$38,1,1-0.2/(BK216+0.25)*(BI216/L231)^4)</f>
        <v>1</v>
      </c>
      <c r="BO216" s="26" cm="1">
        <f t="array" ref="BO216">noisuy1chieu(BQ216*BN216,$C$92:$M$92,$C$93:$M$93)</f>
        <v>1.8981059789657593</v>
      </c>
      <c r="BP216" s="24">
        <f t="shared" ref="BP216:BP279" si="169">ABS(BB216)/(AP216*$L$40)*10</f>
        <v>2.3391174516915143E-2</v>
      </c>
      <c r="BQ216" s="26">
        <f t="shared" ref="BQ216:BQ279" si="170">ABS(BG216)/(BL216*BN216*AS216*$L$40)*1000</f>
        <v>0.22540955050255781</v>
      </c>
      <c r="BR216" s="24">
        <f t="shared" ref="BR216:BR279" si="171">ABS(BF216)/(BM216*AT216*$L$40)*1000</f>
        <v>2.013864694016077E-3</v>
      </c>
      <c r="BS216" s="24">
        <f t="shared" ref="BS216:BS279" si="172">ABS(BH216)*AZ216/(BO216*AW216*$L$40)*100000</f>
        <v>3.2287661884783207E-4</v>
      </c>
      <c r="BT216" s="42">
        <f t="shared" ref="BT216:BT279" si="173">BP216+BQ216+BR216</f>
        <v>0.25081458971348902</v>
      </c>
      <c r="BU216" s="42">
        <f t="shared" ref="BU216:BU279" si="174">BP216+BQ216+BS216</f>
        <v>0.24912360163832079</v>
      </c>
      <c r="BV216" s="28">
        <f t="shared" ref="BV216:BV279" si="175">MAX(BT216,BU216)</f>
        <v>0.25081458971348902</v>
      </c>
      <c r="BW216" s="5" t="str">
        <f t="shared" ref="BW216:BW279" si="176">IF(BV216&lt;=1,"OK","Check")</f>
        <v>OK</v>
      </c>
      <c r="BX216" s="51">
        <v>1.2</v>
      </c>
      <c r="BY216" s="96" cm="1">
        <f t="array" ref="BY216">_xll.DCETCVNPhuLucFHeSoOnDinh(AE216*1000, BX216*1000, AH216, AI216, AJ216, AK216, AL216, AM216, $D$29)</f>
        <v>1</v>
      </c>
      <c r="BZ216" s="52">
        <f t="shared" ref="BZ216:BZ279" si="177">(ABS(BG216)/(BY216*AS216)*1000)/$BE$14</f>
        <v>0.24923856012711393</v>
      </c>
      <c r="CA216" s="54">
        <f t="shared" ref="CA216:CA279" si="178">BZ216+BR216+BS216</f>
        <v>0.25157530143997786</v>
      </c>
      <c r="CB216" s="5" t="str">
        <f t="shared" ref="CB216:CB279" si="179">IF(CA216&lt;=1,"OK","Check")</f>
        <v>OK</v>
      </c>
      <c r="CC216" s="56">
        <f t="shared" ref="CC216:CC279" si="180">(((AJ216-AI216)/2)/AK216)*SQRT($D$29/206000)</f>
        <v>0.40527421278457681</v>
      </c>
      <c r="CD216" s="55">
        <f t="shared" ref="CD216:CD279" si="181">(((AL216-AI216)/2)/AM216)*SQRT($D$29/206000)</f>
        <v>0.40527421278457681</v>
      </c>
      <c r="CE216" s="54">
        <f t="shared" ref="CE216:CE279" si="182">MAX(CC216,CD216)</f>
        <v>0.40527421278457681</v>
      </c>
      <c r="CF216" s="52">
        <f t="shared" ref="CF216:CF279" si="183">$L$58</f>
        <v>0.38</v>
      </c>
      <c r="CG216" s="5" t="str">
        <f t="shared" ref="CG216:CG279" si="184">IF(CE216&lt;=CF216,"OK","Check")</f>
        <v>Check</v>
      </c>
      <c r="CH216" s="57">
        <f t="shared" ref="CH216:CH279" si="185">(AO216/AI216)*SQRT($AK$16/$AK$14)</f>
        <v>2.9146433111219565</v>
      </c>
      <c r="CI216" s="6">
        <f t="shared" ref="CI216:CI279" si="186">3.2</f>
        <v>3.2</v>
      </c>
      <c r="CJ216" s="5" t="str">
        <f t="shared" ref="CJ216:CJ279" si="187">IF(CH216&lt;=CI216,"OK","Gia cường")</f>
        <v>OK</v>
      </c>
      <c r="DN216" s="181"/>
      <c r="DP216" s="27"/>
      <c r="DQ216" s="27"/>
      <c r="DR216" s="5"/>
      <c r="DS216" s="5"/>
      <c r="DT216" s="27"/>
      <c r="DU216" s="27"/>
      <c r="DV216" s="82"/>
      <c r="DW216" s="82"/>
      <c r="DX216" s="82"/>
      <c r="DY216" s="70"/>
      <c r="DZ216" s="16"/>
      <c r="EH216" s="42"/>
      <c r="EI216" s="42"/>
      <c r="EJ216" s="42"/>
      <c r="EK216" s="24"/>
      <c r="EL216" s="26"/>
      <c r="EM216" s="26"/>
      <c r="EN216" s="24"/>
      <c r="EO216" s="26"/>
      <c r="EP216" s="24"/>
      <c r="EQ216" s="26"/>
      <c r="ER216" s="24"/>
      <c r="ES216" s="24"/>
      <c r="ET216" s="42"/>
      <c r="EU216" s="42"/>
      <c r="EV216" s="28"/>
      <c r="EX216" s="51"/>
      <c r="EY216" s="96"/>
      <c r="EZ216" s="52"/>
      <c r="FA216" s="54"/>
      <c r="FB216" s="5"/>
      <c r="FC216" s="56"/>
      <c r="FD216" s="55"/>
      <c r="FE216" s="54"/>
      <c r="FF216" s="52"/>
      <c r="FG216" s="5"/>
      <c r="FH216" s="57"/>
      <c r="FI216" s="6"/>
      <c r="FJ216" s="5"/>
    </row>
    <row r="217" spans="27:166">
      <c r="AA217" s="18" t="s">
        <v>131</v>
      </c>
      <c r="AB217" s="22" t="s">
        <v>341</v>
      </c>
      <c r="AC217" s="22" t="s">
        <v>211</v>
      </c>
      <c r="AD217" s="74">
        <v>5.25</v>
      </c>
      <c r="AE217" s="74">
        <v>10.5</v>
      </c>
      <c r="AF217" s="22">
        <v>724</v>
      </c>
      <c r="AG217" s="22">
        <v>874</v>
      </c>
      <c r="AH217" s="22">
        <v>798.99999999999989</v>
      </c>
      <c r="AI217" s="6">
        <v>8</v>
      </c>
      <c r="AJ217" s="6">
        <v>300</v>
      </c>
      <c r="AK217" s="6">
        <v>12</v>
      </c>
      <c r="AL217" s="6">
        <v>300</v>
      </c>
      <c r="AM217" s="6">
        <v>12</v>
      </c>
      <c r="AN217" s="5" t="str" cm="1">
        <f t="array" ref="AN217">_xll.Dce_Name_SectI(AF217, AG217, AJ217, AI217, AK217, "x", "-", $Q$14)</f>
        <v>(724-874)x300x8x12</v>
      </c>
      <c r="AO217" s="5">
        <f t="shared" si="152"/>
        <v>774.99999999999989</v>
      </c>
      <c r="AP217" s="27">
        <f t="shared" si="153"/>
        <v>134</v>
      </c>
      <c r="AQ217" s="27">
        <f t="shared" si="154"/>
        <v>142527.3516666666</v>
      </c>
      <c r="AR217" s="5">
        <f t="shared" si="155"/>
        <v>5403.3066666666673</v>
      </c>
      <c r="AS217" s="5">
        <f t="shared" si="156"/>
        <v>3567.6433458489764</v>
      </c>
      <c r="AT217" s="27">
        <f t="shared" si="157"/>
        <v>360.22044444444447</v>
      </c>
      <c r="AU217" s="27">
        <f t="shared" si="158"/>
        <v>2017.2249999999995</v>
      </c>
      <c r="AV217" s="82">
        <f t="shared" si="159"/>
        <v>4.799146666666667E-7</v>
      </c>
      <c r="AW217" s="82">
        <f t="shared" si="160"/>
        <v>8361481.4999999972</v>
      </c>
      <c r="AX217" s="82">
        <f t="shared" si="161"/>
        <v>8.3614814999999972E-6</v>
      </c>
      <c r="AY217" s="70">
        <f t="shared" si="162"/>
        <v>0.1483611975238546</v>
      </c>
      <c r="AZ217" s="16">
        <f t="shared" si="163"/>
        <v>590.24999999999989</v>
      </c>
      <c r="BA217" s="22" t="s">
        <v>311</v>
      </c>
      <c r="BB217" s="23">
        <v>-60.25056480142932</v>
      </c>
      <c r="BC217" s="23">
        <v>25.087639514096232</v>
      </c>
      <c r="BD217" s="23">
        <v>3.363730962784417E-3</v>
      </c>
      <c r="BE217" s="23">
        <v>1.9438418103372573E-3</v>
      </c>
      <c r="BF217" s="23">
        <v>0.21388562588567564</v>
      </c>
      <c r="BG217" s="23">
        <v>369.25205824050903</v>
      </c>
      <c r="BH217" s="42" cm="1">
        <f t="array" ref="BH217">_xll.Bimoment(BE217,AY217,AD217,AE217,$O$75)</f>
        <v>-8.3355623114307227E-3</v>
      </c>
      <c r="BI217" s="42">
        <f t="shared" si="164"/>
        <v>5.4253725206200283E-4</v>
      </c>
      <c r="BJ217" s="42">
        <f t="shared" si="165"/>
        <v>3.4843943769578098</v>
      </c>
      <c r="BK217" s="24">
        <f t="shared" si="166"/>
        <v>0.58064516129032262</v>
      </c>
      <c r="BL217" s="26" cm="1">
        <f t="array" ref="BL217">_xll.TCVN5575AnnexEHeSoCx(1,BK217)</f>
        <v>1.1119354838709676</v>
      </c>
      <c r="BM217" s="26">
        <f t="shared" si="167"/>
        <v>1.47</v>
      </c>
      <c r="BN217" s="24">
        <f t="shared" si="168"/>
        <v>1</v>
      </c>
      <c r="BO217" s="26" cm="1">
        <f t="array" ref="BO217">noisuy1chieu(BQ217*BN217,$C$92:$M$92,$C$93:$M$93)</f>
        <v>2.3229062557220459</v>
      </c>
      <c r="BP217" s="24">
        <f t="shared" si="169"/>
        <v>2.0706694501669547E-2</v>
      </c>
      <c r="BQ217" s="26">
        <f t="shared" si="170"/>
        <v>0.4286633517712532</v>
      </c>
      <c r="BR217" s="24">
        <f t="shared" si="171"/>
        <v>1.8601602452127056E-3</v>
      </c>
      <c r="BS217" s="24">
        <f t="shared" si="172"/>
        <v>1.1665690052424033E-4</v>
      </c>
      <c r="BT217" s="42">
        <f t="shared" si="173"/>
        <v>0.45123020651813545</v>
      </c>
      <c r="BU217" s="42">
        <f t="shared" si="174"/>
        <v>0.44948670317344702</v>
      </c>
      <c r="BV217" s="28">
        <f t="shared" si="175"/>
        <v>0.45123020651813545</v>
      </c>
      <c r="BW217" s="5" t="str">
        <f t="shared" si="176"/>
        <v>OK</v>
      </c>
      <c r="BX217" s="51">
        <v>1.2</v>
      </c>
      <c r="BY217" s="96" cm="1">
        <f t="array" ref="BY217">_xll.DCETCVNPhuLucFHeSoOnDinh(AE217*1000, BX217*1000, AH217, AI217, AJ217, AK217, AL217, AM217, $D$29)</f>
        <v>1</v>
      </c>
      <c r="BZ217" s="52">
        <f t="shared" si="177"/>
        <v>0.47664599146951919</v>
      </c>
      <c r="CA217" s="54">
        <f t="shared" si="178"/>
        <v>0.47862280861525613</v>
      </c>
      <c r="CB217" s="5" t="str">
        <f t="shared" si="179"/>
        <v>OK</v>
      </c>
      <c r="CC217" s="56">
        <f t="shared" si="180"/>
        <v>0.40527421278457681</v>
      </c>
      <c r="CD217" s="55">
        <f t="shared" si="181"/>
        <v>0.40527421278457681</v>
      </c>
      <c r="CE217" s="54">
        <f t="shared" si="182"/>
        <v>0.40527421278457681</v>
      </c>
      <c r="CF217" s="52">
        <f t="shared" si="183"/>
        <v>0.38</v>
      </c>
      <c r="CG217" s="5" t="str">
        <f t="shared" si="184"/>
        <v>Check</v>
      </c>
      <c r="CH217" s="57">
        <f t="shared" si="185"/>
        <v>3.2269265230278799</v>
      </c>
      <c r="CI217" s="6">
        <f t="shared" si="186"/>
        <v>3.2</v>
      </c>
      <c r="CJ217" s="5" t="str">
        <f t="shared" si="187"/>
        <v>Gia cường</v>
      </c>
      <c r="DN217" s="181"/>
      <c r="DP217" s="27"/>
      <c r="DQ217" s="27"/>
      <c r="DR217" s="5"/>
      <c r="DS217" s="5"/>
      <c r="DT217" s="27"/>
      <c r="DU217" s="27"/>
      <c r="DV217" s="82"/>
      <c r="DW217" s="82"/>
      <c r="DX217" s="82"/>
      <c r="DY217" s="70"/>
      <c r="DZ217" s="16"/>
      <c r="EH217" s="42"/>
      <c r="EI217" s="42"/>
      <c r="EJ217" s="42"/>
      <c r="EK217" s="24"/>
      <c r="EL217" s="26"/>
      <c r="EM217" s="26"/>
      <c r="EN217" s="24"/>
      <c r="EO217" s="26"/>
      <c r="EP217" s="24"/>
      <c r="EQ217" s="26"/>
      <c r="ER217" s="24"/>
      <c r="ES217" s="24"/>
      <c r="ET217" s="42"/>
      <c r="EU217" s="42"/>
      <c r="EV217" s="28"/>
      <c r="EX217" s="51"/>
      <c r="EY217" s="96"/>
      <c r="EZ217" s="52"/>
      <c r="FA217" s="54"/>
      <c r="FB217" s="5"/>
      <c r="FC217" s="56"/>
      <c r="FD217" s="55"/>
      <c r="FE217" s="54"/>
      <c r="FF217" s="52"/>
      <c r="FG217" s="5"/>
      <c r="FH217" s="57"/>
      <c r="FI217" s="6"/>
      <c r="FJ217" s="5"/>
    </row>
    <row r="218" spans="27:166">
      <c r="AA218" s="18" t="s">
        <v>131</v>
      </c>
      <c r="AB218" s="22" t="s">
        <v>341</v>
      </c>
      <c r="AC218" s="22" t="s">
        <v>211</v>
      </c>
      <c r="AD218" s="74">
        <v>6.47</v>
      </c>
      <c r="AE218" s="74">
        <v>10.5</v>
      </c>
      <c r="AF218" s="22">
        <v>724</v>
      </c>
      <c r="AG218" s="22">
        <v>874</v>
      </c>
      <c r="AH218" s="22">
        <v>816.45524278856499</v>
      </c>
      <c r="AI218" s="6">
        <v>8</v>
      </c>
      <c r="AJ218" s="6">
        <v>300</v>
      </c>
      <c r="AK218" s="6">
        <v>12</v>
      </c>
      <c r="AL218" s="6">
        <v>300</v>
      </c>
      <c r="AM218" s="6">
        <v>12</v>
      </c>
      <c r="AN218" s="5" t="str" cm="1">
        <f t="array" ref="AN218">_xll.Dce_Name_SectI(AF218, AG218, AJ218, AI218, AK218, "x", "-", $Q$14)</f>
        <v>(724-874)x300x8x12</v>
      </c>
      <c r="AO218" s="5">
        <f t="shared" si="152"/>
        <v>792.45524278856499</v>
      </c>
      <c r="AP218" s="27">
        <f t="shared" si="153"/>
        <v>135.39641942308521</v>
      </c>
      <c r="AQ218" s="27">
        <f t="shared" si="154"/>
        <v>149672.00629356259</v>
      </c>
      <c r="AR218" s="5">
        <f t="shared" si="155"/>
        <v>5403.3811423692314</v>
      </c>
      <c r="AS218" s="5">
        <f t="shared" si="156"/>
        <v>3666.3860662432589</v>
      </c>
      <c r="AT218" s="27">
        <f t="shared" si="157"/>
        <v>360.22540949128211</v>
      </c>
      <c r="AU218" s="27">
        <f t="shared" si="158"/>
        <v>2076.0047488425007</v>
      </c>
      <c r="AV218" s="82">
        <f t="shared" si="159"/>
        <v>4.8289369476924839E-7</v>
      </c>
      <c r="AW218" s="82">
        <f t="shared" si="160"/>
        <v>8736501.2082751207</v>
      </c>
      <c r="AX218" s="82">
        <f t="shared" si="161"/>
        <v>8.73650120827512E-6</v>
      </c>
      <c r="AY218" s="70">
        <f t="shared" si="162"/>
        <v>0.14559180563098195</v>
      </c>
      <c r="AZ218" s="16">
        <f t="shared" si="163"/>
        <v>603.34143209142383</v>
      </c>
      <c r="BA218" s="22" t="s">
        <v>311</v>
      </c>
      <c r="BB218" s="23">
        <v>-59.136990107759651</v>
      </c>
      <c r="BC218" s="23">
        <v>19.124122191525501</v>
      </c>
      <c r="BD218" s="23">
        <v>3.363730962784417E-3</v>
      </c>
      <c r="BE218" s="23">
        <v>1.9438418103372573E-3</v>
      </c>
      <c r="BF218" s="23">
        <v>0.20977559404151735</v>
      </c>
      <c r="BG218" s="23">
        <v>396.26409853602433</v>
      </c>
      <c r="BH218" s="42" cm="1">
        <f t="array" ref="BH218">_xll.Bimoment(BE218,AY218,AD218,AE218,$O$75)</f>
        <v>-7.0380012671063946E-3</v>
      </c>
      <c r="BI218" s="42">
        <f t="shared" si="164"/>
        <v>5.3058689960643838E-4</v>
      </c>
      <c r="BJ218" s="42">
        <f t="shared" si="165"/>
        <v>2.6561280821563198</v>
      </c>
      <c r="BK218" s="24">
        <f t="shared" si="166"/>
        <v>0.56785541403764117</v>
      </c>
      <c r="BL218" s="26" cm="1">
        <f t="array" ref="BL218">_xll.TCVN5575AnnexEHeSoCx(1,BK218)</f>
        <v>1.1132144585962358</v>
      </c>
      <c r="BM218" s="26">
        <f t="shared" si="167"/>
        <v>1.47</v>
      </c>
      <c r="BN218" s="24">
        <f t="shared" si="168"/>
        <v>1</v>
      </c>
      <c r="BO218" s="26" cm="1">
        <f t="array" ref="BO218">noisuy1chieu(BQ218*BN218,$C$92:$M$92,$C$93:$M$93)</f>
        <v>2.3614764213562012</v>
      </c>
      <c r="BP218" s="24">
        <f t="shared" si="169"/>
        <v>2.0114372519781466E-2</v>
      </c>
      <c r="BQ218" s="26">
        <f t="shared" si="170"/>
        <v>0.44711799287314569</v>
      </c>
      <c r="BR218" s="24">
        <f t="shared" si="171"/>
        <v>1.8243902105198042E-3</v>
      </c>
      <c r="BS218" s="24">
        <f t="shared" si="172"/>
        <v>9.4786347312561981E-5</v>
      </c>
      <c r="BT218" s="42">
        <f t="shared" si="173"/>
        <v>0.46905675560344695</v>
      </c>
      <c r="BU218" s="42">
        <f t="shared" si="174"/>
        <v>0.46732715174023975</v>
      </c>
      <c r="BV218" s="28">
        <f t="shared" si="175"/>
        <v>0.46905675560344695</v>
      </c>
      <c r="BW218" s="5" t="str">
        <f t="shared" si="176"/>
        <v>OK</v>
      </c>
      <c r="BX218" s="51">
        <v>1.2</v>
      </c>
      <c r="BY218" s="96" cm="1">
        <f t="array" ref="BY218">_xll.DCETCVNPhuLucFHeSoOnDinh(AE218*1000, BX218*1000, AH218, AI218, AJ218, AK218, AL218, AM218, $D$29)</f>
        <v>1</v>
      </c>
      <c r="BZ218" s="52">
        <f t="shared" si="177"/>
        <v>0.49773821436491456</v>
      </c>
      <c r="CA218" s="54">
        <f t="shared" si="178"/>
        <v>0.49965739092274691</v>
      </c>
      <c r="CB218" s="5" t="str">
        <f t="shared" si="179"/>
        <v>OK</v>
      </c>
      <c r="CC218" s="56">
        <f t="shared" si="180"/>
        <v>0.40527421278457681</v>
      </c>
      <c r="CD218" s="55">
        <f t="shared" si="181"/>
        <v>0.40527421278457681</v>
      </c>
      <c r="CE218" s="54">
        <f t="shared" si="182"/>
        <v>0.40527421278457681</v>
      </c>
      <c r="CF218" s="52">
        <f t="shared" si="183"/>
        <v>0.38</v>
      </c>
      <c r="CG218" s="5" t="str">
        <f t="shared" si="184"/>
        <v>Check</v>
      </c>
      <c r="CH218" s="57">
        <f t="shared" si="185"/>
        <v>3.2996062467960243</v>
      </c>
      <c r="CI218" s="6">
        <f t="shared" si="186"/>
        <v>3.2</v>
      </c>
      <c r="CJ218" s="5" t="str">
        <f t="shared" si="187"/>
        <v>Gia cường</v>
      </c>
      <c r="DN218" s="181"/>
      <c r="DP218" s="27"/>
      <c r="DQ218" s="27"/>
      <c r="DR218" s="5"/>
      <c r="DS218" s="5"/>
      <c r="DT218" s="27"/>
      <c r="DU218" s="27"/>
      <c r="DV218" s="82"/>
      <c r="DW218" s="82"/>
      <c r="DX218" s="82"/>
      <c r="DY218" s="70"/>
      <c r="DZ218" s="16"/>
      <c r="EH218" s="42"/>
      <c r="EI218" s="42"/>
      <c r="EJ218" s="42"/>
      <c r="EK218" s="24"/>
      <c r="EL218" s="26"/>
      <c r="EM218" s="26"/>
      <c r="EN218" s="24"/>
      <c r="EO218" s="26"/>
      <c r="EP218" s="24"/>
      <c r="EQ218" s="26"/>
      <c r="ER218" s="24"/>
      <c r="ES218" s="24"/>
      <c r="ET218" s="42"/>
      <c r="EU218" s="42"/>
      <c r="EV218" s="28"/>
      <c r="EX218" s="51"/>
      <c r="EY218" s="96"/>
      <c r="EZ218" s="52"/>
      <c r="FA218" s="54"/>
      <c r="FB218" s="5"/>
      <c r="FC218" s="56"/>
      <c r="FD218" s="55"/>
      <c r="FE218" s="54"/>
      <c r="FF218" s="52"/>
      <c r="FG218" s="5"/>
      <c r="FH218" s="57"/>
      <c r="FI218" s="6"/>
      <c r="FJ218" s="5"/>
    </row>
    <row r="219" spans="27:166">
      <c r="AA219" s="18" t="s">
        <v>131</v>
      </c>
      <c r="AB219" s="22" t="s">
        <v>341</v>
      </c>
      <c r="AC219" s="22" t="s">
        <v>211</v>
      </c>
      <c r="AD219" s="74">
        <v>6.47</v>
      </c>
      <c r="AE219" s="74">
        <v>10.5</v>
      </c>
      <c r="AF219" s="22">
        <v>724</v>
      </c>
      <c r="AG219" s="22">
        <v>874</v>
      </c>
      <c r="AH219" s="22">
        <v>816.45524278856499</v>
      </c>
      <c r="AI219" s="6">
        <v>8</v>
      </c>
      <c r="AJ219" s="6">
        <v>300</v>
      </c>
      <c r="AK219" s="6">
        <v>12</v>
      </c>
      <c r="AL219" s="6">
        <v>300</v>
      </c>
      <c r="AM219" s="6">
        <v>12</v>
      </c>
      <c r="AN219" s="5" t="str" cm="1">
        <f t="array" ref="AN219">_xll.Dce_Name_SectI(AF219, AG219, AJ219, AI219, AK219, "x", "-", $Q$14)</f>
        <v>(724-874)x300x8x12</v>
      </c>
      <c r="AO219" s="5">
        <f t="shared" si="152"/>
        <v>792.45524278856499</v>
      </c>
      <c r="AP219" s="27">
        <f t="shared" si="153"/>
        <v>135.39641942308521</v>
      </c>
      <c r="AQ219" s="27">
        <f t="shared" si="154"/>
        <v>149672.00629356259</v>
      </c>
      <c r="AR219" s="5">
        <f t="shared" si="155"/>
        <v>5403.3811423692314</v>
      </c>
      <c r="AS219" s="5">
        <f t="shared" si="156"/>
        <v>3666.3860662432589</v>
      </c>
      <c r="AT219" s="27">
        <f t="shared" si="157"/>
        <v>360.22540949128211</v>
      </c>
      <c r="AU219" s="27">
        <f t="shared" si="158"/>
        <v>2076.0047488425007</v>
      </c>
      <c r="AV219" s="82">
        <f t="shared" si="159"/>
        <v>4.8289369476924839E-7</v>
      </c>
      <c r="AW219" s="82">
        <f t="shared" si="160"/>
        <v>8736501.2082751207</v>
      </c>
      <c r="AX219" s="82">
        <f t="shared" si="161"/>
        <v>8.73650120827512E-6</v>
      </c>
      <c r="AY219" s="70">
        <f t="shared" si="162"/>
        <v>0.14559180563098195</v>
      </c>
      <c r="AZ219" s="16">
        <f t="shared" si="163"/>
        <v>603.34143209142383</v>
      </c>
      <c r="BA219" s="22" t="s">
        <v>311</v>
      </c>
      <c r="BB219" s="23">
        <v>-59.062770152348094</v>
      </c>
      <c r="BC219" s="23">
        <v>18.499979185988195</v>
      </c>
      <c r="BD219" s="23">
        <v>0.89932672709330941</v>
      </c>
      <c r="BE219" s="23">
        <v>1.9443668797531916E-3</v>
      </c>
      <c r="BF219" s="23">
        <v>0.20977558917769201</v>
      </c>
      <c r="BG219" s="23">
        <v>396.264103290403</v>
      </c>
      <c r="BH219" s="42" cm="1">
        <f t="array" ref="BH219">_xll.Bimoment(BE219,AY219,AD219,AE219,$O$75)</f>
        <v>-7.0399023679032866E-3</v>
      </c>
      <c r="BI219" s="42">
        <f t="shared" si="164"/>
        <v>0.14185765304685777</v>
      </c>
      <c r="BJ219" s="42">
        <f t="shared" si="165"/>
        <v>2.5694415536094715</v>
      </c>
      <c r="BK219" s="24">
        <f t="shared" si="166"/>
        <v>0.56785541403764117</v>
      </c>
      <c r="BL219" s="26" cm="1">
        <f t="array" ref="BL219">_xll.TCVN5575AnnexEHeSoCx(1,BK219)</f>
        <v>1.1132144585962358</v>
      </c>
      <c r="BM219" s="26">
        <f t="shared" si="167"/>
        <v>1.47</v>
      </c>
      <c r="BN219" s="24">
        <f t="shared" si="168"/>
        <v>1</v>
      </c>
      <c r="BO219" s="26" cm="1">
        <f t="array" ref="BO219">noisuy1chieu(BQ219*BN219,$C$92:$M$92,$C$93:$M$93)</f>
        <v>2.3614764213562012</v>
      </c>
      <c r="BP219" s="24">
        <f t="shared" si="169"/>
        <v>2.0089127950708378E-2</v>
      </c>
      <c r="BQ219" s="26">
        <f t="shared" si="170"/>
        <v>0.44711799823766962</v>
      </c>
      <c r="BR219" s="24">
        <f t="shared" si="171"/>
        <v>1.8243901682197675E-3</v>
      </c>
      <c r="BS219" s="24">
        <f t="shared" si="172"/>
        <v>9.4811950945407662E-5</v>
      </c>
      <c r="BT219" s="42">
        <f t="shared" si="173"/>
        <v>0.46903151635659779</v>
      </c>
      <c r="BU219" s="42">
        <f t="shared" si="174"/>
        <v>0.46730193813932341</v>
      </c>
      <c r="BV219" s="28">
        <f t="shared" si="175"/>
        <v>0.46903151635659779</v>
      </c>
      <c r="BW219" s="5" t="str">
        <f t="shared" si="176"/>
        <v>OK</v>
      </c>
      <c r="BX219" s="51">
        <v>1.2</v>
      </c>
      <c r="BY219" s="96" cm="1">
        <f t="array" ref="BY219">_xll.DCETCVNPhuLucFHeSoOnDinh(AE219*1000, BX219*1000, AH219, AI219, AJ219, AK219, AL219, AM219, $D$29)</f>
        <v>1</v>
      </c>
      <c r="BZ219" s="52">
        <f t="shared" si="177"/>
        <v>0.49773822033678011</v>
      </c>
      <c r="CA219" s="54">
        <f t="shared" si="178"/>
        <v>0.4996574224559453</v>
      </c>
      <c r="CB219" s="5" t="str">
        <f t="shared" si="179"/>
        <v>OK</v>
      </c>
      <c r="CC219" s="56">
        <f t="shared" si="180"/>
        <v>0.40527421278457681</v>
      </c>
      <c r="CD219" s="55">
        <f t="shared" si="181"/>
        <v>0.40527421278457681</v>
      </c>
      <c r="CE219" s="54">
        <f t="shared" si="182"/>
        <v>0.40527421278457681</v>
      </c>
      <c r="CF219" s="52">
        <f t="shared" si="183"/>
        <v>0.38</v>
      </c>
      <c r="CG219" s="5" t="str">
        <f t="shared" si="184"/>
        <v>Check</v>
      </c>
      <c r="CH219" s="57">
        <f t="shared" si="185"/>
        <v>3.2996062467960243</v>
      </c>
      <c r="CI219" s="6">
        <f t="shared" si="186"/>
        <v>3.2</v>
      </c>
      <c r="CJ219" s="5" t="str">
        <f t="shared" si="187"/>
        <v>Gia cường</v>
      </c>
      <c r="DN219" s="181"/>
      <c r="DP219" s="27"/>
      <c r="DQ219" s="27"/>
      <c r="DR219" s="5"/>
      <c r="DS219" s="5"/>
      <c r="DT219" s="27"/>
      <c r="DU219" s="27"/>
      <c r="DV219" s="82"/>
      <c r="DW219" s="82"/>
      <c r="DX219" s="82"/>
      <c r="DY219" s="70"/>
      <c r="DZ219" s="16"/>
      <c r="EH219" s="42"/>
      <c r="EI219" s="42"/>
      <c r="EJ219" s="42"/>
      <c r="EK219" s="24"/>
      <c r="EL219" s="26"/>
      <c r="EM219" s="26"/>
      <c r="EN219" s="24"/>
      <c r="EO219" s="26"/>
      <c r="EP219" s="24"/>
      <c r="EQ219" s="26"/>
      <c r="ER219" s="24"/>
      <c r="ES219" s="24"/>
      <c r="ET219" s="42"/>
      <c r="EU219" s="42"/>
      <c r="EV219" s="28"/>
      <c r="EX219" s="51"/>
      <c r="EY219" s="96"/>
      <c r="EZ219" s="52"/>
      <c r="FA219" s="54"/>
      <c r="FB219" s="5"/>
      <c r="FC219" s="56"/>
      <c r="FD219" s="55"/>
      <c r="FE219" s="54"/>
      <c r="FF219" s="52"/>
      <c r="FG219" s="5"/>
      <c r="FH219" s="57"/>
      <c r="FI219" s="6"/>
      <c r="FJ219" s="5"/>
    </row>
    <row r="220" spans="27:166">
      <c r="AA220" s="18" t="s">
        <v>131</v>
      </c>
      <c r="AB220" s="22" t="s">
        <v>341</v>
      </c>
      <c r="AC220" s="22" t="s">
        <v>211</v>
      </c>
      <c r="AD220" s="74">
        <v>9.2899999999999991</v>
      </c>
      <c r="AE220" s="74">
        <v>10.5</v>
      </c>
      <c r="AF220" s="22">
        <v>724</v>
      </c>
      <c r="AG220" s="22">
        <v>874</v>
      </c>
      <c r="AH220" s="22">
        <v>856.73657033341397</v>
      </c>
      <c r="AI220" s="6">
        <v>8</v>
      </c>
      <c r="AJ220" s="6">
        <v>300</v>
      </c>
      <c r="AK220" s="6">
        <v>12</v>
      </c>
      <c r="AL220" s="6">
        <v>300</v>
      </c>
      <c r="AM220" s="6">
        <v>12</v>
      </c>
      <c r="AN220" s="5" t="str" cm="1">
        <f t="array" ref="AN220">_xll.Dce_Name_SectI(AF220, AG220, AJ220, AI220, AK220, "x", "-", $Q$14)</f>
        <v>(724-874)x300x8x12</v>
      </c>
      <c r="AO220" s="5">
        <f t="shared" si="152"/>
        <v>832.73657033341397</v>
      </c>
      <c r="AP220" s="27">
        <f t="shared" si="153"/>
        <v>138.6189256266731</v>
      </c>
      <c r="AQ220" s="27">
        <f t="shared" si="154"/>
        <v>166950.4396903282</v>
      </c>
      <c r="AR220" s="5">
        <f t="shared" si="155"/>
        <v>5403.5530093667558</v>
      </c>
      <c r="AS220" s="5">
        <f t="shared" si="156"/>
        <v>3897.3576119286358</v>
      </c>
      <c r="AT220" s="27">
        <f t="shared" si="157"/>
        <v>360.23686729111705</v>
      </c>
      <c r="AU220" s="27">
        <f t="shared" si="158"/>
        <v>2213.976022170802</v>
      </c>
      <c r="AV220" s="82">
        <f t="shared" si="159"/>
        <v>4.89768374670236E-7</v>
      </c>
      <c r="AW220" s="82">
        <f t="shared" si="160"/>
        <v>9633328.2889918946</v>
      </c>
      <c r="AX220" s="82">
        <f t="shared" si="161"/>
        <v>9.6333282889918949E-6</v>
      </c>
      <c r="AY220" s="70">
        <f t="shared" si="162"/>
        <v>0.13963269631800207</v>
      </c>
      <c r="AZ220" s="16">
        <f t="shared" si="163"/>
        <v>633.55242775006047</v>
      </c>
      <c r="BA220" s="22" t="s">
        <v>311</v>
      </c>
      <c r="BB220" s="23">
        <v>-56.485937706136916</v>
      </c>
      <c r="BC220" s="23">
        <v>4.6782599519453987</v>
      </c>
      <c r="BD220" s="23">
        <v>0.89932672709330941</v>
      </c>
      <c r="BE220" s="23">
        <v>1.9443668797531916E-3</v>
      </c>
      <c r="BF220" s="23">
        <v>2.3260496232979389</v>
      </c>
      <c r="BG220" s="23">
        <v>428.96145222889754</v>
      </c>
      <c r="BH220" s="42" cm="1">
        <f t="array" ref="BH220">_xll.Bimoment(BE220,AY220,AD220,AE220,$O$75)</f>
        <v>6.5181504852847728E-3</v>
      </c>
      <c r="BI220" s="42">
        <f t="shared" si="164"/>
        <v>0.13499568157749361</v>
      </c>
      <c r="BJ220" s="42">
        <f t="shared" si="165"/>
        <v>0.64975832665908317</v>
      </c>
      <c r="BK220" s="24">
        <f t="shared" si="166"/>
        <v>0.54038697954603754</v>
      </c>
      <c r="BL220" s="26" cm="1">
        <f t="array" ref="BL220">_xll.TCVN5575AnnexEHeSoCx(1,BK220)</f>
        <v>1.1159613020453962</v>
      </c>
      <c r="BM220" s="26">
        <f t="shared" si="167"/>
        <v>1.47</v>
      </c>
      <c r="BN220" s="24">
        <f t="shared" si="168"/>
        <v>1</v>
      </c>
      <c r="BO220" s="26" cm="1">
        <f t="array" ref="BO220">noisuy1chieu(BQ220*BN220,$C$92:$M$92,$C$93:$M$93)</f>
        <v>2.3762915134429932</v>
      </c>
      <c r="BP220" s="24">
        <f t="shared" si="169"/>
        <v>1.8766023952443235E-2</v>
      </c>
      <c r="BQ220" s="26">
        <f t="shared" si="170"/>
        <v>0.45420648084390325</v>
      </c>
      <c r="BR220" s="24">
        <f t="shared" si="171"/>
        <v>2.0228698230703734E-2</v>
      </c>
      <c r="BS220" s="24">
        <f t="shared" si="172"/>
        <v>8.3077863008323689E-5</v>
      </c>
      <c r="BT220" s="42">
        <f t="shared" si="173"/>
        <v>0.49320120302705023</v>
      </c>
      <c r="BU220" s="42">
        <f t="shared" si="174"/>
        <v>0.47305558265935482</v>
      </c>
      <c r="BV220" s="28">
        <f t="shared" si="175"/>
        <v>0.49320120302705023</v>
      </c>
      <c r="BW220" s="5" t="str">
        <f t="shared" si="176"/>
        <v>OK</v>
      </c>
      <c r="BX220" s="51">
        <v>1.2</v>
      </c>
      <c r="BY220" s="96" cm="1">
        <f t="array" ref="BY220">_xll.DCETCVNPhuLucFHeSoOnDinh(AE220*1000, BX220*1000, AH220, AI220, AJ220, AK220, AL220, AM220, $D$29)</f>
        <v>1</v>
      </c>
      <c r="BZ220" s="52">
        <f t="shared" si="177"/>
        <v>0.50687685576001951</v>
      </c>
      <c r="CA220" s="54">
        <f t="shared" si="178"/>
        <v>0.52718863185373155</v>
      </c>
      <c r="CB220" s="5" t="str">
        <f t="shared" si="179"/>
        <v>OK</v>
      </c>
      <c r="CC220" s="56">
        <f t="shared" si="180"/>
        <v>0.40527421278457681</v>
      </c>
      <c r="CD220" s="55">
        <f t="shared" si="181"/>
        <v>0.40527421278457681</v>
      </c>
      <c r="CE220" s="54">
        <f t="shared" si="182"/>
        <v>0.40527421278457681</v>
      </c>
      <c r="CF220" s="52">
        <f t="shared" si="183"/>
        <v>0.38</v>
      </c>
      <c r="CG220" s="5" t="str">
        <f t="shared" si="184"/>
        <v>Check</v>
      </c>
      <c r="CH220" s="57">
        <f t="shared" si="185"/>
        <v>3.4673286780698911</v>
      </c>
      <c r="CI220" s="6">
        <f t="shared" si="186"/>
        <v>3.2</v>
      </c>
      <c r="CJ220" s="5" t="str">
        <f t="shared" si="187"/>
        <v>Gia cường</v>
      </c>
      <c r="DN220" s="181"/>
      <c r="DP220" s="27"/>
      <c r="DQ220" s="27"/>
      <c r="DR220" s="5"/>
      <c r="DS220" s="5"/>
      <c r="DT220" s="27"/>
      <c r="DU220" s="27"/>
      <c r="DV220" s="82"/>
      <c r="DW220" s="82"/>
      <c r="DX220" s="82"/>
      <c r="DY220" s="70"/>
      <c r="DZ220" s="16"/>
      <c r="EH220" s="42"/>
      <c r="EI220" s="42"/>
      <c r="EJ220" s="42"/>
      <c r="EK220" s="24"/>
      <c r="EL220" s="26"/>
      <c r="EM220" s="26"/>
      <c r="EN220" s="24"/>
      <c r="EO220" s="26"/>
      <c r="EP220" s="24"/>
      <c r="EQ220" s="26"/>
      <c r="ER220" s="24"/>
      <c r="ES220" s="24"/>
      <c r="ET220" s="42"/>
      <c r="EU220" s="42"/>
      <c r="EV220" s="28"/>
      <c r="EX220" s="51"/>
      <c r="EY220" s="96"/>
      <c r="EZ220" s="52"/>
      <c r="FA220" s="54"/>
      <c r="FB220" s="5"/>
      <c r="FC220" s="56"/>
      <c r="FD220" s="55"/>
      <c r="FE220" s="54"/>
      <c r="FF220" s="52"/>
      <c r="FG220" s="5"/>
      <c r="FH220" s="57"/>
      <c r="FI220" s="6"/>
      <c r="FJ220" s="5"/>
    </row>
    <row r="221" spans="27:166">
      <c r="AA221" s="18" t="s">
        <v>131</v>
      </c>
      <c r="AB221" s="22" t="s">
        <v>341</v>
      </c>
      <c r="AC221" s="22" t="s">
        <v>211</v>
      </c>
      <c r="AD221" s="74">
        <v>9.2899999999999991</v>
      </c>
      <c r="AE221" s="74">
        <v>10.5</v>
      </c>
      <c r="AF221" s="22">
        <v>724</v>
      </c>
      <c r="AG221" s="22">
        <v>874</v>
      </c>
      <c r="AH221" s="22">
        <v>856.73657033341397</v>
      </c>
      <c r="AI221" s="6">
        <v>8</v>
      </c>
      <c r="AJ221" s="6">
        <v>300</v>
      </c>
      <c r="AK221" s="6">
        <v>12</v>
      </c>
      <c r="AL221" s="6">
        <v>300</v>
      </c>
      <c r="AM221" s="6">
        <v>12</v>
      </c>
      <c r="AN221" s="5" t="str" cm="1">
        <f t="array" ref="AN221">_xll.Dce_Name_SectI(AF221, AG221, AJ221, AI221, AK221, "x", "-", $Q$14)</f>
        <v>(724-874)x300x8x12</v>
      </c>
      <c r="AO221" s="5">
        <f t="shared" si="152"/>
        <v>832.73657033341397</v>
      </c>
      <c r="AP221" s="27">
        <f t="shared" si="153"/>
        <v>138.6189256266731</v>
      </c>
      <c r="AQ221" s="27">
        <f t="shared" si="154"/>
        <v>166950.4396903282</v>
      </c>
      <c r="AR221" s="5">
        <f t="shared" si="155"/>
        <v>5403.5530093667558</v>
      </c>
      <c r="AS221" s="5">
        <f t="shared" si="156"/>
        <v>3897.3576119286358</v>
      </c>
      <c r="AT221" s="27">
        <f t="shared" si="157"/>
        <v>360.23686729111705</v>
      </c>
      <c r="AU221" s="27">
        <f t="shared" si="158"/>
        <v>2213.976022170802</v>
      </c>
      <c r="AV221" s="82">
        <f t="shared" si="159"/>
        <v>4.89768374670236E-7</v>
      </c>
      <c r="AW221" s="82">
        <f t="shared" si="160"/>
        <v>9633328.2889918946</v>
      </c>
      <c r="AX221" s="82">
        <f t="shared" si="161"/>
        <v>9.6333282889918949E-6</v>
      </c>
      <c r="AY221" s="70">
        <f t="shared" si="162"/>
        <v>0.13963269631800207</v>
      </c>
      <c r="AZ221" s="16">
        <f t="shared" si="163"/>
        <v>633.55242775006047</v>
      </c>
      <c r="BA221" s="22" t="s">
        <v>311</v>
      </c>
      <c r="BB221" s="23">
        <v>-56.415716696938034</v>
      </c>
      <c r="BC221" s="23">
        <v>5.2600859346421203</v>
      </c>
      <c r="BD221" s="23">
        <v>2.7866645289755212</v>
      </c>
      <c r="BE221" s="23">
        <v>0.11324763100821597</v>
      </c>
      <c r="BF221" s="23">
        <v>2.4142321484522284</v>
      </c>
      <c r="BG221" s="23">
        <v>427.74205978040845</v>
      </c>
      <c r="BH221" s="42" cm="1">
        <f t="array" ref="BH221">_xll.Bimoment(BE221,AY221,AD221,AE221,$O$75)</f>
        <v>0.37964291034789321</v>
      </c>
      <c r="BI221" s="42">
        <f t="shared" si="164"/>
        <v>0.41829922995032309</v>
      </c>
      <c r="BJ221" s="42">
        <f t="shared" si="165"/>
        <v>0.73056749092251672</v>
      </c>
      <c r="BK221" s="24">
        <f t="shared" si="166"/>
        <v>0.54038697954603754</v>
      </c>
      <c r="BL221" s="26" cm="1">
        <f t="array" ref="BL221">_xll.TCVN5575AnnexEHeSoCx(1,BK221)</f>
        <v>1.1159613020453962</v>
      </c>
      <c r="BM221" s="26">
        <f t="shared" si="167"/>
        <v>1.47</v>
      </c>
      <c r="BN221" s="24">
        <f t="shared" si="168"/>
        <v>1</v>
      </c>
      <c r="BO221" s="26" cm="1">
        <f t="array" ref="BO221">noisuy1chieu(BQ221*BN221,$C$92:$M$92,$C$93:$M$93)</f>
        <v>2.3735928535461426</v>
      </c>
      <c r="BP221" s="24">
        <f t="shared" si="169"/>
        <v>1.8742694798425354E-2</v>
      </c>
      <c r="BQ221" s="26">
        <f t="shared" si="170"/>
        <v>0.45291532531018797</v>
      </c>
      <c r="BR221" s="24">
        <f t="shared" si="171"/>
        <v>2.0995585434098137E-2</v>
      </c>
      <c r="BS221" s="24">
        <f t="shared" si="172"/>
        <v>4.8442853735514409E-3</v>
      </c>
      <c r="BT221" s="42">
        <f t="shared" si="173"/>
        <v>0.49265360554271143</v>
      </c>
      <c r="BU221" s="42">
        <f t="shared" si="174"/>
        <v>0.47650230548216471</v>
      </c>
      <c r="BV221" s="28">
        <f t="shared" si="175"/>
        <v>0.49265360554271143</v>
      </c>
      <c r="BW221" s="5" t="str">
        <f t="shared" si="176"/>
        <v>OK</v>
      </c>
      <c r="BX221" s="51">
        <v>1.2</v>
      </c>
      <c r="BY221" s="96" cm="1">
        <f t="array" ref="BY221">_xll.DCETCVNPhuLucFHeSoOnDinh(AE221*1000, BX221*1000, AH221, AI221, AJ221, AK221, AL221, AM221, $D$29)</f>
        <v>1</v>
      </c>
      <c r="BZ221" s="52">
        <f t="shared" si="177"/>
        <v>0.50543597614947156</v>
      </c>
      <c r="CA221" s="54">
        <f t="shared" si="178"/>
        <v>0.53127584695712116</v>
      </c>
      <c r="CB221" s="5" t="str">
        <f t="shared" si="179"/>
        <v>OK</v>
      </c>
      <c r="CC221" s="56">
        <f t="shared" si="180"/>
        <v>0.40527421278457681</v>
      </c>
      <c r="CD221" s="55">
        <f t="shared" si="181"/>
        <v>0.40527421278457681</v>
      </c>
      <c r="CE221" s="54">
        <f t="shared" si="182"/>
        <v>0.40527421278457681</v>
      </c>
      <c r="CF221" s="52">
        <f t="shared" si="183"/>
        <v>0.38</v>
      </c>
      <c r="CG221" s="5" t="str">
        <f t="shared" si="184"/>
        <v>Check</v>
      </c>
      <c r="CH221" s="57">
        <f t="shared" si="185"/>
        <v>3.4673286780698911</v>
      </c>
      <c r="CI221" s="6">
        <f t="shared" si="186"/>
        <v>3.2</v>
      </c>
      <c r="CJ221" s="5" t="str">
        <f t="shared" si="187"/>
        <v>Gia cường</v>
      </c>
      <c r="DN221" s="181"/>
      <c r="DP221" s="27"/>
      <c r="DQ221" s="27"/>
      <c r="DR221" s="5"/>
      <c r="DS221" s="5"/>
      <c r="DT221" s="27"/>
      <c r="DU221" s="27"/>
      <c r="DV221" s="82"/>
      <c r="DW221" s="82"/>
      <c r="DX221" s="82"/>
      <c r="DY221" s="70"/>
      <c r="DZ221" s="16"/>
      <c r="EH221" s="42"/>
      <c r="EI221" s="42"/>
      <c r="EJ221" s="42"/>
      <c r="EK221" s="24"/>
      <c r="EL221" s="26"/>
      <c r="EM221" s="26"/>
      <c r="EN221" s="24"/>
      <c r="EO221" s="26"/>
      <c r="EP221" s="24"/>
      <c r="EQ221" s="26"/>
      <c r="ER221" s="24"/>
      <c r="ES221" s="24"/>
      <c r="ET221" s="42"/>
      <c r="EU221" s="42"/>
      <c r="EV221" s="28"/>
      <c r="EX221" s="51"/>
      <c r="EY221" s="96"/>
      <c r="EZ221" s="52"/>
      <c r="FA221" s="54"/>
      <c r="FB221" s="5"/>
      <c r="FC221" s="56"/>
      <c r="FD221" s="55"/>
      <c r="FE221" s="54"/>
      <c r="FF221" s="52"/>
      <c r="FG221" s="5"/>
      <c r="FH221" s="57"/>
      <c r="FI221" s="6"/>
      <c r="FJ221" s="5"/>
    </row>
    <row r="222" spans="27:166">
      <c r="AA222" s="18" t="s">
        <v>131</v>
      </c>
      <c r="AB222" s="22" t="s">
        <v>341</v>
      </c>
      <c r="AC222" s="22" t="s">
        <v>211</v>
      </c>
      <c r="AD222" s="74">
        <v>10.5</v>
      </c>
      <c r="AE222" s="74">
        <v>10.5</v>
      </c>
      <c r="AF222" s="22">
        <v>724</v>
      </c>
      <c r="AG222" s="22">
        <v>874</v>
      </c>
      <c r="AH222" s="22">
        <v>874</v>
      </c>
      <c r="AI222" s="6">
        <v>8</v>
      </c>
      <c r="AJ222" s="6">
        <v>300</v>
      </c>
      <c r="AK222" s="6">
        <v>12</v>
      </c>
      <c r="AL222" s="6">
        <v>300</v>
      </c>
      <c r="AM222" s="6">
        <v>12</v>
      </c>
      <c r="AN222" s="5" t="str" cm="1">
        <f t="array" ref="AN222">_xll.Dce_Name_SectI(AF222, AG222, AJ222, AI222, AK222, "x", "-", $Q$14)</f>
        <v>(724-874)x300x8x12</v>
      </c>
      <c r="AO222" s="5">
        <f t="shared" si="152"/>
        <v>850</v>
      </c>
      <c r="AP222" s="27">
        <f t="shared" si="153"/>
        <v>140</v>
      </c>
      <c r="AQ222" s="27">
        <f t="shared" si="154"/>
        <v>174698.22666666668</v>
      </c>
      <c r="AR222" s="5">
        <f t="shared" si="155"/>
        <v>5403.626666666667</v>
      </c>
      <c r="AS222" s="5">
        <f t="shared" si="156"/>
        <v>3997.6710907704046</v>
      </c>
      <c r="AT222" s="27">
        <f t="shared" si="157"/>
        <v>360.24177777777783</v>
      </c>
      <c r="AU222" s="27">
        <f t="shared" si="158"/>
        <v>2274.1</v>
      </c>
      <c r="AV222" s="82">
        <f t="shared" si="159"/>
        <v>4.9271466666666671E-7</v>
      </c>
      <c r="AW222" s="82">
        <f t="shared" si="160"/>
        <v>10031094</v>
      </c>
      <c r="AX222" s="82">
        <f t="shared" si="161"/>
        <v>1.0031094E-5</v>
      </c>
      <c r="AY222" s="70">
        <f t="shared" si="162"/>
        <v>0.13724721180314908</v>
      </c>
      <c r="AZ222" s="16">
        <f t="shared" si="163"/>
        <v>646.5</v>
      </c>
      <c r="BA222" s="22" t="s">
        <v>311</v>
      </c>
      <c r="BB222" s="23">
        <v>-55.308311153531513</v>
      </c>
      <c r="BC222" s="23">
        <v>11.20920144443215</v>
      </c>
      <c r="BD222" s="23">
        <v>2.7866645289755212</v>
      </c>
      <c r="BE222" s="23">
        <v>0.11324763100821597</v>
      </c>
      <c r="BF222" s="23">
        <v>0.95328494857149104</v>
      </c>
      <c r="BG222" s="23">
        <v>417.79252843470232</v>
      </c>
      <c r="BH222" s="42" cm="1">
        <f t="array" ref="BH222">_xll.Bimoment(BE222,AY222,AD222,AE222,$O$75)</f>
        <v>1.006142358065272</v>
      </c>
      <c r="BI222" s="42">
        <f t="shared" si="164"/>
        <v>0.40980360720228254</v>
      </c>
      <c r="BJ222" s="42">
        <f t="shared" si="165"/>
        <v>1.5568335339489097</v>
      </c>
      <c r="BK222" s="24">
        <f t="shared" si="166"/>
        <v>0.52941176470588236</v>
      </c>
      <c r="BL222" s="26" cm="1">
        <f t="array" ref="BL222">_xll.TCVN5575AnnexEHeSoCx(1,BK222)</f>
        <v>1.1170588235294117</v>
      </c>
      <c r="BM222" s="26">
        <f t="shared" si="167"/>
        <v>1.47</v>
      </c>
      <c r="BN222" s="24">
        <f t="shared" si="168"/>
        <v>1</v>
      </c>
      <c r="BO222" s="26" cm="1">
        <f t="array" ref="BO222">noisuy1chieu(BQ222*BN222,$C$92:$M$92,$C$93:$M$93)</f>
        <v>2.3274886608123779</v>
      </c>
      <c r="BP222" s="24">
        <f t="shared" si="169"/>
        <v>1.8193523405766947E-2</v>
      </c>
      <c r="BQ222" s="26">
        <f t="shared" si="170"/>
        <v>0.43085587396412206</v>
      </c>
      <c r="BR222" s="24">
        <f t="shared" si="171"/>
        <v>8.2902146632735148E-3</v>
      </c>
      <c r="BS222" s="24">
        <f t="shared" si="172"/>
        <v>1.2830587426419859E-2</v>
      </c>
      <c r="BT222" s="42">
        <f t="shared" si="173"/>
        <v>0.45733961203316253</v>
      </c>
      <c r="BU222" s="42">
        <f t="shared" si="174"/>
        <v>0.46187998479630887</v>
      </c>
      <c r="BV222" s="28">
        <f t="shared" si="175"/>
        <v>0.46187998479630887</v>
      </c>
      <c r="BW222" s="5" t="str">
        <f t="shared" si="176"/>
        <v>OK</v>
      </c>
      <c r="BX222" s="51">
        <v>1.2</v>
      </c>
      <c r="BY222" s="96" cm="1">
        <f t="array" ref="BY222">_xll.DCETCVNPhuLucFHeSoOnDinh(AE222*1000, BX222*1000, AH222, AI222, AJ222, AK222, AL222, AM222, $D$29)</f>
        <v>1</v>
      </c>
      <c r="BZ222" s="52">
        <f t="shared" si="177"/>
        <v>0.4812913556810986</v>
      </c>
      <c r="CA222" s="54">
        <f t="shared" si="178"/>
        <v>0.50241215777079196</v>
      </c>
      <c r="CB222" s="5" t="str">
        <f t="shared" si="179"/>
        <v>OK</v>
      </c>
      <c r="CC222" s="56">
        <f t="shared" si="180"/>
        <v>0.40527421278457681</v>
      </c>
      <c r="CD222" s="55">
        <f t="shared" si="181"/>
        <v>0.40527421278457681</v>
      </c>
      <c r="CE222" s="54">
        <f t="shared" si="182"/>
        <v>0.40527421278457681</v>
      </c>
      <c r="CF222" s="52">
        <f t="shared" si="183"/>
        <v>0.38</v>
      </c>
      <c r="CG222" s="5" t="str">
        <f t="shared" si="184"/>
        <v>Check</v>
      </c>
      <c r="CH222" s="57">
        <f t="shared" si="185"/>
        <v>3.5392097349338045</v>
      </c>
      <c r="CI222" s="6">
        <f t="shared" si="186"/>
        <v>3.2</v>
      </c>
      <c r="CJ222" s="5" t="str">
        <f t="shared" si="187"/>
        <v>Gia cường</v>
      </c>
      <c r="DN222" s="181"/>
      <c r="DP222" s="27"/>
      <c r="DQ222" s="27"/>
      <c r="DR222" s="5"/>
      <c r="DS222" s="5"/>
      <c r="DT222" s="27"/>
      <c r="DU222" s="27"/>
      <c r="DV222" s="82"/>
      <c r="DW222" s="82"/>
      <c r="DX222" s="82"/>
      <c r="DY222" s="70"/>
      <c r="DZ222" s="16"/>
      <c r="EH222" s="42"/>
      <c r="EI222" s="42"/>
      <c r="EJ222" s="42"/>
      <c r="EK222" s="24"/>
      <c r="EL222" s="26"/>
      <c r="EM222" s="26"/>
      <c r="EN222" s="24"/>
      <c r="EO222" s="26"/>
      <c r="EP222" s="24"/>
      <c r="EQ222" s="26"/>
      <c r="ER222" s="24"/>
      <c r="ES222" s="24"/>
      <c r="ET222" s="42"/>
      <c r="EU222" s="42"/>
      <c r="EV222" s="28"/>
      <c r="EX222" s="51"/>
      <c r="EY222" s="96"/>
      <c r="EZ222" s="52"/>
      <c r="FA222" s="54"/>
      <c r="FB222" s="5"/>
      <c r="FC222" s="56"/>
      <c r="FD222" s="55"/>
      <c r="FE222" s="54"/>
      <c r="FF222" s="52"/>
      <c r="FG222" s="5"/>
      <c r="FH222" s="57"/>
      <c r="FI222" s="6"/>
      <c r="FJ222" s="5"/>
    </row>
    <row r="223" spans="27:166">
      <c r="AA223" s="18" t="s">
        <v>131</v>
      </c>
      <c r="AB223" s="22" t="s">
        <v>341</v>
      </c>
      <c r="AC223" s="22" t="s">
        <v>211</v>
      </c>
      <c r="AD223" s="74">
        <v>0</v>
      </c>
      <c r="AE223" s="74">
        <v>10.5</v>
      </c>
      <c r="AF223" s="22">
        <v>724</v>
      </c>
      <c r="AG223" s="22">
        <v>874</v>
      </c>
      <c r="AH223" s="22">
        <v>724</v>
      </c>
      <c r="AI223" s="6">
        <v>8</v>
      </c>
      <c r="AJ223" s="6">
        <v>300</v>
      </c>
      <c r="AK223" s="6">
        <v>12</v>
      </c>
      <c r="AL223" s="6">
        <v>300</v>
      </c>
      <c r="AM223" s="6">
        <v>12</v>
      </c>
      <c r="AN223" s="5" t="str" cm="1">
        <f t="array" ref="AN223">_xll.Dce_Name_SectI(AF223, AG223, AJ223, AI223, AK223, "x", "-", $Q$14)</f>
        <v>(724-874)x300x8x12</v>
      </c>
      <c r="AO223" s="5">
        <f t="shared" si="152"/>
        <v>700</v>
      </c>
      <c r="AP223" s="27">
        <f t="shared" si="153"/>
        <v>128</v>
      </c>
      <c r="AQ223" s="27">
        <f t="shared" si="154"/>
        <v>114125.22666666665</v>
      </c>
      <c r="AR223" s="5">
        <f t="shared" si="155"/>
        <v>5402.9866666666676</v>
      </c>
      <c r="AS223" s="5">
        <f t="shared" si="156"/>
        <v>3152.6305709023936</v>
      </c>
      <c r="AT223" s="27">
        <f t="shared" si="157"/>
        <v>360.19911111111116</v>
      </c>
      <c r="AU223" s="27">
        <f t="shared" si="158"/>
        <v>1771.6</v>
      </c>
      <c r="AV223" s="82">
        <f t="shared" si="159"/>
        <v>4.6711466666666669E-7</v>
      </c>
      <c r="AW223" s="82">
        <f t="shared" si="160"/>
        <v>6843744</v>
      </c>
      <c r="AX223" s="82">
        <f t="shared" si="161"/>
        <v>6.8437439999999997E-6</v>
      </c>
      <c r="AY223" s="70">
        <f t="shared" si="162"/>
        <v>0.16178744234285594</v>
      </c>
      <c r="AZ223" s="16">
        <f t="shared" si="163"/>
        <v>534</v>
      </c>
      <c r="BA223" s="22" t="s">
        <v>312</v>
      </c>
      <c r="BB223" s="23">
        <v>100.30032824376394</v>
      </c>
      <c r="BC223" s="23">
        <v>30.38802729800841</v>
      </c>
      <c r="BD223" s="23">
        <v>0.17909770219149479</v>
      </c>
      <c r="BE223" s="23">
        <v>3.8496777532379775E-2</v>
      </c>
      <c r="BF223" s="23">
        <v>2.7033865498893306E-2</v>
      </c>
      <c r="BG223" s="23">
        <v>138.36871791380395</v>
      </c>
      <c r="BH223" s="42" cm="1">
        <f t="array" ref="BH223">_xll.Bimoment(BE223,AY223,AD223,AE223,$O$75)</f>
        <v>0.33776804384825249</v>
      </c>
      <c r="BI223" s="42">
        <f t="shared" si="164"/>
        <v>3.1981732534195499E-2</v>
      </c>
      <c r="BJ223" s="42">
        <f t="shared" si="165"/>
        <v>4.2205593469456124</v>
      </c>
      <c r="BK223" s="24">
        <f t="shared" si="166"/>
        <v>0.6428571428571429</v>
      </c>
      <c r="BL223" s="26" cm="1">
        <f t="array" ref="BL223">_xll.TCVN5575AnnexEHeSoCx(1,BK223)</f>
        <v>1.1057142857142856</v>
      </c>
      <c r="BM223" s="26">
        <f t="shared" si="167"/>
        <v>1.47</v>
      </c>
      <c r="BN223" s="24">
        <f t="shared" si="168"/>
        <v>1</v>
      </c>
      <c r="BO223" s="26" cm="1">
        <f t="array" ref="BO223">noisuy1chieu(BQ223*BN223,$C$92:$M$92,$C$93:$M$93)</f>
        <v>1.8090522289276123</v>
      </c>
      <c r="BP223" s="24">
        <f t="shared" si="169"/>
        <v>3.6086672373887116E-2</v>
      </c>
      <c r="BQ223" s="26">
        <f t="shared" si="170"/>
        <v>0.18280007338038287</v>
      </c>
      <c r="BR223" s="24">
        <f t="shared" si="171"/>
        <v>2.351270685413581E-4</v>
      </c>
      <c r="BS223" s="24">
        <f t="shared" si="172"/>
        <v>6.7091794257612067E-3</v>
      </c>
      <c r="BT223" s="42">
        <f t="shared" si="173"/>
        <v>0.21912187282281134</v>
      </c>
      <c r="BU223" s="42">
        <f t="shared" si="174"/>
        <v>0.22559592518003119</v>
      </c>
      <c r="BV223" s="28">
        <f t="shared" si="175"/>
        <v>0.22559592518003119</v>
      </c>
      <c r="BW223" s="5" t="str">
        <f t="shared" si="176"/>
        <v>OK</v>
      </c>
      <c r="BX223" s="51">
        <v>1.2</v>
      </c>
      <c r="BY223" s="96" cm="1">
        <f t="array" ref="BY223">_xll.DCETCVNPhuLucFHeSoOnDinh(AE223*1000, BX223*1000, AH223, AI223, AJ223, AK223, AL223, AM223, $D$29)</f>
        <v>1</v>
      </c>
      <c r="BZ223" s="52">
        <f t="shared" si="177"/>
        <v>0.20212465256630907</v>
      </c>
      <c r="CA223" s="54">
        <f t="shared" si="178"/>
        <v>0.20906895906061165</v>
      </c>
      <c r="CB223" s="5" t="str">
        <f t="shared" si="179"/>
        <v>OK</v>
      </c>
      <c r="CC223" s="56">
        <f t="shared" si="180"/>
        <v>0.40527421278457681</v>
      </c>
      <c r="CD223" s="55">
        <f t="shared" si="181"/>
        <v>0.40527421278457681</v>
      </c>
      <c r="CE223" s="54">
        <f t="shared" si="182"/>
        <v>0.40527421278457681</v>
      </c>
      <c r="CF223" s="52">
        <f t="shared" si="183"/>
        <v>0.38</v>
      </c>
      <c r="CG223" s="5" t="str">
        <f t="shared" si="184"/>
        <v>Check</v>
      </c>
      <c r="CH223" s="57">
        <f t="shared" si="185"/>
        <v>2.9146433111219565</v>
      </c>
      <c r="CI223" s="6">
        <f t="shared" si="186"/>
        <v>3.2</v>
      </c>
      <c r="CJ223" s="5" t="str">
        <f t="shared" si="187"/>
        <v>OK</v>
      </c>
      <c r="DN223" s="181"/>
      <c r="DP223" s="27"/>
      <c r="DQ223" s="27"/>
      <c r="DR223" s="5"/>
      <c r="DS223" s="5"/>
      <c r="DT223" s="27"/>
      <c r="DU223" s="27"/>
      <c r="DV223" s="82"/>
      <c r="DW223" s="82"/>
      <c r="DX223" s="82"/>
      <c r="DY223" s="70"/>
      <c r="DZ223" s="16"/>
      <c r="EH223" s="42"/>
      <c r="EI223" s="42"/>
      <c r="EJ223" s="42"/>
      <c r="EK223" s="24"/>
      <c r="EL223" s="26"/>
      <c r="EM223" s="26"/>
      <c r="EN223" s="24"/>
      <c r="EO223" s="26"/>
      <c r="EP223" s="24"/>
      <c r="EQ223" s="26"/>
      <c r="ER223" s="24"/>
      <c r="ES223" s="24"/>
      <c r="ET223" s="42"/>
      <c r="EU223" s="42"/>
      <c r="EV223" s="28"/>
      <c r="EX223" s="51"/>
      <c r="EY223" s="96"/>
      <c r="EZ223" s="52"/>
      <c r="FA223" s="54"/>
      <c r="FB223" s="5"/>
      <c r="FC223" s="56"/>
      <c r="FD223" s="55"/>
      <c r="FE223" s="54"/>
      <c r="FF223" s="52"/>
      <c r="FG223" s="5"/>
      <c r="FH223" s="57"/>
      <c r="FI223" s="6"/>
      <c r="FJ223" s="5"/>
    </row>
    <row r="224" spans="27:166">
      <c r="AA224" s="18" t="s">
        <v>131</v>
      </c>
      <c r="AB224" s="22" t="s">
        <v>341</v>
      </c>
      <c r="AC224" s="22" t="s">
        <v>211</v>
      </c>
      <c r="AD224" s="74">
        <v>5.25</v>
      </c>
      <c r="AE224" s="74">
        <v>10.5</v>
      </c>
      <c r="AF224" s="22">
        <v>724</v>
      </c>
      <c r="AG224" s="22">
        <v>874</v>
      </c>
      <c r="AH224" s="22">
        <v>798.99999999999989</v>
      </c>
      <c r="AI224" s="6">
        <v>8</v>
      </c>
      <c r="AJ224" s="6">
        <v>300</v>
      </c>
      <c r="AK224" s="6">
        <v>12</v>
      </c>
      <c r="AL224" s="6">
        <v>300</v>
      </c>
      <c r="AM224" s="6">
        <v>12</v>
      </c>
      <c r="AN224" s="5" t="str" cm="1">
        <f t="array" ref="AN224">_xll.Dce_Name_SectI(AF224, AG224, AJ224, AI224, AK224, "x", "-", $Q$14)</f>
        <v>(724-874)x300x8x12</v>
      </c>
      <c r="AO224" s="5">
        <f t="shared" si="152"/>
        <v>774.99999999999989</v>
      </c>
      <c r="AP224" s="27">
        <f t="shared" si="153"/>
        <v>134</v>
      </c>
      <c r="AQ224" s="27">
        <f t="shared" si="154"/>
        <v>142527.3516666666</v>
      </c>
      <c r="AR224" s="5">
        <f t="shared" si="155"/>
        <v>5403.3066666666673</v>
      </c>
      <c r="AS224" s="5">
        <f t="shared" si="156"/>
        <v>3567.6433458489764</v>
      </c>
      <c r="AT224" s="27">
        <f t="shared" si="157"/>
        <v>360.22044444444447</v>
      </c>
      <c r="AU224" s="27">
        <f t="shared" si="158"/>
        <v>2017.2249999999995</v>
      </c>
      <c r="AV224" s="82">
        <f t="shared" si="159"/>
        <v>4.799146666666667E-7</v>
      </c>
      <c r="AW224" s="82">
        <f t="shared" si="160"/>
        <v>8361481.4999999972</v>
      </c>
      <c r="AX224" s="82">
        <f t="shared" si="161"/>
        <v>8.3614814999999972E-6</v>
      </c>
      <c r="AY224" s="70">
        <f t="shared" si="162"/>
        <v>0.1483611975238546</v>
      </c>
      <c r="AZ224" s="16">
        <f t="shared" si="163"/>
        <v>590.24999999999989</v>
      </c>
      <c r="BA224" s="22" t="s">
        <v>312</v>
      </c>
      <c r="BB224" s="23">
        <v>103.22421508171932</v>
      </c>
      <c r="BC224" s="23">
        <v>23.33974863259839</v>
      </c>
      <c r="BD224" s="23">
        <v>0.17909770219149479</v>
      </c>
      <c r="BE224" s="23">
        <v>3.8496777532379775E-2</v>
      </c>
      <c r="BF224" s="23">
        <v>0.96729680200451029</v>
      </c>
      <c r="BG224" s="23">
        <v>2.5402445342173787</v>
      </c>
      <c r="BH224" s="42" cm="1">
        <f t="array" ref="BH224">_xll.Bimoment(BE224,AY224,AD224,AE224,$O$75)</f>
        <v>-0.16508148255889346</v>
      </c>
      <c r="BI224" s="42">
        <f t="shared" si="164"/>
        <v>2.8886726159918521E-2</v>
      </c>
      <c r="BJ224" s="42">
        <f t="shared" si="165"/>
        <v>3.2416317545275541</v>
      </c>
      <c r="BK224" s="24">
        <f t="shared" si="166"/>
        <v>0.58064516129032262</v>
      </c>
      <c r="BL224" s="26" cm="1">
        <f t="array" ref="BL224">_xll.TCVN5575AnnexEHeSoCx(1,BK224)</f>
        <v>1.1119354838709676</v>
      </c>
      <c r="BM224" s="26">
        <f t="shared" si="167"/>
        <v>1.47</v>
      </c>
      <c r="BN224" s="24">
        <f t="shared" si="168"/>
        <v>1</v>
      </c>
      <c r="BO224" s="26" cm="1">
        <f t="array" ref="BO224">noisuy1chieu(BQ224*BN224,$C$92:$M$92,$C$93:$M$93)</f>
        <v>1.4748953580856323</v>
      </c>
      <c r="BP224" s="24">
        <f t="shared" si="169"/>
        <v>3.5475721993913759E-2</v>
      </c>
      <c r="BQ224" s="26">
        <f t="shared" si="170"/>
        <v>2.9489605055822757E-3</v>
      </c>
      <c r="BR224" s="24">
        <f t="shared" si="171"/>
        <v>8.4125665245589586E-3</v>
      </c>
      <c r="BS224" s="24">
        <f t="shared" si="172"/>
        <v>3.6386842115750696E-3</v>
      </c>
      <c r="BT224" s="42">
        <f t="shared" si="173"/>
        <v>4.6837249024054992E-2</v>
      </c>
      <c r="BU224" s="42">
        <f t="shared" si="174"/>
        <v>4.206336671107111E-2</v>
      </c>
      <c r="BV224" s="28">
        <f t="shared" si="175"/>
        <v>4.6837249024054992E-2</v>
      </c>
      <c r="BW224" s="5" t="str">
        <f t="shared" si="176"/>
        <v>OK</v>
      </c>
      <c r="BX224" s="51">
        <v>1.2</v>
      </c>
      <c r="BY224" s="96" cm="1">
        <f t="array" ref="BY224">_xll.DCETCVNPhuLucFHeSoOnDinh(AE224*1000, BX224*1000, AH224, AI224, AJ224, AK224, AL224, AM224, $D$29)</f>
        <v>1</v>
      </c>
      <c r="BZ224" s="52">
        <f t="shared" si="177"/>
        <v>3.2790538266910009E-3</v>
      </c>
      <c r="CA224" s="54">
        <f t="shared" si="178"/>
        <v>1.5330304562825029E-2</v>
      </c>
      <c r="CB224" s="5" t="str">
        <f t="shared" si="179"/>
        <v>OK</v>
      </c>
      <c r="CC224" s="56">
        <f t="shared" si="180"/>
        <v>0.40527421278457681</v>
      </c>
      <c r="CD224" s="55">
        <f t="shared" si="181"/>
        <v>0.40527421278457681</v>
      </c>
      <c r="CE224" s="54">
        <f t="shared" si="182"/>
        <v>0.40527421278457681</v>
      </c>
      <c r="CF224" s="52">
        <f t="shared" si="183"/>
        <v>0.38</v>
      </c>
      <c r="CG224" s="5" t="str">
        <f t="shared" si="184"/>
        <v>Check</v>
      </c>
      <c r="CH224" s="57">
        <f t="shared" si="185"/>
        <v>3.2269265230278799</v>
      </c>
      <c r="CI224" s="6">
        <f t="shared" si="186"/>
        <v>3.2</v>
      </c>
      <c r="CJ224" s="5" t="str">
        <f t="shared" si="187"/>
        <v>Gia cường</v>
      </c>
      <c r="DN224" s="181"/>
      <c r="DP224" s="27"/>
      <c r="DQ224" s="27"/>
      <c r="DR224" s="5"/>
      <c r="DS224" s="5"/>
      <c r="DT224" s="27"/>
      <c r="DU224" s="27"/>
      <c r="DV224" s="82"/>
      <c r="DW224" s="82"/>
      <c r="DX224" s="82"/>
      <c r="DY224" s="70"/>
      <c r="DZ224" s="16"/>
      <c r="EH224" s="42"/>
      <c r="EI224" s="42"/>
      <c r="EJ224" s="42"/>
      <c r="EK224" s="24"/>
      <c r="EL224" s="26"/>
      <c r="EM224" s="26"/>
      <c r="EN224" s="24"/>
      <c r="EO224" s="26"/>
      <c r="EP224" s="24"/>
      <c r="EQ224" s="26"/>
      <c r="ER224" s="24"/>
      <c r="ES224" s="24"/>
      <c r="ET224" s="42"/>
      <c r="EU224" s="42"/>
      <c r="EV224" s="28"/>
      <c r="EX224" s="51"/>
      <c r="EY224" s="96"/>
      <c r="EZ224" s="52"/>
      <c r="FA224" s="54"/>
      <c r="FB224" s="5"/>
      <c r="FC224" s="56"/>
      <c r="FD224" s="55"/>
      <c r="FE224" s="54"/>
      <c r="FF224" s="52"/>
      <c r="FG224" s="5"/>
      <c r="FH224" s="57"/>
      <c r="FI224" s="6"/>
      <c r="FJ224" s="5"/>
    </row>
    <row r="225" spans="27:166">
      <c r="AA225" s="18" t="s">
        <v>131</v>
      </c>
      <c r="AB225" s="22" t="s">
        <v>341</v>
      </c>
      <c r="AC225" s="22" t="s">
        <v>211</v>
      </c>
      <c r="AD225" s="74">
        <v>6.47</v>
      </c>
      <c r="AE225" s="74">
        <v>10.5</v>
      </c>
      <c r="AF225" s="22">
        <v>724</v>
      </c>
      <c r="AG225" s="22">
        <v>874</v>
      </c>
      <c r="AH225" s="22">
        <v>816.45524278856499</v>
      </c>
      <c r="AI225" s="6">
        <v>8</v>
      </c>
      <c r="AJ225" s="6">
        <v>300</v>
      </c>
      <c r="AK225" s="6">
        <v>12</v>
      </c>
      <c r="AL225" s="6">
        <v>300</v>
      </c>
      <c r="AM225" s="6">
        <v>12</v>
      </c>
      <c r="AN225" s="5" t="str" cm="1">
        <f t="array" ref="AN225">_xll.Dce_Name_SectI(AF225, AG225, AJ225, AI225, AK225, "x", "-", $Q$14)</f>
        <v>(724-874)x300x8x12</v>
      </c>
      <c r="AO225" s="5">
        <f t="shared" si="152"/>
        <v>792.45524278856499</v>
      </c>
      <c r="AP225" s="27">
        <f t="shared" si="153"/>
        <v>135.39641942308521</v>
      </c>
      <c r="AQ225" s="27">
        <f t="shared" si="154"/>
        <v>149672.00629356259</v>
      </c>
      <c r="AR225" s="5">
        <f t="shared" si="155"/>
        <v>5403.3811423692314</v>
      </c>
      <c r="AS225" s="5">
        <f t="shared" si="156"/>
        <v>3666.3860662432589</v>
      </c>
      <c r="AT225" s="27">
        <f t="shared" si="157"/>
        <v>360.22540949128211</v>
      </c>
      <c r="AU225" s="27">
        <f t="shared" si="158"/>
        <v>2076.0047488425007</v>
      </c>
      <c r="AV225" s="82">
        <f t="shared" si="159"/>
        <v>4.8289369476924839E-7</v>
      </c>
      <c r="AW225" s="82">
        <f t="shared" si="160"/>
        <v>8736501.2082751207</v>
      </c>
      <c r="AX225" s="82">
        <f t="shared" si="161"/>
        <v>8.73650120827512E-6</v>
      </c>
      <c r="AY225" s="70">
        <f t="shared" si="162"/>
        <v>0.14559180563098195</v>
      </c>
      <c r="AZ225" s="16">
        <f t="shared" si="163"/>
        <v>603.34143209142383</v>
      </c>
      <c r="BA225" s="22" t="s">
        <v>312</v>
      </c>
      <c r="BB225" s="23">
        <v>103.90963661088425</v>
      </c>
      <c r="BC225" s="23">
        <v>21.740817786395311</v>
      </c>
      <c r="BD225" s="23">
        <v>0.17909770219149479</v>
      </c>
      <c r="BE225" s="23">
        <v>3.8496777532379775E-2</v>
      </c>
      <c r="BF225" s="23">
        <v>1.186130373228439</v>
      </c>
      <c r="BG225" s="23">
        <v>30.079878568715852</v>
      </c>
      <c r="BH225" s="42" cm="1">
        <f t="array" ref="BH225">_xll.Bimoment(BE225,AY225,AD225,AE225,$O$75)</f>
        <v>-0.13938395995577108</v>
      </c>
      <c r="BI225" s="42">
        <f t="shared" si="164"/>
        <v>2.8250444397539286E-2</v>
      </c>
      <c r="BJ225" s="42">
        <f t="shared" si="165"/>
        <v>3.0195580258882377</v>
      </c>
      <c r="BK225" s="24">
        <f t="shared" si="166"/>
        <v>0.56785541403764117</v>
      </c>
      <c r="BL225" s="26" cm="1">
        <f t="array" ref="BL225">_xll.TCVN5575AnnexEHeSoCx(1,BK225)</f>
        <v>1.1132144585962358</v>
      </c>
      <c r="BM225" s="26">
        <f t="shared" si="167"/>
        <v>1.47</v>
      </c>
      <c r="BN225" s="24">
        <f t="shared" si="168"/>
        <v>1</v>
      </c>
      <c r="BO225" s="26" cm="1">
        <f t="array" ref="BO225">noisuy1chieu(BQ225*BN225,$C$92:$M$92,$C$93:$M$93)</f>
        <v>1.5263406038284302</v>
      </c>
      <c r="BP225" s="24">
        <f t="shared" si="169"/>
        <v>3.5342974598096752E-2</v>
      </c>
      <c r="BQ225" s="26">
        <f t="shared" si="170"/>
        <v>3.3940129780113078E-2</v>
      </c>
      <c r="BR225" s="24">
        <f t="shared" si="171"/>
        <v>1.0315616796155461E-2</v>
      </c>
      <c r="BS225" s="24">
        <f t="shared" si="172"/>
        <v>2.9042995121512437E-3</v>
      </c>
      <c r="BT225" s="42">
        <f t="shared" si="173"/>
        <v>7.9598721174365297E-2</v>
      </c>
      <c r="BU225" s="42">
        <f t="shared" si="174"/>
        <v>7.2187403890361074E-2</v>
      </c>
      <c r="BV225" s="28">
        <f t="shared" si="175"/>
        <v>7.9598721174365297E-2</v>
      </c>
      <c r="BW225" s="5" t="str">
        <f t="shared" si="176"/>
        <v>OK</v>
      </c>
      <c r="BX225" s="51">
        <v>1.2</v>
      </c>
      <c r="BY225" s="96" cm="1">
        <f t="array" ref="BY225">_xll.DCETCVNPhuLucFHeSoOnDinh(AE225*1000, BX225*1000, AH225, AI225, AJ225, AK225, AL225, AM225, $D$29)</f>
        <v>1</v>
      </c>
      <c r="BZ225" s="52">
        <f t="shared" si="177"/>
        <v>3.7782643197854557E-2</v>
      </c>
      <c r="CA225" s="54">
        <f t="shared" si="178"/>
        <v>5.1002559506161262E-2</v>
      </c>
      <c r="CB225" s="5" t="str">
        <f t="shared" si="179"/>
        <v>OK</v>
      </c>
      <c r="CC225" s="56">
        <f t="shared" si="180"/>
        <v>0.40527421278457681</v>
      </c>
      <c r="CD225" s="55">
        <f t="shared" si="181"/>
        <v>0.40527421278457681</v>
      </c>
      <c r="CE225" s="54">
        <f t="shared" si="182"/>
        <v>0.40527421278457681</v>
      </c>
      <c r="CF225" s="52">
        <f t="shared" si="183"/>
        <v>0.38</v>
      </c>
      <c r="CG225" s="5" t="str">
        <f t="shared" si="184"/>
        <v>Check</v>
      </c>
      <c r="CH225" s="57">
        <f t="shared" si="185"/>
        <v>3.2996062467960243</v>
      </c>
      <c r="CI225" s="6">
        <f t="shared" si="186"/>
        <v>3.2</v>
      </c>
      <c r="CJ225" s="5" t="str">
        <f t="shared" si="187"/>
        <v>Gia cường</v>
      </c>
      <c r="DN225" s="181"/>
      <c r="DP225" s="27"/>
      <c r="DQ225" s="27"/>
      <c r="DR225" s="5"/>
      <c r="DS225" s="5"/>
      <c r="DT225" s="27"/>
      <c r="DU225" s="27"/>
      <c r="DV225" s="82"/>
      <c r="DW225" s="82"/>
      <c r="DX225" s="82"/>
      <c r="DY225" s="70"/>
      <c r="DZ225" s="16"/>
      <c r="EH225" s="42"/>
      <c r="EI225" s="42"/>
      <c r="EJ225" s="42"/>
      <c r="EK225" s="24"/>
      <c r="EL225" s="26"/>
      <c r="EM225" s="26"/>
      <c r="EN225" s="24"/>
      <c r="EO225" s="26"/>
      <c r="EP225" s="24"/>
      <c r="EQ225" s="26"/>
      <c r="ER225" s="24"/>
      <c r="ES225" s="24"/>
      <c r="ET225" s="42"/>
      <c r="EU225" s="42"/>
      <c r="EV225" s="28"/>
      <c r="EX225" s="51"/>
      <c r="EY225" s="96"/>
      <c r="EZ225" s="52"/>
      <c r="FA225" s="54"/>
      <c r="FB225" s="5"/>
      <c r="FC225" s="56"/>
      <c r="FD225" s="55"/>
      <c r="FE225" s="54"/>
      <c r="FF225" s="52"/>
      <c r="FG225" s="5"/>
      <c r="FH225" s="57"/>
      <c r="FI225" s="6"/>
      <c r="FJ225" s="5"/>
    </row>
    <row r="226" spans="27:166">
      <c r="AA226" s="18" t="s">
        <v>131</v>
      </c>
      <c r="AB226" s="22" t="s">
        <v>341</v>
      </c>
      <c r="AC226" s="22" t="s">
        <v>211</v>
      </c>
      <c r="AD226" s="74">
        <v>6.47</v>
      </c>
      <c r="AE226" s="74">
        <v>10.5</v>
      </c>
      <c r="AF226" s="22">
        <v>724</v>
      </c>
      <c r="AG226" s="22">
        <v>874</v>
      </c>
      <c r="AH226" s="22">
        <v>816.45524278856499</v>
      </c>
      <c r="AI226" s="6">
        <v>8</v>
      </c>
      <c r="AJ226" s="6">
        <v>300</v>
      </c>
      <c r="AK226" s="6">
        <v>12</v>
      </c>
      <c r="AL226" s="6">
        <v>300</v>
      </c>
      <c r="AM226" s="6">
        <v>12</v>
      </c>
      <c r="AN226" s="5" t="str" cm="1">
        <f t="array" ref="AN226">_xll.Dce_Name_SectI(AF226, AG226, AJ226, AI226, AK226, "x", "-", $Q$14)</f>
        <v>(724-874)x300x8x12</v>
      </c>
      <c r="AO226" s="5">
        <f t="shared" si="152"/>
        <v>792.45524278856499</v>
      </c>
      <c r="AP226" s="27">
        <f t="shared" si="153"/>
        <v>135.39641942308521</v>
      </c>
      <c r="AQ226" s="27">
        <f t="shared" si="154"/>
        <v>149672.00629356259</v>
      </c>
      <c r="AR226" s="5">
        <f t="shared" si="155"/>
        <v>5403.3811423692314</v>
      </c>
      <c r="AS226" s="5">
        <f t="shared" si="156"/>
        <v>3666.3860662432589</v>
      </c>
      <c r="AT226" s="27">
        <f t="shared" si="157"/>
        <v>360.22540949128211</v>
      </c>
      <c r="AU226" s="27">
        <f t="shared" si="158"/>
        <v>2076.0047488425007</v>
      </c>
      <c r="AV226" s="82">
        <f t="shared" si="159"/>
        <v>4.8289369476924839E-7</v>
      </c>
      <c r="AW226" s="82">
        <f t="shared" si="160"/>
        <v>8736501.2082751207</v>
      </c>
      <c r="AX226" s="82">
        <f t="shared" si="161"/>
        <v>8.73650120827512E-6</v>
      </c>
      <c r="AY226" s="70">
        <f t="shared" si="162"/>
        <v>0.14559180563098195</v>
      </c>
      <c r="AZ226" s="16">
        <f t="shared" si="163"/>
        <v>603.34143209142383</v>
      </c>
      <c r="BA226" s="22" t="s">
        <v>312</v>
      </c>
      <c r="BB226" s="23">
        <v>103.98375706130901</v>
      </c>
      <c r="BC226" s="23">
        <v>22.36539230363951</v>
      </c>
      <c r="BD226" s="23">
        <v>0.62174995935467336</v>
      </c>
      <c r="BE226" s="23">
        <v>3.8493808641432453E-2</v>
      </c>
      <c r="BF226" s="23">
        <v>1.1861304695932802</v>
      </c>
      <c r="BG226" s="23">
        <v>30.079859591182867</v>
      </c>
      <c r="BH226" s="42" cm="1">
        <f t="array" ref="BH226">_xll.Bimoment(BE226,AY226,AD226,AE226,$O$75)</f>
        <v>-0.13937321059430655</v>
      </c>
      <c r="BI226" s="42">
        <f t="shared" si="164"/>
        <v>9.807335572145405E-2</v>
      </c>
      <c r="BJ226" s="42">
        <f t="shared" si="165"/>
        <v>3.1063044866165983</v>
      </c>
      <c r="BK226" s="24">
        <f t="shared" si="166"/>
        <v>0.56785541403764117</v>
      </c>
      <c r="BL226" s="26" cm="1">
        <f t="array" ref="BL226">_xll.TCVN5575AnnexEHeSoCx(1,BK226)</f>
        <v>1.1132144585962358</v>
      </c>
      <c r="BM226" s="26">
        <f t="shared" si="167"/>
        <v>1.47</v>
      </c>
      <c r="BN226" s="24">
        <f t="shared" si="168"/>
        <v>1</v>
      </c>
      <c r="BO226" s="26" cm="1">
        <f t="array" ref="BO226">noisuy1chieu(BQ226*BN226,$C$92:$M$92,$C$93:$M$93)</f>
        <v>1.5263406038284302</v>
      </c>
      <c r="BP226" s="24">
        <f t="shared" si="169"/>
        <v>3.5368185322356825E-2</v>
      </c>
      <c r="BQ226" s="26">
        <f t="shared" si="170"/>
        <v>3.3940108367129941E-2</v>
      </c>
      <c r="BR226" s="24">
        <f t="shared" si="171"/>
        <v>1.0315617634227562E-2</v>
      </c>
      <c r="BS226" s="24">
        <f t="shared" si="172"/>
        <v>2.9040755311044489E-3</v>
      </c>
      <c r="BT226" s="42">
        <f t="shared" si="173"/>
        <v>7.9623911323714325E-2</v>
      </c>
      <c r="BU226" s="42">
        <f t="shared" si="174"/>
        <v>7.221236922059121E-2</v>
      </c>
      <c r="BV226" s="28">
        <f t="shared" si="175"/>
        <v>7.9623911323714325E-2</v>
      </c>
      <c r="BW226" s="5" t="str">
        <f t="shared" si="176"/>
        <v>OK</v>
      </c>
      <c r="BX226" s="51">
        <v>1.2</v>
      </c>
      <c r="BY226" s="96" cm="1">
        <f t="array" ref="BY226">_xll.DCETCVNPhuLucFHeSoOnDinh(AE226*1000, BX226*1000, AH226, AI226, AJ226, AK226, AL226, AM226, $D$29)</f>
        <v>1</v>
      </c>
      <c r="BZ226" s="52">
        <f t="shared" si="177"/>
        <v>3.7782619360612141E-2</v>
      </c>
      <c r="CA226" s="54">
        <f t="shared" si="178"/>
        <v>5.100231252594415E-2</v>
      </c>
      <c r="CB226" s="5" t="str">
        <f t="shared" si="179"/>
        <v>OK</v>
      </c>
      <c r="CC226" s="56">
        <f t="shared" si="180"/>
        <v>0.40527421278457681</v>
      </c>
      <c r="CD226" s="55">
        <f t="shared" si="181"/>
        <v>0.40527421278457681</v>
      </c>
      <c r="CE226" s="54">
        <f t="shared" si="182"/>
        <v>0.40527421278457681</v>
      </c>
      <c r="CF226" s="52">
        <f t="shared" si="183"/>
        <v>0.38</v>
      </c>
      <c r="CG226" s="5" t="str">
        <f t="shared" si="184"/>
        <v>Check</v>
      </c>
      <c r="CH226" s="57">
        <f t="shared" si="185"/>
        <v>3.2996062467960243</v>
      </c>
      <c r="CI226" s="6">
        <f t="shared" si="186"/>
        <v>3.2</v>
      </c>
      <c r="CJ226" s="5" t="str">
        <f t="shared" si="187"/>
        <v>Gia cường</v>
      </c>
      <c r="DN226" s="181"/>
      <c r="DP226" s="27"/>
      <c r="DQ226" s="27"/>
      <c r="DR226" s="5"/>
      <c r="DS226" s="5"/>
      <c r="DT226" s="27"/>
      <c r="DU226" s="27"/>
      <c r="DV226" s="82"/>
      <c r="DW226" s="82"/>
      <c r="DX226" s="82"/>
      <c r="DY226" s="70"/>
      <c r="DZ226" s="16"/>
      <c r="EH226" s="42"/>
      <c r="EI226" s="42"/>
      <c r="EJ226" s="42"/>
      <c r="EK226" s="24"/>
      <c r="EL226" s="26"/>
      <c r="EM226" s="26"/>
      <c r="EN226" s="24"/>
      <c r="EO226" s="26"/>
      <c r="EP226" s="24"/>
      <c r="EQ226" s="26"/>
      <c r="ER226" s="24"/>
      <c r="ES226" s="24"/>
      <c r="ET226" s="42"/>
      <c r="EU226" s="42"/>
      <c r="EV226" s="28"/>
      <c r="EX226" s="51"/>
      <c r="EY226" s="96"/>
      <c r="EZ226" s="52"/>
      <c r="FA226" s="54"/>
      <c r="FB226" s="5"/>
      <c r="FC226" s="56"/>
      <c r="FD226" s="55"/>
      <c r="FE226" s="54"/>
      <c r="FF226" s="52"/>
      <c r="FG226" s="5"/>
      <c r="FH226" s="57"/>
      <c r="FI226" s="6"/>
      <c r="FJ226" s="5"/>
    </row>
    <row r="227" spans="27:166">
      <c r="AA227" s="18" t="s">
        <v>131</v>
      </c>
      <c r="AB227" s="22" t="s">
        <v>341</v>
      </c>
      <c r="AC227" s="22" t="s">
        <v>211</v>
      </c>
      <c r="AD227" s="74">
        <v>9.2899999999999991</v>
      </c>
      <c r="AE227" s="74">
        <v>10.5</v>
      </c>
      <c r="AF227" s="22">
        <v>724</v>
      </c>
      <c r="AG227" s="22">
        <v>874</v>
      </c>
      <c r="AH227" s="22">
        <v>856.73657033341397</v>
      </c>
      <c r="AI227" s="6">
        <v>8</v>
      </c>
      <c r="AJ227" s="6">
        <v>300</v>
      </c>
      <c r="AK227" s="6">
        <v>12</v>
      </c>
      <c r="AL227" s="6">
        <v>300</v>
      </c>
      <c r="AM227" s="6">
        <v>12</v>
      </c>
      <c r="AN227" s="5" t="str" cm="1">
        <f t="array" ref="AN227">_xll.Dce_Name_SectI(AF227, AG227, AJ227, AI227, AK227, "x", "-", $Q$14)</f>
        <v>(724-874)x300x8x12</v>
      </c>
      <c r="AO227" s="5">
        <f t="shared" si="152"/>
        <v>832.73657033341397</v>
      </c>
      <c r="AP227" s="27">
        <f t="shared" si="153"/>
        <v>138.6189256266731</v>
      </c>
      <c r="AQ227" s="27">
        <f t="shared" si="154"/>
        <v>166950.4396903282</v>
      </c>
      <c r="AR227" s="5">
        <f t="shared" si="155"/>
        <v>5403.5530093667558</v>
      </c>
      <c r="AS227" s="5">
        <f t="shared" si="156"/>
        <v>3897.3576119286358</v>
      </c>
      <c r="AT227" s="27">
        <f t="shared" si="157"/>
        <v>360.23686729111705</v>
      </c>
      <c r="AU227" s="27">
        <f t="shared" si="158"/>
        <v>2213.976022170802</v>
      </c>
      <c r="AV227" s="82">
        <f t="shared" si="159"/>
        <v>4.89768374670236E-7</v>
      </c>
      <c r="AW227" s="82">
        <f t="shared" si="160"/>
        <v>9633328.2889918946</v>
      </c>
      <c r="AX227" s="82">
        <f t="shared" si="161"/>
        <v>9.6333282889918949E-6</v>
      </c>
      <c r="AY227" s="70">
        <f t="shared" si="162"/>
        <v>0.13963269631800207</v>
      </c>
      <c r="AZ227" s="16">
        <f t="shared" si="163"/>
        <v>633.55242775006047</v>
      </c>
      <c r="BA227" s="22" t="s">
        <v>312</v>
      </c>
      <c r="BB227" s="23">
        <v>105.57256460653004</v>
      </c>
      <c r="BC227" s="23">
        <v>18.73530645049669</v>
      </c>
      <c r="BD227" s="23">
        <v>0.62174995935467336</v>
      </c>
      <c r="BE227" s="23">
        <v>3.8493808641432453E-2</v>
      </c>
      <c r="BF227" s="23">
        <v>0.56701349387273015</v>
      </c>
      <c r="BG227" s="23">
        <v>88.005943954117214</v>
      </c>
      <c r="BH227" s="42" cm="1">
        <f t="array" ref="BH227">_xll.Bimoment(BE227,AY227,AD227,AE227,$O$75)</f>
        <v>0.12904377259731004</v>
      </c>
      <c r="BI227" s="42">
        <f t="shared" si="164"/>
        <v>9.332932849126209E-2</v>
      </c>
      <c r="BJ227" s="42">
        <f t="shared" si="165"/>
        <v>2.6021258959023177</v>
      </c>
      <c r="BK227" s="24">
        <f t="shared" si="166"/>
        <v>0.54038697954603754</v>
      </c>
      <c r="BL227" s="26" cm="1">
        <f t="array" ref="BL227">_xll.TCVN5575AnnexEHeSoCx(1,BK227)</f>
        <v>1.1159613020453962</v>
      </c>
      <c r="BM227" s="26">
        <f t="shared" si="167"/>
        <v>1.47</v>
      </c>
      <c r="BN227" s="24">
        <f t="shared" si="168"/>
        <v>1</v>
      </c>
      <c r="BO227" s="26" cm="1">
        <f t="array" ref="BO227">noisuy1chieu(BQ227*BN227,$C$92:$M$92,$C$93:$M$93)</f>
        <v>1.6246875524520874</v>
      </c>
      <c r="BP227" s="24">
        <f t="shared" si="169"/>
        <v>3.5073814060304763E-2</v>
      </c>
      <c r="BQ227" s="26">
        <f t="shared" si="170"/>
        <v>9.3185226525705378E-2</v>
      </c>
      <c r="BR227" s="24">
        <f t="shared" si="171"/>
        <v>4.9310834753499479E-3</v>
      </c>
      <c r="BS227" s="24">
        <f t="shared" si="172"/>
        <v>2.4056245596491251E-3</v>
      </c>
      <c r="BT227" s="42">
        <f t="shared" si="173"/>
        <v>0.1331901240613601</v>
      </c>
      <c r="BU227" s="42">
        <f t="shared" si="174"/>
        <v>0.13066466514565928</v>
      </c>
      <c r="BV227" s="28">
        <f t="shared" si="175"/>
        <v>0.1331901240613601</v>
      </c>
      <c r="BW227" s="5" t="str">
        <f t="shared" si="176"/>
        <v>OK</v>
      </c>
      <c r="BX227" s="51">
        <v>1.2</v>
      </c>
      <c r="BY227" s="96" cm="1">
        <f t="array" ref="BY227">_xll.DCETCVNPhuLucFHeSoOnDinh(AE227*1000, BX227*1000, AH227, AI227, AJ227, AK227, AL227, AM227, $D$29)</f>
        <v>1</v>
      </c>
      <c r="BZ227" s="52">
        <f t="shared" si="177"/>
        <v>0.10399110672502136</v>
      </c>
      <c r="CA227" s="54">
        <f t="shared" si="178"/>
        <v>0.11132781476002043</v>
      </c>
      <c r="CB227" s="5" t="str">
        <f t="shared" si="179"/>
        <v>OK</v>
      </c>
      <c r="CC227" s="56">
        <f t="shared" si="180"/>
        <v>0.40527421278457681</v>
      </c>
      <c r="CD227" s="55">
        <f t="shared" si="181"/>
        <v>0.40527421278457681</v>
      </c>
      <c r="CE227" s="54">
        <f t="shared" si="182"/>
        <v>0.40527421278457681</v>
      </c>
      <c r="CF227" s="52">
        <f t="shared" si="183"/>
        <v>0.38</v>
      </c>
      <c r="CG227" s="5" t="str">
        <f t="shared" si="184"/>
        <v>Check</v>
      </c>
      <c r="CH227" s="57">
        <f t="shared" si="185"/>
        <v>3.4673286780698911</v>
      </c>
      <c r="CI227" s="6">
        <f t="shared" si="186"/>
        <v>3.2</v>
      </c>
      <c r="CJ227" s="5" t="str">
        <f t="shared" si="187"/>
        <v>Gia cường</v>
      </c>
      <c r="DN227" s="181"/>
      <c r="DP227" s="27"/>
      <c r="DQ227" s="27"/>
      <c r="DR227" s="5"/>
      <c r="DS227" s="5"/>
      <c r="DT227" s="27"/>
      <c r="DU227" s="27"/>
      <c r="DV227" s="82"/>
      <c r="DW227" s="82"/>
      <c r="DX227" s="82"/>
      <c r="DY227" s="70"/>
      <c r="DZ227" s="16"/>
      <c r="EH227" s="42"/>
      <c r="EI227" s="42"/>
      <c r="EJ227" s="42"/>
      <c r="EK227" s="24"/>
      <c r="EL227" s="26"/>
      <c r="EM227" s="26"/>
      <c r="EN227" s="24"/>
      <c r="EO227" s="26"/>
      <c r="EP227" s="24"/>
      <c r="EQ227" s="26"/>
      <c r="ER227" s="24"/>
      <c r="ES227" s="24"/>
      <c r="ET227" s="42"/>
      <c r="EU227" s="42"/>
      <c r="EV227" s="28"/>
      <c r="EX227" s="51"/>
      <c r="EY227" s="96"/>
      <c r="EZ227" s="52"/>
      <c r="FA227" s="54"/>
      <c r="FB227" s="5"/>
      <c r="FC227" s="56"/>
      <c r="FD227" s="55"/>
      <c r="FE227" s="54"/>
      <c r="FF227" s="52"/>
      <c r="FG227" s="5"/>
      <c r="FH227" s="57"/>
      <c r="FI227" s="6"/>
      <c r="FJ227" s="5"/>
    </row>
    <row r="228" spans="27:166">
      <c r="AA228" s="18" t="s">
        <v>131</v>
      </c>
      <c r="AB228" s="22" t="s">
        <v>341</v>
      </c>
      <c r="AC228" s="22" t="s">
        <v>211</v>
      </c>
      <c r="AD228" s="74">
        <v>9.2899999999999991</v>
      </c>
      <c r="AE228" s="74">
        <v>10.5</v>
      </c>
      <c r="AF228" s="22">
        <v>724</v>
      </c>
      <c r="AG228" s="22">
        <v>874</v>
      </c>
      <c r="AH228" s="22">
        <v>856.73657033341397</v>
      </c>
      <c r="AI228" s="6">
        <v>8</v>
      </c>
      <c r="AJ228" s="6">
        <v>300</v>
      </c>
      <c r="AK228" s="6">
        <v>12</v>
      </c>
      <c r="AL228" s="6">
        <v>300</v>
      </c>
      <c r="AM228" s="6">
        <v>12</v>
      </c>
      <c r="AN228" s="5" t="str" cm="1">
        <f t="array" ref="AN228">_xll.Dce_Name_SectI(AF228, AG228, AJ228, AI228, AK228, "x", "-", $Q$14)</f>
        <v>(724-874)x300x8x12</v>
      </c>
      <c r="AO228" s="5">
        <f t="shared" si="152"/>
        <v>832.73657033341397</v>
      </c>
      <c r="AP228" s="27">
        <f t="shared" si="153"/>
        <v>138.6189256266731</v>
      </c>
      <c r="AQ228" s="27">
        <f t="shared" si="154"/>
        <v>166950.4396903282</v>
      </c>
      <c r="AR228" s="5">
        <f t="shared" si="155"/>
        <v>5403.5530093667558</v>
      </c>
      <c r="AS228" s="5">
        <f t="shared" si="156"/>
        <v>3897.3576119286358</v>
      </c>
      <c r="AT228" s="27">
        <f t="shared" si="157"/>
        <v>360.23686729111705</v>
      </c>
      <c r="AU228" s="27">
        <f t="shared" si="158"/>
        <v>2213.976022170802</v>
      </c>
      <c r="AV228" s="82">
        <f t="shared" si="159"/>
        <v>4.89768374670236E-7</v>
      </c>
      <c r="AW228" s="82">
        <f t="shared" si="160"/>
        <v>9633328.2889918946</v>
      </c>
      <c r="AX228" s="82">
        <f t="shared" si="161"/>
        <v>9.6333282889918949E-6</v>
      </c>
      <c r="AY228" s="70">
        <f t="shared" si="162"/>
        <v>0.13963269631800207</v>
      </c>
      <c r="AZ228" s="16">
        <f t="shared" si="163"/>
        <v>633.55242775006047</v>
      </c>
      <c r="BA228" s="22" t="s">
        <v>312</v>
      </c>
      <c r="BB228" s="23">
        <v>106.82915681757731</v>
      </c>
      <c r="BC228" s="23">
        <v>13.406992828282455</v>
      </c>
      <c r="BD228" s="23">
        <v>2.0923886727991885</v>
      </c>
      <c r="BE228" s="23">
        <v>0.33329821064118637</v>
      </c>
      <c r="BF228" s="23">
        <v>0.27585092142703616</v>
      </c>
      <c r="BG228" s="23">
        <v>88.333380504896923</v>
      </c>
      <c r="BH228" s="42" cm="1">
        <f t="array" ref="BH228">_xll.Bimoment(BE228,AY228,AD228,AE228,$O$75)</f>
        <v>1.1173240585702426</v>
      </c>
      <c r="BI228" s="42">
        <f t="shared" si="164"/>
        <v>0.314083220813971</v>
      </c>
      <c r="BJ228" s="42">
        <f t="shared" si="165"/>
        <v>1.8620823372614519</v>
      </c>
      <c r="BK228" s="24">
        <f t="shared" si="166"/>
        <v>0.54038697954603754</v>
      </c>
      <c r="BL228" s="26" cm="1">
        <f t="array" ref="BL228">_xll.TCVN5575AnnexEHeSoCx(1,BK228)</f>
        <v>1.1159613020453962</v>
      </c>
      <c r="BM228" s="26">
        <f t="shared" si="167"/>
        <v>1.47</v>
      </c>
      <c r="BN228" s="24">
        <f t="shared" si="168"/>
        <v>1</v>
      </c>
      <c r="BO228" s="26" cm="1">
        <f t="array" ref="BO228">noisuy1chieu(BQ228*BN228,$C$92:$M$92,$C$93:$M$93)</f>
        <v>1.6252630949020386</v>
      </c>
      <c r="BP228" s="24">
        <f t="shared" si="169"/>
        <v>3.5491285036065953E-2</v>
      </c>
      <c r="BQ228" s="26">
        <f t="shared" si="170"/>
        <v>9.3531933211484578E-2</v>
      </c>
      <c r="BR228" s="24">
        <f t="shared" si="171"/>
        <v>2.3989621675815542E-3</v>
      </c>
      <c r="BS228" s="24">
        <f t="shared" si="172"/>
        <v>2.0821697238535049E-2</v>
      </c>
      <c r="BT228" s="42">
        <f t="shared" si="173"/>
        <v>0.13142218041513209</v>
      </c>
      <c r="BU228" s="42">
        <f t="shared" si="174"/>
        <v>0.14984491548608558</v>
      </c>
      <c r="BV228" s="28">
        <f t="shared" si="175"/>
        <v>0.14984491548608558</v>
      </c>
      <c r="BW228" s="5" t="str">
        <f t="shared" si="176"/>
        <v>OK</v>
      </c>
      <c r="BX228" s="51">
        <v>1.2</v>
      </c>
      <c r="BY228" s="96" cm="1">
        <f t="array" ref="BY228">_xll.DCETCVNPhuLucFHeSoOnDinh(AE228*1000, BX228*1000, AH228, AI228, AJ228, AK228, AL228, AM228, $D$29)</f>
        <v>1</v>
      </c>
      <c r="BZ228" s="52">
        <f t="shared" si="177"/>
        <v>0.10437801796951136</v>
      </c>
      <c r="CA228" s="54">
        <f t="shared" si="178"/>
        <v>0.12759867737562797</v>
      </c>
      <c r="CB228" s="5" t="str">
        <f t="shared" si="179"/>
        <v>OK</v>
      </c>
      <c r="CC228" s="56">
        <f t="shared" si="180"/>
        <v>0.40527421278457681</v>
      </c>
      <c r="CD228" s="55">
        <f t="shared" si="181"/>
        <v>0.40527421278457681</v>
      </c>
      <c r="CE228" s="54">
        <f t="shared" si="182"/>
        <v>0.40527421278457681</v>
      </c>
      <c r="CF228" s="52">
        <f t="shared" si="183"/>
        <v>0.38</v>
      </c>
      <c r="CG228" s="5" t="str">
        <f t="shared" si="184"/>
        <v>Check</v>
      </c>
      <c r="CH228" s="57">
        <f t="shared" si="185"/>
        <v>3.4673286780698911</v>
      </c>
      <c r="CI228" s="6">
        <f t="shared" si="186"/>
        <v>3.2</v>
      </c>
      <c r="CJ228" s="5" t="str">
        <f t="shared" si="187"/>
        <v>Gia cường</v>
      </c>
      <c r="DN228" s="181"/>
      <c r="DP228" s="27"/>
      <c r="DQ228" s="27"/>
      <c r="DR228" s="5"/>
      <c r="DS228" s="5"/>
      <c r="DT228" s="27"/>
      <c r="DU228" s="27"/>
      <c r="DV228" s="82"/>
      <c r="DW228" s="82"/>
      <c r="DX228" s="82"/>
      <c r="DY228" s="70"/>
      <c r="DZ228" s="16"/>
      <c r="EH228" s="42"/>
      <c r="EI228" s="42"/>
      <c r="EJ228" s="42"/>
      <c r="EK228" s="24"/>
      <c r="EL228" s="26"/>
      <c r="EM228" s="26"/>
      <c r="EN228" s="24"/>
      <c r="EO228" s="26"/>
      <c r="EP228" s="24"/>
      <c r="EQ228" s="26"/>
      <c r="ER228" s="24"/>
      <c r="ES228" s="24"/>
      <c r="ET228" s="42"/>
      <c r="EU228" s="42"/>
      <c r="EV228" s="28"/>
      <c r="EX228" s="51"/>
      <c r="EY228" s="96"/>
      <c r="EZ228" s="52"/>
      <c r="FA228" s="54"/>
      <c r="FB228" s="5"/>
      <c r="FC228" s="56"/>
      <c r="FD228" s="55"/>
      <c r="FE228" s="54"/>
      <c r="FF228" s="52"/>
      <c r="FG228" s="5"/>
      <c r="FH228" s="57"/>
      <c r="FI228" s="6"/>
      <c r="FJ228" s="5"/>
    </row>
    <row r="229" spans="27:166">
      <c r="AA229" s="18" t="s">
        <v>131</v>
      </c>
      <c r="AB229" s="22" t="s">
        <v>341</v>
      </c>
      <c r="AC229" s="22" t="s">
        <v>211</v>
      </c>
      <c r="AD229" s="74">
        <v>10.5</v>
      </c>
      <c r="AE229" s="74">
        <v>10.5</v>
      </c>
      <c r="AF229" s="22">
        <v>724</v>
      </c>
      <c r="AG229" s="22">
        <v>874</v>
      </c>
      <c r="AH229" s="22">
        <v>874</v>
      </c>
      <c r="AI229" s="6">
        <v>8</v>
      </c>
      <c r="AJ229" s="6">
        <v>300</v>
      </c>
      <c r="AK229" s="6">
        <v>12</v>
      </c>
      <c r="AL229" s="6">
        <v>300</v>
      </c>
      <c r="AM229" s="6">
        <v>12</v>
      </c>
      <c r="AN229" s="5" t="str" cm="1">
        <f t="array" ref="AN229">_xll.Dce_Name_SectI(AF229, AG229, AJ229, AI229, AK229, "x", "-", $Q$14)</f>
        <v>(724-874)x300x8x12</v>
      </c>
      <c r="AO229" s="5">
        <f t="shared" si="152"/>
        <v>850</v>
      </c>
      <c r="AP229" s="27">
        <f t="shared" si="153"/>
        <v>140</v>
      </c>
      <c r="AQ229" s="27">
        <f t="shared" si="154"/>
        <v>174698.22666666668</v>
      </c>
      <c r="AR229" s="5">
        <f t="shared" si="155"/>
        <v>5403.626666666667</v>
      </c>
      <c r="AS229" s="5">
        <f t="shared" si="156"/>
        <v>3997.6710907704046</v>
      </c>
      <c r="AT229" s="27">
        <f t="shared" si="157"/>
        <v>360.24177777777783</v>
      </c>
      <c r="AU229" s="27">
        <f t="shared" si="158"/>
        <v>2274.1</v>
      </c>
      <c r="AV229" s="82">
        <f t="shared" si="159"/>
        <v>4.9271466666666671E-7</v>
      </c>
      <c r="AW229" s="82">
        <f t="shared" si="160"/>
        <v>10031094</v>
      </c>
      <c r="AX229" s="82">
        <f t="shared" si="161"/>
        <v>1.0031094E-5</v>
      </c>
      <c r="AY229" s="70">
        <f t="shared" si="162"/>
        <v>0.13724721180314908</v>
      </c>
      <c r="AZ229" s="16">
        <f t="shared" si="163"/>
        <v>646.5</v>
      </c>
      <c r="BA229" s="22" t="s">
        <v>312</v>
      </c>
      <c r="BB229" s="23">
        <v>107.51311681642949</v>
      </c>
      <c r="BC229" s="23">
        <v>11.876762489690785</v>
      </c>
      <c r="BD229" s="23">
        <v>2.0923886727991885</v>
      </c>
      <c r="BE229" s="23">
        <v>0.33329821064118637</v>
      </c>
      <c r="BF229" s="23">
        <v>2.8043772495891339</v>
      </c>
      <c r="BG229" s="23">
        <v>103.60879000650759</v>
      </c>
      <c r="BH229" s="42" cm="1">
        <f t="array" ref="BH229">_xll.Bimoment(BE229,AY229,AD229,AE229,$O$75)</f>
        <v>2.9611696475057396</v>
      </c>
      <c r="BI229" s="42">
        <f t="shared" si="164"/>
        <v>0.30770421658811592</v>
      </c>
      <c r="BJ229" s="42">
        <f t="shared" si="165"/>
        <v>1.6495503457903868</v>
      </c>
      <c r="BK229" s="24">
        <f t="shared" si="166"/>
        <v>0.52941176470588236</v>
      </c>
      <c r="BL229" s="26" cm="1">
        <f t="array" ref="BL229">_xll.TCVN5575AnnexEHeSoCx(1,BK229)</f>
        <v>1.1170588235294117</v>
      </c>
      <c r="BM229" s="26">
        <f t="shared" si="167"/>
        <v>1.47</v>
      </c>
      <c r="BN229" s="24">
        <f t="shared" si="168"/>
        <v>1</v>
      </c>
      <c r="BO229" s="26" cm="1">
        <f t="array" ref="BO229">noisuy1chieu(BQ229*BN229,$C$92:$M$92,$C$93:$M$93)</f>
        <v>1.650313138961792</v>
      </c>
      <c r="BP229" s="24">
        <f t="shared" si="169"/>
        <v>3.5366156847509704E-2</v>
      </c>
      <c r="BQ229" s="26">
        <f t="shared" si="170"/>
        <v>0.10684838222423111</v>
      </c>
      <c r="BR229" s="24">
        <f t="shared" si="171"/>
        <v>2.4388184698324704E-2</v>
      </c>
      <c r="BS229" s="24">
        <f t="shared" si="172"/>
        <v>5.3256376344572247E-2</v>
      </c>
      <c r="BT229" s="42">
        <f t="shared" si="173"/>
        <v>0.16660272377006552</v>
      </c>
      <c r="BU229" s="42">
        <f t="shared" si="174"/>
        <v>0.19547091541631306</v>
      </c>
      <c r="BV229" s="28">
        <f t="shared" si="175"/>
        <v>0.19547091541631306</v>
      </c>
      <c r="BW229" s="5" t="str">
        <f t="shared" si="176"/>
        <v>OK</v>
      </c>
      <c r="BX229" s="51">
        <v>1.2</v>
      </c>
      <c r="BY229" s="96" cm="1">
        <f t="array" ref="BY229">_xll.DCETCVNPhuLucFHeSoOnDinh(AE229*1000, BX229*1000, AH229, AI229, AJ229, AK229, AL229, AM229, $D$29)</f>
        <v>1</v>
      </c>
      <c r="BZ229" s="52">
        <f t="shared" si="177"/>
        <v>0.1193559281434205</v>
      </c>
      <c r="CA229" s="54">
        <f t="shared" si="178"/>
        <v>0.19700048918631746</v>
      </c>
      <c r="CB229" s="5" t="str">
        <f t="shared" si="179"/>
        <v>OK</v>
      </c>
      <c r="CC229" s="56">
        <f t="shared" si="180"/>
        <v>0.40527421278457681</v>
      </c>
      <c r="CD229" s="55">
        <f t="shared" si="181"/>
        <v>0.40527421278457681</v>
      </c>
      <c r="CE229" s="54">
        <f t="shared" si="182"/>
        <v>0.40527421278457681</v>
      </c>
      <c r="CF229" s="52">
        <f t="shared" si="183"/>
        <v>0.38</v>
      </c>
      <c r="CG229" s="5" t="str">
        <f t="shared" si="184"/>
        <v>Check</v>
      </c>
      <c r="CH229" s="57">
        <f t="shared" si="185"/>
        <v>3.5392097349338045</v>
      </c>
      <c r="CI229" s="6">
        <f t="shared" si="186"/>
        <v>3.2</v>
      </c>
      <c r="CJ229" s="5" t="str">
        <f t="shared" si="187"/>
        <v>Gia cường</v>
      </c>
      <c r="DN229" s="181"/>
      <c r="DP229" s="27"/>
      <c r="DQ229" s="27"/>
      <c r="DR229" s="5"/>
      <c r="DS229" s="5"/>
      <c r="DT229" s="27"/>
      <c r="DU229" s="27"/>
      <c r="DV229" s="82"/>
      <c r="DW229" s="82"/>
      <c r="DX229" s="82"/>
      <c r="DY229" s="70"/>
      <c r="DZ229" s="16"/>
      <c r="EH229" s="42"/>
      <c r="EI229" s="42"/>
      <c r="EJ229" s="42"/>
      <c r="EK229" s="24"/>
      <c r="EL229" s="26"/>
      <c r="EM229" s="26"/>
      <c r="EN229" s="24"/>
      <c r="EO229" s="26"/>
      <c r="EP229" s="24"/>
      <c r="EQ229" s="26"/>
      <c r="ER229" s="24"/>
      <c r="ES229" s="24"/>
      <c r="ET229" s="42"/>
      <c r="EU229" s="42"/>
      <c r="EV229" s="28"/>
      <c r="EX229" s="51"/>
      <c r="EY229" s="96"/>
      <c r="EZ229" s="52"/>
      <c r="FA229" s="54"/>
      <c r="FB229" s="5"/>
      <c r="FC229" s="56"/>
      <c r="FD229" s="55"/>
      <c r="FE229" s="54"/>
      <c r="FF229" s="52"/>
      <c r="FG229" s="5"/>
      <c r="FH229" s="57"/>
      <c r="FI229" s="6"/>
      <c r="FJ229" s="5"/>
    </row>
    <row r="230" spans="27:166">
      <c r="AA230" s="18" t="s">
        <v>131</v>
      </c>
      <c r="AB230" s="22" t="s">
        <v>341</v>
      </c>
      <c r="AC230" s="22" t="s">
        <v>211</v>
      </c>
      <c r="AD230" s="74">
        <v>0</v>
      </c>
      <c r="AE230" s="74">
        <v>10.5</v>
      </c>
      <c r="AF230" s="22">
        <v>724</v>
      </c>
      <c r="AG230" s="22">
        <v>874</v>
      </c>
      <c r="AH230" s="22">
        <v>724</v>
      </c>
      <c r="AI230" s="6">
        <v>8</v>
      </c>
      <c r="AJ230" s="6">
        <v>300</v>
      </c>
      <c r="AK230" s="6">
        <v>12</v>
      </c>
      <c r="AL230" s="6">
        <v>300</v>
      </c>
      <c r="AM230" s="6">
        <v>12</v>
      </c>
      <c r="AN230" s="5" t="str" cm="1">
        <f t="array" ref="AN230">_xll.Dce_Name_SectI(AF230, AG230, AJ230, AI230, AK230, "x", "-", $Q$14)</f>
        <v>(724-874)x300x8x12</v>
      </c>
      <c r="AO230" s="5">
        <f t="shared" si="152"/>
        <v>700</v>
      </c>
      <c r="AP230" s="27">
        <f t="shared" si="153"/>
        <v>128</v>
      </c>
      <c r="AQ230" s="27">
        <f t="shared" si="154"/>
        <v>114125.22666666665</v>
      </c>
      <c r="AR230" s="5">
        <f t="shared" si="155"/>
        <v>5402.9866666666676</v>
      </c>
      <c r="AS230" s="5">
        <f t="shared" si="156"/>
        <v>3152.6305709023936</v>
      </c>
      <c r="AT230" s="27">
        <f t="shared" si="157"/>
        <v>360.19911111111116</v>
      </c>
      <c r="AU230" s="27">
        <f t="shared" si="158"/>
        <v>1771.6</v>
      </c>
      <c r="AV230" s="82">
        <f t="shared" si="159"/>
        <v>4.6711466666666669E-7</v>
      </c>
      <c r="AW230" s="82">
        <f t="shared" si="160"/>
        <v>6843744</v>
      </c>
      <c r="AX230" s="82">
        <f t="shared" si="161"/>
        <v>6.8437439999999997E-6</v>
      </c>
      <c r="AY230" s="70">
        <f t="shared" si="162"/>
        <v>0.16178744234285594</v>
      </c>
      <c r="AZ230" s="16">
        <f t="shared" si="163"/>
        <v>534</v>
      </c>
      <c r="BA230" s="22" t="s">
        <v>313</v>
      </c>
      <c r="BB230" s="23">
        <v>22.499865617428441</v>
      </c>
      <c r="BC230" s="23">
        <v>11.119992771548596</v>
      </c>
      <c r="BD230" s="23">
        <v>0.30704312559690372</v>
      </c>
      <c r="BE230" s="23">
        <v>3.5503592415635027E-2</v>
      </c>
      <c r="BF230" s="23">
        <v>0.29714007849668889</v>
      </c>
      <c r="BG230" s="23">
        <v>160.55990199167718</v>
      </c>
      <c r="BH230" s="42" cm="1">
        <f t="array" ref="BH230">_xll.Bimoment(BE230,AY230,AD230,AE230,$O$75)</f>
        <v>0.31150604618083166</v>
      </c>
      <c r="BI230" s="42">
        <f t="shared" si="164"/>
        <v>5.4829129570875663E-2</v>
      </c>
      <c r="BJ230" s="42">
        <f t="shared" si="165"/>
        <v>1.5444434404928604</v>
      </c>
      <c r="BK230" s="24">
        <f t="shared" si="166"/>
        <v>0.6428571428571429</v>
      </c>
      <c r="BL230" s="26" cm="1">
        <f t="array" ref="BL230">_xll.TCVN5575AnnexEHeSoCx(1,BK230)</f>
        <v>1.1057142857142856</v>
      </c>
      <c r="BM230" s="26">
        <f t="shared" si="167"/>
        <v>1.47</v>
      </c>
      <c r="BN230" s="24">
        <f t="shared" si="168"/>
        <v>1</v>
      </c>
      <c r="BO230" s="26" cm="1">
        <f t="array" ref="BO230">noisuy1chieu(BQ230*BN230,$C$92:$M$92,$C$93:$M$93)</f>
        <v>1.8703246116638184</v>
      </c>
      <c r="BP230" s="24">
        <f t="shared" si="169"/>
        <v>8.0951407957441969E-3</v>
      </c>
      <c r="BQ230" s="26">
        <f t="shared" si="170"/>
        <v>0.21211703272635166</v>
      </c>
      <c r="BR230" s="24">
        <f t="shared" si="171"/>
        <v>2.5843760895361266E-3</v>
      </c>
      <c r="BS230" s="24">
        <f t="shared" si="172"/>
        <v>5.9848248507592986E-3</v>
      </c>
      <c r="BT230" s="42">
        <f t="shared" si="173"/>
        <v>0.22279654961163198</v>
      </c>
      <c r="BU230" s="42">
        <f t="shared" si="174"/>
        <v>0.22619699837285515</v>
      </c>
      <c r="BV230" s="28">
        <f t="shared" si="175"/>
        <v>0.22619699837285515</v>
      </c>
      <c r="BW230" s="5" t="str">
        <f t="shared" si="176"/>
        <v>OK</v>
      </c>
      <c r="BX230" s="51">
        <v>1.2</v>
      </c>
      <c r="BY230" s="96" cm="1">
        <f t="array" ref="BY230">_xll.DCETCVNPhuLucFHeSoOnDinh(AE230*1000, BX230*1000, AH230, AI230, AJ230, AK230, AL230, AM230, $D$29)</f>
        <v>1</v>
      </c>
      <c r="BZ230" s="52">
        <f t="shared" si="177"/>
        <v>0.23454083332885167</v>
      </c>
      <c r="CA230" s="54">
        <f t="shared" si="178"/>
        <v>0.2431100342691471</v>
      </c>
      <c r="CB230" s="5" t="str">
        <f t="shared" si="179"/>
        <v>OK</v>
      </c>
      <c r="CC230" s="56">
        <f t="shared" si="180"/>
        <v>0.40527421278457681</v>
      </c>
      <c r="CD230" s="55">
        <f t="shared" si="181"/>
        <v>0.40527421278457681</v>
      </c>
      <c r="CE230" s="54">
        <f t="shared" si="182"/>
        <v>0.40527421278457681</v>
      </c>
      <c r="CF230" s="52">
        <f t="shared" si="183"/>
        <v>0.38</v>
      </c>
      <c r="CG230" s="5" t="str">
        <f t="shared" si="184"/>
        <v>Check</v>
      </c>
      <c r="CH230" s="57">
        <f t="shared" si="185"/>
        <v>2.9146433111219565</v>
      </c>
      <c r="CI230" s="6">
        <f t="shared" si="186"/>
        <v>3.2</v>
      </c>
      <c r="CJ230" s="5" t="str">
        <f t="shared" si="187"/>
        <v>OK</v>
      </c>
      <c r="DN230" s="181"/>
      <c r="DP230" s="27"/>
      <c r="DQ230" s="27"/>
      <c r="DR230" s="5"/>
      <c r="DS230" s="5"/>
      <c r="DT230" s="27"/>
      <c r="DU230" s="27"/>
      <c r="DV230" s="82"/>
      <c r="DW230" s="82"/>
      <c r="DX230" s="82"/>
      <c r="DY230" s="70"/>
      <c r="DZ230" s="16"/>
      <c r="EH230" s="42"/>
      <c r="EI230" s="42"/>
      <c r="EJ230" s="42"/>
      <c r="EK230" s="24"/>
      <c r="EL230" s="26"/>
      <c r="EM230" s="26"/>
      <c r="EN230" s="24"/>
      <c r="EO230" s="26"/>
      <c r="EP230" s="24"/>
      <c r="EQ230" s="26"/>
      <c r="ER230" s="24"/>
      <c r="ES230" s="24"/>
      <c r="ET230" s="42"/>
      <c r="EU230" s="42"/>
      <c r="EV230" s="28"/>
      <c r="EX230" s="51"/>
      <c r="EY230" s="96"/>
      <c r="EZ230" s="52"/>
      <c r="FA230" s="54"/>
      <c r="FB230" s="5"/>
      <c r="FC230" s="56"/>
      <c r="FD230" s="55"/>
      <c r="FE230" s="54"/>
      <c r="FF230" s="52"/>
      <c r="FG230" s="5"/>
      <c r="FH230" s="57"/>
      <c r="FI230" s="6"/>
      <c r="FJ230" s="5"/>
    </row>
    <row r="231" spans="27:166">
      <c r="AA231" s="18" t="s">
        <v>131</v>
      </c>
      <c r="AB231" s="22" t="s">
        <v>341</v>
      </c>
      <c r="AC231" s="22" t="s">
        <v>211</v>
      </c>
      <c r="AD231" s="74">
        <v>5.25</v>
      </c>
      <c r="AE231" s="74">
        <v>10.5</v>
      </c>
      <c r="AF231" s="22">
        <v>724</v>
      </c>
      <c r="AG231" s="22">
        <v>874</v>
      </c>
      <c r="AH231" s="22">
        <v>798.99999999999989</v>
      </c>
      <c r="AI231" s="6">
        <v>8</v>
      </c>
      <c r="AJ231" s="6">
        <v>300</v>
      </c>
      <c r="AK231" s="6">
        <v>12</v>
      </c>
      <c r="AL231" s="6">
        <v>300</v>
      </c>
      <c r="AM231" s="6">
        <v>12</v>
      </c>
      <c r="AN231" s="5" t="str" cm="1">
        <f t="array" ref="AN231">_xll.Dce_Name_SectI(AF231, AG231, AJ231, AI231, AK231, "x", "-", $Q$14)</f>
        <v>(724-874)x300x8x12</v>
      </c>
      <c r="AO231" s="5">
        <f t="shared" si="152"/>
        <v>774.99999999999989</v>
      </c>
      <c r="AP231" s="27">
        <f t="shared" si="153"/>
        <v>134</v>
      </c>
      <c r="AQ231" s="27">
        <f t="shared" si="154"/>
        <v>142527.3516666666</v>
      </c>
      <c r="AR231" s="5">
        <f t="shared" si="155"/>
        <v>5403.3066666666673</v>
      </c>
      <c r="AS231" s="5">
        <f t="shared" si="156"/>
        <v>3567.6433458489764</v>
      </c>
      <c r="AT231" s="27">
        <f t="shared" si="157"/>
        <v>360.22044444444447</v>
      </c>
      <c r="AU231" s="27">
        <f t="shared" si="158"/>
        <v>2017.2249999999995</v>
      </c>
      <c r="AV231" s="82">
        <f t="shared" si="159"/>
        <v>4.799146666666667E-7</v>
      </c>
      <c r="AW231" s="82">
        <f t="shared" si="160"/>
        <v>8361481.4999999972</v>
      </c>
      <c r="AX231" s="82">
        <f t="shared" si="161"/>
        <v>8.3614814999999972E-6</v>
      </c>
      <c r="AY231" s="70">
        <f t="shared" si="162"/>
        <v>0.1483611975238546</v>
      </c>
      <c r="AZ231" s="16">
        <f t="shared" si="163"/>
        <v>590.24999999999989</v>
      </c>
      <c r="BA231" s="22" t="s">
        <v>313</v>
      </c>
      <c r="BB231" s="23">
        <v>25.423752455383834</v>
      </c>
      <c r="BC231" s="23">
        <v>2.6217285630473408</v>
      </c>
      <c r="BD231" s="23">
        <v>0.30704312559690372</v>
      </c>
      <c r="BE231" s="23">
        <v>3.5503592415635027E-2</v>
      </c>
      <c r="BF231" s="23">
        <v>1.9091164878808951</v>
      </c>
      <c r="BG231" s="23">
        <v>182.99429490886126</v>
      </c>
      <c r="BH231" s="42" cm="1">
        <f t="array" ref="BH231">_xll.Bimoment(BE231,AY231,AD231,AE231,$O$75)</f>
        <v>-0.15224613715290897</v>
      </c>
      <c r="BI231" s="42">
        <f t="shared" si="164"/>
        <v>4.9523084773694152E-2</v>
      </c>
      <c r="BJ231" s="42">
        <f t="shared" si="165"/>
        <v>0.36412896708990844</v>
      </c>
      <c r="BK231" s="24">
        <f t="shared" si="166"/>
        <v>0.58064516129032262</v>
      </c>
      <c r="BL231" s="26" cm="1">
        <f t="array" ref="BL231">_xll.TCVN5575AnnexEHeSoCx(1,BK231)</f>
        <v>1.1119354838709676</v>
      </c>
      <c r="BM231" s="26">
        <f t="shared" si="167"/>
        <v>1.47</v>
      </c>
      <c r="BN231" s="24">
        <f t="shared" si="168"/>
        <v>1</v>
      </c>
      <c r="BO231" s="26" cm="1">
        <f t="array" ref="BO231">noisuy1chieu(BQ231*BN231,$C$92:$M$92,$C$93:$M$93)</f>
        <v>1.8709942102432251</v>
      </c>
      <c r="BP231" s="24">
        <f t="shared" si="169"/>
        <v>8.7375425759861972E-3</v>
      </c>
      <c r="BQ231" s="26">
        <f t="shared" si="170"/>
        <v>0.21243740166116157</v>
      </c>
      <c r="BR231" s="24">
        <f t="shared" si="171"/>
        <v>1.6603558932634099E-2</v>
      </c>
      <c r="BS231" s="24">
        <f t="shared" si="172"/>
        <v>2.6453372861841122E-3</v>
      </c>
      <c r="BT231" s="42">
        <f t="shared" si="173"/>
        <v>0.23777850316978186</v>
      </c>
      <c r="BU231" s="42">
        <f t="shared" si="174"/>
        <v>0.22382028152333186</v>
      </c>
      <c r="BV231" s="28">
        <f t="shared" si="175"/>
        <v>0.23777850316978186</v>
      </c>
      <c r="BW231" s="5" t="str">
        <f t="shared" si="176"/>
        <v>OK</v>
      </c>
      <c r="BX231" s="51">
        <v>1.2</v>
      </c>
      <c r="BY231" s="96" cm="1">
        <f t="array" ref="BY231">_xll.DCETCVNPhuLucFHeSoOnDinh(AE231*1000, BX231*1000, AH231, AI231, AJ231, AK231, AL231, AM231, $D$29)</f>
        <v>1</v>
      </c>
      <c r="BZ231" s="52">
        <f t="shared" si="177"/>
        <v>0.23621668500839477</v>
      </c>
      <c r="CA231" s="54">
        <f t="shared" si="178"/>
        <v>0.25546558122721297</v>
      </c>
      <c r="CB231" s="5" t="str">
        <f t="shared" si="179"/>
        <v>OK</v>
      </c>
      <c r="CC231" s="56">
        <f t="shared" si="180"/>
        <v>0.40527421278457681</v>
      </c>
      <c r="CD231" s="55">
        <f t="shared" si="181"/>
        <v>0.40527421278457681</v>
      </c>
      <c r="CE231" s="54">
        <f t="shared" si="182"/>
        <v>0.40527421278457681</v>
      </c>
      <c r="CF231" s="52">
        <f t="shared" si="183"/>
        <v>0.38</v>
      </c>
      <c r="CG231" s="5" t="str">
        <f t="shared" si="184"/>
        <v>Check</v>
      </c>
      <c r="CH231" s="57">
        <f t="shared" si="185"/>
        <v>3.2269265230278799</v>
      </c>
      <c r="CI231" s="6">
        <f t="shared" si="186"/>
        <v>3.2</v>
      </c>
      <c r="CJ231" s="5" t="str">
        <f t="shared" si="187"/>
        <v>Gia cường</v>
      </c>
      <c r="DN231" s="181"/>
      <c r="DP231" s="27"/>
      <c r="DQ231" s="27"/>
      <c r="DR231" s="5"/>
      <c r="DS231" s="5"/>
      <c r="DT231" s="27"/>
      <c r="DU231" s="27"/>
      <c r="DV231" s="82"/>
      <c r="DW231" s="82"/>
      <c r="DX231" s="82"/>
      <c r="DY231" s="70"/>
      <c r="DZ231" s="16"/>
      <c r="EH231" s="42"/>
      <c r="EI231" s="42"/>
      <c r="EJ231" s="42"/>
      <c r="EK231" s="24"/>
      <c r="EL231" s="26"/>
      <c r="EM231" s="26"/>
      <c r="EN231" s="24"/>
      <c r="EO231" s="26"/>
      <c r="EP231" s="24"/>
      <c r="EQ231" s="26"/>
      <c r="ER231" s="24"/>
      <c r="ES231" s="24"/>
      <c r="ET231" s="42"/>
      <c r="EU231" s="42"/>
      <c r="EV231" s="28"/>
      <c r="EX231" s="51"/>
      <c r="EY231" s="96"/>
      <c r="EZ231" s="52"/>
      <c r="FA231" s="54"/>
      <c r="FB231" s="5"/>
      <c r="FC231" s="56"/>
      <c r="FD231" s="55"/>
      <c r="FE231" s="54"/>
      <c r="FF231" s="52"/>
      <c r="FG231" s="5"/>
      <c r="FH231" s="57"/>
      <c r="FI231" s="6"/>
      <c r="FJ231" s="5"/>
    </row>
    <row r="232" spans="27:166">
      <c r="AA232" s="18" t="s">
        <v>131</v>
      </c>
      <c r="AB232" s="22" t="s">
        <v>341</v>
      </c>
      <c r="AC232" s="22" t="s">
        <v>211</v>
      </c>
      <c r="AD232" s="74">
        <v>6.47</v>
      </c>
      <c r="AE232" s="74">
        <v>10.5</v>
      </c>
      <c r="AF232" s="22">
        <v>724</v>
      </c>
      <c r="AG232" s="22">
        <v>874</v>
      </c>
      <c r="AH232" s="22">
        <v>816.45524278856499</v>
      </c>
      <c r="AI232" s="6">
        <v>8</v>
      </c>
      <c r="AJ232" s="6">
        <v>300</v>
      </c>
      <c r="AK232" s="6">
        <v>12</v>
      </c>
      <c r="AL232" s="6">
        <v>300</v>
      </c>
      <c r="AM232" s="6">
        <v>12</v>
      </c>
      <c r="AN232" s="5" t="str" cm="1">
        <f t="array" ref="AN232">_xll.Dce_Name_SectI(AF232, AG232, AJ232, AI232, AK232, "x", "-", $Q$14)</f>
        <v>(724-874)x300x8x12</v>
      </c>
      <c r="AO232" s="5">
        <f t="shared" si="152"/>
        <v>792.45524278856499</v>
      </c>
      <c r="AP232" s="27">
        <f t="shared" si="153"/>
        <v>135.39641942308521</v>
      </c>
      <c r="AQ232" s="27">
        <f t="shared" si="154"/>
        <v>149672.00629356259</v>
      </c>
      <c r="AR232" s="5">
        <f t="shared" si="155"/>
        <v>5403.3811423692314</v>
      </c>
      <c r="AS232" s="5">
        <f t="shared" si="156"/>
        <v>3666.3860662432589</v>
      </c>
      <c r="AT232" s="27">
        <f t="shared" si="157"/>
        <v>360.22540949128211</v>
      </c>
      <c r="AU232" s="27">
        <f t="shared" si="158"/>
        <v>2076.0047488425007</v>
      </c>
      <c r="AV232" s="82">
        <f t="shared" si="159"/>
        <v>4.8289369476924839E-7</v>
      </c>
      <c r="AW232" s="82">
        <f t="shared" si="160"/>
        <v>8736501.2082751207</v>
      </c>
      <c r="AX232" s="82">
        <f t="shared" si="161"/>
        <v>8.73650120827512E-6</v>
      </c>
      <c r="AY232" s="70">
        <f t="shared" si="162"/>
        <v>0.14559180563098195</v>
      </c>
      <c r="AZ232" s="16">
        <f t="shared" si="163"/>
        <v>603.34143209142383</v>
      </c>
      <c r="BA232" s="22" t="s">
        <v>313</v>
      </c>
      <c r="BB232" s="23">
        <v>26.109173984548743</v>
      </c>
      <c r="BC232" s="23">
        <v>5.8613910178358672</v>
      </c>
      <c r="BD232" s="23">
        <v>0.30704312559690372</v>
      </c>
      <c r="BE232" s="23">
        <v>3.5503592415635027E-2</v>
      </c>
      <c r="BF232" s="23">
        <v>2.2842823491507702</v>
      </c>
      <c r="BG232" s="23">
        <v>177.81326707439788</v>
      </c>
      <c r="BH232" s="42" cm="1">
        <f t="array" ref="BH232">_xll.Bimoment(BE232,AY232,AD232,AE232,$O$75)</f>
        <v>-0.12854663742658926</v>
      </c>
      <c r="BI232" s="42">
        <f t="shared" si="164"/>
        <v>4.843225033701145E-2</v>
      </c>
      <c r="BJ232" s="42">
        <f t="shared" si="165"/>
        <v>0.81408208581053709</v>
      </c>
      <c r="BK232" s="24">
        <f t="shared" si="166"/>
        <v>0.56785541403764117</v>
      </c>
      <c r="BL232" s="26" cm="1">
        <f t="array" ref="BL232">_xll.TCVN5575AnnexEHeSoCx(1,BK232)</f>
        <v>1.1132144585962358</v>
      </c>
      <c r="BM232" s="26">
        <f t="shared" si="167"/>
        <v>1.47</v>
      </c>
      <c r="BN232" s="24">
        <f t="shared" si="168"/>
        <v>1</v>
      </c>
      <c r="BO232" s="26" cm="1">
        <f t="array" ref="BO232">noisuy1chieu(BQ232*BN232,$C$92:$M$92,$C$93:$M$93)</f>
        <v>1.8463221788406372</v>
      </c>
      <c r="BP232" s="24">
        <f t="shared" si="169"/>
        <v>8.880561062577487E-3</v>
      </c>
      <c r="BQ232" s="26">
        <f t="shared" si="170"/>
        <v>0.20063263710803647</v>
      </c>
      <c r="BR232" s="24">
        <f t="shared" si="171"/>
        <v>1.9866097268822699E-2</v>
      </c>
      <c r="BS232" s="24">
        <f t="shared" si="172"/>
        <v>2.2142838605663955E-3</v>
      </c>
      <c r="BT232" s="42">
        <f t="shared" si="173"/>
        <v>0.22937929543943664</v>
      </c>
      <c r="BU232" s="42">
        <f t="shared" si="174"/>
        <v>0.21172748203118036</v>
      </c>
      <c r="BV232" s="28">
        <f t="shared" si="175"/>
        <v>0.22937929543943664</v>
      </c>
      <c r="BW232" s="5" t="str">
        <f t="shared" si="176"/>
        <v>OK</v>
      </c>
      <c r="BX232" s="51">
        <v>1.2</v>
      </c>
      <c r="BY232" s="96" cm="1">
        <f t="array" ref="BY232">_xll.DCETCVNPhuLucFHeSoOnDinh(AE232*1000, BX232*1000, AH232, AI232, AJ232, AK232, AL232, AM232, $D$29)</f>
        <v>1</v>
      </c>
      <c r="BZ232" s="52">
        <f t="shared" si="177"/>
        <v>0.22334715249495787</v>
      </c>
      <c r="CA232" s="54">
        <f t="shared" si="178"/>
        <v>0.24542753362434697</v>
      </c>
      <c r="CB232" s="5" t="str">
        <f t="shared" si="179"/>
        <v>OK</v>
      </c>
      <c r="CC232" s="56">
        <f t="shared" si="180"/>
        <v>0.40527421278457681</v>
      </c>
      <c r="CD232" s="55">
        <f t="shared" si="181"/>
        <v>0.40527421278457681</v>
      </c>
      <c r="CE232" s="54">
        <f t="shared" si="182"/>
        <v>0.40527421278457681</v>
      </c>
      <c r="CF232" s="52">
        <f t="shared" si="183"/>
        <v>0.38</v>
      </c>
      <c r="CG232" s="5" t="str">
        <f t="shared" si="184"/>
        <v>Check</v>
      </c>
      <c r="CH232" s="57">
        <f t="shared" si="185"/>
        <v>3.2996062467960243</v>
      </c>
      <c r="CI232" s="6">
        <f t="shared" si="186"/>
        <v>3.2</v>
      </c>
      <c r="CJ232" s="5" t="str">
        <f t="shared" si="187"/>
        <v>Gia cường</v>
      </c>
      <c r="DN232" s="181"/>
      <c r="DP232" s="27"/>
      <c r="DQ232" s="27"/>
      <c r="DR232" s="5"/>
      <c r="DS232" s="5"/>
      <c r="DT232" s="27"/>
      <c r="DU232" s="27"/>
      <c r="DV232" s="82"/>
      <c r="DW232" s="82"/>
      <c r="DX232" s="82"/>
      <c r="DY232" s="70"/>
      <c r="DZ232" s="16"/>
      <c r="EH232" s="42"/>
      <c r="EI232" s="42"/>
      <c r="EJ232" s="42"/>
      <c r="EK232" s="24"/>
      <c r="EL232" s="26"/>
      <c r="EM232" s="26"/>
      <c r="EN232" s="24"/>
      <c r="EO232" s="26"/>
      <c r="EP232" s="24"/>
      <c r="EQ232" s="26"/>
      <c r="ER232" s="24"/>
      <c r="ES232" s="24"/>
      <c r="ET232" s="42"/>
      <c r="EU232" s="42"/>
      <c r="EV232" s="28"/>
      <c r="EX232" s="51"/>
      <c r="EY232" s="96"/>
      <c r="EZ232" s="52"/>
      <c r="FA232" s="54"/>
      <c r="FB232" s="5"/>
      <c r="FC232" s="56"/>
      <c r="FD232" s="55"/>
      <c r="FE232" s="54"/>
      <c r="FF232" s="52"/>
      <c r="FG232" s="5"/>
      <c r="FH232" s="57"/>
      <c r="FI232" s="6"/>
      <c r="FJ232" s="5"/>
    </row>
    <row r="233" spans="27:166">
      <c r="AA233" s="18" t="s">
        <v>131</v>
      </c>
      <c r="AB233" s="22" t="s">
        <v>341</v>
      </c>
      <c r="AC233" s="22" t="s">
        <v>211</v>
      </c>
      <c r="AD233" s="74">
        <v>6.47</v>
      </c>
      <c r="AE233" s="74">
        <v>10.5</v>
      </c>
      <c r="AF233" s="22">
        <v>724</v>
      </c>
      <c r="AG233" s="22">
        <v>874</v>
      </c>
      <c r="AH233" s="22">
        <v>816.45524278856499</v>
      </c>
      <c r="AI233" s="6">
        <v>8</v>
      </c>
      <c r="AJ233" s="6">
        <v>300</v>
      </c>
      <c r="AK233" s="6">
        <v>12</v>
      </c>
      <c r="AL233" s="6">
        <v>300</v>
      </c>
      <c r="AM233" s="6">
        <v>12</v>
      </c>
      <c r="AN233" s="5" t="str" cm="1">
        <f t="array" ref="AN233">_xll.Dce_Name_SectI(AF233, AG233, AJ233, AI233, AK233, "x", "-", $Q$14)</f>
        <v>(724-874)x300x8x12</v>
      </c>
      <c r="AO233" s="5">
        <f t="shared" si="152"/>
        <v>792.45524278856499</v>
      </c>
      <c r="AP233" s="27">
        <f t="shared" si="153"/>
        <v>135.39641942308521</v>
      </c>
      <c r="AQ233" s="27">
        <f t="shared" si="154"/>
        <v>149672.00629356259</v>
      </c>
      <c r="AR233" s="5">
        <f t="shared" si="155"/>
        <v>5403.3811423692314</v>
      </c>
      <c r="AS233" s="5">
        <f t="shared" si="156"/>
        <v>3666.3860662432589</v>
      </c>
      <c r="AT233" s="27">
        <f t="shared" si="157"/>
        <v>360.22540949128211</v>
      </c>
      <c r="AU233" s="27">
        <f t="shared" si="158"/>
        <v>2076.0047488425007</v>
      </c>
      <c r="AV233" s="82">
        <f t="shared" si="159"/>
        <v>4.8289369476924839E-7</v>
      </c>
      <c r="AW233" s="82">
        <f t="shared" si="160"/>
        <v>8736501.2082751207</v>
      </c>
      <c r="AX233" s="82">
        <f t="shared" si="161"/>
        <v>8.73650120827512E-6</v>
      </c>
      <c r="AY233" s="70">
        <f t="shared" si="162"/>
        <v>0.14559180563098195</v>
      </c>
      <c r="AZ233" s="16">
        <f t="shared" si="163"/>
        <v>603.34143209142383</v>
      </c>
      <c r="BA233" s="22" t="s">
        <v>313</v>
      </c>
      <c r="BB233" s="23">
        <v>26.183330491010565</v>
      </c>
      <c r="BC233" s="23">
        <v>6.4857397376972585</v>
      </c>
      <c r="BD233" s="23">
        <v>1.8300726142974781</v>
      </c>
      <c r="BE233" s="23">
        <v>3.5497874842630811E-2</v>
      </c>
      <c r="BF233" s="23">
        <v>2.2842824380164188</v>
      </c>
      <c r="BG233" s="23">
        <v>177.81327774106103</v>
      </c>
      <c r="BH233" s="42" cm="1">
        <f t="array" ref="BH233">_xll.Bimoment(BE233,AY233,AD233,AE233,$O$75)</f>
        <v>-0.12852593600642509</v>
      </c>
      <c r="BI233" s="42">
        <f t="shared" si="164"/>
        <v>0.28867128947523407</v>
      </c>
      <c r="BJ233" s="42">
        <f t="shared" si="165"/>
        <v>0.90079718579128598</v>
      </c>
      <c r="BK233" s="24">
        <f t="shared" si="166"/>
        <v>0.56785541403764117</v>
      </c>
      <c r="BL233" s="26" cm="1">
        <f t="array" ref="BL233">_xll.TCVN5575AnnexEHeSoCx(1,BK233)</f>
        <v>1.1132144585962358</v>
      </c>
      <c r="BM233" s="26">
        <f t="shared" si="167"/>
        <v>1.47</v>
      </c>
      <c r="BN233" s="24">
        <f t="shared" si="168"/>
        <v>1</v>
      </c>
      <c r="BO233" s="26" cm="1">
        <f t="array" ref="BO233">noisuy1chieu(BQ233*BN233,$C$92:$M$92,$C$93:$M$93)</f>
        <v>1.8463222980499268</v>
      </c>
      <c r="BP233" s="24">
        <f t="shared" si="169"/>
        <v>8.9057840506433436E-3</v>
      </c>
      <c r="BQ233" s="26">
        <f t="shared" si="170"/>
        <v>0.20063264914358814</v>
      </c>
      <c r="BR233" s="24">
        <f t="shared" si="171"/>
        <v>1.9866098041675325E-2</v>
      </c>
      <c r="BS233" s="24">
        <f t="shared" si="172"/>
        <v>2.2139271247042284E-3</v>
      </c>
      <c r="BT233" s="42">
        <f t="shared" si="173"/>
        <v>0.22940453123590682</v>
      </c>
      <c r="BU233" s="42">
        <f t="shared" si="174"/>
        <v>0.21175236031893571</v>
      </c>
      <c r="BV233" s="28">
        <f t="shared" si="175"/>
        <v>0.22940453123590682</v>
      </c>
      <c r="BW233" s="5" t="str">
        <f t="shared" si="176"/>
        <v>OK</v>
      </c>
      <c r="BX233" s="51">
        <v>1.2</v>
      </c>
      <c r="BY233" s="96" cm="1">
        <f t="array" ref="BY233">_xll.DCETCVNPhuLucFHeSoOnDinh(AE233*1000, BX233*1000, AH233, AI233, AJ233, AK233, AL233, AM233, $D$29)</f>
        <v>1</v>
      </c>
      <c r="BZ233" s="52">
        <f t="shared" si="177"/>
        <v>0.22334716589310799</v>
      </c>
      <c r="CA233" s="54">
        <f t="shared" si="178"/>
        <v>0.24542719105948754</v>
      </c>
      <c r="CB233" s="5" t="str">
        <f t="shared" si="179"/>
        <v>OK</v>
      </c>
      <c r="CC233" s="56">
        <f t="shared" si="180"/>
        <v>0.40527421278457681</v>
      </c>
      <c r="CD233" s="55">
        <f t="shared" si="181"/>
        <v>0.40527421278457681</v>
      </c>
      <c r="CE233" s="54">
        <f t="shared" si="182"/>
        <v>0.40527421278457681</v>
      </c>
      <c r="CF233" s="52">
        <f t="shared" si="183"/>
        <v>0.38</v>
      </c>
      <c r="CG233" s="5" t="str">
        <f t="shared" si="184"/>
        <v>Check</v>
      </c>
      <c r="CH233" s="57">
        <f t="shared" si="185"/>
        <v>3.2996062467960243</v>
      </c>
      <c r="CI233" s="6">
        <f t="shared" si="186"/>
        <v>3.2</v>
      </c>
      <c r="CJ233" s="5" t="str">
        <f t="shared" si="187"/>
        <v>Gia cường</v>
      </c>
      <c r="DN233" s="181"/>
      <c r="DP233" s="27"/>
      <c r="DQ233" s="27"/>
      <c r="DR233" s="5"/>
      <c r="DS233" s="5"/>
      <c r="DT233" s="27"/>
      <c r="DU233" s="27"/>
      <c r="DV233" s="82"/>
      <c r="DW233" s="82"/>
      <c r="DX233" s="82"/>
      <c r="DY233" s="70"/>
      <c r="DZ233" s="16"/>
      <c r="EH233" s="42"/>
      <c r="EI233" s="42"/>
      <c r="EJ233" s="42"/>
      <c r="EK233" s="24"/>
      <c r="EL233" s="26"/>
      <c r="EM233" s="26"/>
      <c r="EN233" s="24"/>
      <c r="EO233" s="26"/>
      <c r="EP233" s="24"/>
      <c r="EQ233" s="26"/>
      <c r="ER233" s="24"/>
      <c r="ES233" s="24"/>
      <c r="ET233" s="42"/>
      <c r="EU233" s="42"/>
      <c r="EV233" s="28"/>
      <c r="EX233" s="51"/>
      <c r="EY233" s="96"/>
      <c r="EZ233" s="52"/>
      <c r="FA233" s="54"/>
      <c r="FB233" s="5"/>
      <c r="FC233" s="56"/>
      <c r="FD233" s="55"/>
      <c r="FE233" s="54"/>
      <c r="FF233" s="52"/>
      <c r="FG233" s="5"/>
      <c r="FH233" s="57"/>
      <c r="FI233" s="6"/>
      <c r="FJ233" s="5"/>
    </row>
    <row r="234" spans="27:166">
      <c r="AA234" s="18" t="s">
        <v>131</v>
      </c>
      <c r="AB234" s="22" t="s">
        <v>341</v>
      </c>
      <c r="AC234" s="22" t="s">
        <v>211</v>
      </c>
      <c r="AD234" s="74">
        <v>9.2899999999999991</v>
      </c>
      <c r="AE234" s="74">
        <v>10.5</v>
      </c>
      <c r="AF234" s="22">
        <v>724</v>
      </c>
      <c r="AG234" s="22">
        <v>874</v>
      </c>
      <c r="AH234" s="22">
        <v>856.73657033341397</v>
      </c>
      <c r="AI234" s="6">
        <v>8</v>
      </c>
      <c r="AJ234" s="6">
        <v>300</v>
      </c>
      <c r="AK234" s="6">
        <v>12</v>
      </c>
      <c r="AL234" s="6">
        <v>300</v>
      </c>
      <c r="AM234" s="6">
        <v>12</v>
      </c>
      <c r="AN234" s="5" t="str" cm="1">
        <f t="array" ref="AN234">_xll.Dce_Name_SectI(AF234, AG234, AJ234, AI234, AK234, "x", "-", $Q$14)</f>
        <v>(724-874)x300x8x12</v>
      </c>
      <c r="AO234" s="5">
        <f t="shared" si="152"/>
        <v>832.73657033341397</v>
      </c>
      <c r="AP234" s="27">
        <f t="shared" si="153"/>
        <v>138.6189256266731</v>
      </c>
      <c r="AQ234" s="27">
        <f t="shared" si="154"/>
        <v>166950.4396903282</v>
      </c>
      <c r="AR234" s="5">
        <f t="shared" si="155"/>
        <v>5403.5530093667558</v>
      </c>
      <c r="AS234" s="5">
        <f t="shared" si="156"/>
        <v>3897.3576119286358</v>
      </c>
      <c r="AT234" s="27">
        <f t="shared" si="157"/>
        <v>360.23686729111705</v>
      </c>
      <c r="AU234" s="27">
        <f t="shared" si="158"/>
        <v>2213.976022170802</v>
      </c>
      <c r="AV234" s="82">
        <f t="shared" si="159"/>
        <v>4.89768374670236E-7</v>
      </c>
      <c r="AW234" s="82">
        <f t="shared" si="160"/>
        <v>9633328.2889918946</v>
      </c>
      <c r="AX234" s="82">
        <f t="shared" si="161"/>
        <v>9.6333282889918949E-6</v>
      </c>
      <c r="AY234" s="70">
        <f t="shared" si="162"/>
        <v>0.13963269631800207</v>
      </c>
      <c r="AZ234" s="16">
        <f t="shared" si="163"/>
        <v>633.55242775006047</v>
      </c>
      <c r="BA234" s="22" t="s">
        <v>313</v>
      </c>
      <c r="BB234" s="23">
        <v>27.772138036231599</v>
      </c>
      <c r="BC234" s="23">
        <v>14.021637880003521</v>
      </c>
      <c r="BD234" s="23">
        <v>1.8300726142974781</v>
      </c>
      <c r="BE234" s="23">
        <v>3.5497874842630811E-2</v>
      </c>
      <c r="BF234" s="23">
        <v>2.8759603705076482</v>
      </c>
      <c r="BG234" s="23">
        <v>148.92061436582637</v>
      </c>
      <c r="BH234" s="42" cm="1">
        <f t="array" ref="BH234">_xll.Bimoment(BE234,AY234,AD234,AE234,$O$75)</f>
        <v>0.11900042761551381</v>
      </c>
      <c r="BI234" s="42">
        <f t="shared" si="164"/>
        <v>0.27470761455281523</v>
      </c>
      <c r="BJ234" s="42">
        <f t="shared" si="165"/>
        <v>1.9474497055560445</v>
      </c>
      <c r="BK234" s="24">
        <f t="shared" si="166"/>
        <v>0.54038697954603754</v>
      </c>
      <c r="BL234" s="26" cm="1">
        <f t="array" ref="BL234">_xll.TCVN5575AnnexEHeSoCx(1,BK234)</f>
        <v>1.1159613020453962</v>
      </c>
      <c r="BM234" s="26">
        <f t="shared" si="167"/>
        <v>1.47</v>
      </c>
      <c r="BN234" s="24">
        <f t="shared" si="168"/>
        <v>1</v>
      </c>
      <c r="BO234" s="26" cm="1">
        <f t="array" ref="BO234">noisuy1chieu(BQ234*BN234,$C$92:$M$92,$C$93:$M$93)</f>
        <v>1.756561279296875</v>
      </c>
      <c r="BP234" s="24">
        <f t="shared" si="169"/>
        <v>9.2265903473150498E-3</v>
      </c>
      <c r="BQ234" s="26">
        <f t="shared" si="170"/>
        <v>0.15768481718986802</v>
      </c>
      <c r="BR234" s="24">
        <f t="shared" si="171"/>
        <v>2.5011046142677393E-2</v>
      </c>
      <c r="BS234" s="24">
        <f t="shared" si="172"/>
        <v>2.0518512242100008E-3</v>
      </c>
      <c r="BT234" s="42">
        <f t="shared" si="173"/>
        <v>0.19192245367986044</v>
      </c>
      <c r="BU234" s="42">
        <f t="shared" si="174"/>
        <v>0.16896325876139306</v>
      </c>
      <c r="BV234" s="28">
        <f t="shared" si="175"/>
        <v>0.19192245367986044</v>
      </c>
      <c r="BW234" s="5" t="str">
        <f t="shared" si="176"/>
        <v>OK</v>
      </c>
      <c r="BX234" s="51">
        <v>1.2</v>
      </c>
      <c r="BY234" s="96" cm="1">
        <f t="array" ref="BY234">_xll.DCETCVNPhuLucFHeSoOnDinh(AE234*1000, BX234*1000, AH234, AI234, AJ234, AK234, AL234, AM234, $D$29)</f>
        <v>1</v>
      </c>
      <c r="BZ234" s="52">
        <f t="shared" si="177"/>
        <v>0.17597015390399537</v>
      </c>
      <c r="CA234" s="54">
        <f t="shared" si="178"/>
        <v>0.20303305127088275</v>
      </c>
      <c r="CB234" s="5" t="str">
        <f t="shared" si="179"/>
        <v>OK</v>
      </c>
      <c r="CC234" s="56">
        <f t="shared" si="180"/>
        <v>0.40527421278457681</v>
      </c>
      <c r="CD234" s="55">
        <f t="shared" si="181"/>
        <v>0.40527421278457681</v>
      </c>
      <c r="CE234" s="54">
        <f t="shared" si="182"/>
        <v>0.40527421278457681</v>
      </c>
      <c r="CF234" s="52">
        <f t="shared" si="183"/>
        <v>0.38</v>
      </c>
      <c r="CG234" s="5" t="str">
        <f t="shared" si="184"/>
        <v>Check</v>
      </c>
      <c r="CH234" s="57">
        <f t="shared" si="185"/>
        <v>3.4673286780698911</v>
      </c>
      <c r="CI234" s="6">
        <f t="shared" si="186"/>
        <v>3.2</v>
      </c>
      <c r="CJ234" s="5" t="str">
        <f t="shared" si="187"/>
        <v>Gia cường</v>
      </c>
      <c r="DN234" s="181"/>
      <c r="DP234" s="27"/>
      <c r="DQ234" s="27"/>
      <c r="DR234" s="5"/>
      <c r="DS234" s="5"/>
      <c r="DT234" s="27"/>
      <c r="DU234" s="27"/>
      <c r="DV234" s="82"/>
      <c r="DW234" s="82"/>
      <c r="DX234" s="82"/>
      <c r="DY234" s="70"/>
      <c r="DZ234" s="16"/>
      <c r="EH234" s="42"/>
      <c r="EI234" s="42"/>
      <c r="EJ234" s="42"/>
      <c r="EK234" s="24"/>
      <c r="EL234" s="26"/>
      <c r="EM234" s="26"/>
      <c r="EN234" s="24"/>
      <c r="EO234" s="26"/>
      <c r="EP234" s="24"/>
      <c r="EQ234" s="26"/>
      <c r="ER234" s="24"/>
      <c r="ES234" s="24"/>
      <c r="ET234" s="42"/>
      <c r="EU234" s="42"/>
      <c r="EV234" s="28"/>
      <c r="EX234" s="51"/>
      <c r="EY234" s="96"/>
      <c r="EZ234" s="52"/>
      <c r="FA234" s="54"/>
      <c r="FB234" s="5"/>
      <c r="FC234" s="56"/>
      <c r="FD234" s="55"/>
      <c r="FE234" s="54"/>
      <c r="FF234" s="52"/>
      <c r="FG234" s="5"/>
      <c r="FH234" s="57"/>
      <c r="FI234" s="6"/>
      <c r="FJ234" s="5"/>
    </row>
    <row r="235" spans="27:166">
      <c r="AA235" s="18" t="s">
        <v>131</v>
      </c>
      <c r="AB235" s="22" t="s">
        <v>341</v>
      </c>
      <c r="AC235" s="22" t="s">
        <v>211</v>
      </c>
      <c r="AD235" s="74">
        <v>9.2899999999999991</v>
      </c>
      <c r="AE235" s="74">
        <v>10.5</v>
      </c>
      <c r="AF235" s="22">
        <v>724</v>
      </c>
      <c r="AG235" s="22">
        <v>874</v>
      </c>
      <c r="AH235" s="22">
        <v>856.73657033341397</v>
      </c>
      <c r="AI235" s="6">
        <v>8</v>
      </c>
      <c r="AJ235" s="6">
        <v>300</v>
      </c>
      <c r="AK235" s="6">
        <v>12</v>
      </c>
      <c r="AL235" s="6">
        <v>300</v>
      </c>
      <c r="AM235" s="6">
        <v>12</v>
      </c>
      <c r="AN235" s="5" t="str" cm="1">
        <f t="array" ref="AN235">_xll.Dce_Name_SectI(AF235, AG235, AJ235, AI235, AK235, "x", "-", $Q$14)</f>
        <v>(724-874)x300x8x12</v>
      </c>
      <c r="AO235" s="5">
        <f t="shared" si="152"/>
        <v>832.73657033341397</v>
      </c>
      <c r="AP235" s="27">
        <f t="shared" si="153"/>
        <v>138.6189256266731</v>
      </c>
      <c r="AQ235" s="27">
        <f t="shared" si="154"/>
        <v>166950.4396903282</v>
      </c>
      <c r="AR235" s="5">
        <f t="shared" si="155"/>
        <v>5403.5530093667558</v>
      </c>
      <c r="AS235" s="5">
        <f t="shared" si="156"/>
        <v>3897.3576119286358</v>
      </c>
      <c r="AT235" s="27">
        <f t="shared" si="157"/>
        <v>360.23686729111705</v>
      </c>
      <c r="AU235" s="27">
        <f t="shared" si="158"/>
        <v>2213.976022170802</v>
      </c>
      <c r="AV235" s="82">
        <f t="shared" si="159"/>
        <v>4.89768374670236E-7</v>
      </c>
      <c r="AW235" s="82">
        <f t="shared" si="160"/>
        <v>9633328.2889918946</v>
      </c>
      <c r="AX235" s="82">
        <f t="shared" si="161"/>
        <v>9.6333282889918949E-6</v>
      </c>
      <c r="AY235" s="70">
        <f t="shared" si="162"/>
        <v>0.13963269631800207</v>
      </c>
      <c r="AZ235" s="16">
        <f t="shared" si="163"/>
        <v>633.55242775006047</v>
      </c>
      <c r="BA235" s="22" t="s">
        <v>313</v>
      </c>
      <c r="BB235" s="23">
        <v>29.154222674696939</v>
      </c>
      <c r="BC235" s="23">
        <v>17.850608299573651</v>
      </c>
      <c r="BD235" s="23">
        <v>0.26006508584100629</v>
      </c>
      <c r="BE235" s="23">
        <v>0.27188890976387114</v>
      </c>
      <c r="BF235" s="23">
        <v>2.6024151039559911</v>
      </c>
      <c r="BG235" s="23">
        <v>147.78669232476386</v>
      </c>
      <c r="BH235" s="42" cm="1">
        <f t="array" ref="BH235">_xll.Bimoment(BE235,AY235,AD235,AE235,$O$75)</f>
        <v>0.91146009921022741</v>
      </c>
      <c r="BI235" s="42">
        <f t="shared" si="164"/>
        <v>3.9037718395278434E-2</v>
      </c>
      <c r="BJ235" s="42">
        <f t="shared" si="165"/>
        <v>2.4792511527185628</v>
      </c>
      <c r="BK235" s="24">
        <f t="shared" si="166"/>
        <v>0.54038697954603754</v>
      </c>
      <c r="BL235" s="26" cm="1">
        <f t="array" ref="BL235">_xll.TCVN5575AnnexEHeSoCx(1,BK235)</f>
        <v>1.1159613020453962</v>
      </c>
      <c r="BM235" s="26">
        <f t="shared" si="167"/>
        <v>1.47</v>
      </c>
      <c r="BN235" s="24">
        <f t="shared" si="168"/>
        <v>1</v>
      </c>
      <c r="BO235" s="26" cm="1">
        <f t="array" ref="BO235">noisuy1chieu(BQ235*BN235,$C$92:$M$92,$C$93:$M$93)</f>
        <v>1.7540519237518311</v>
      </c>
      <c r="BP235" s="24">
        <f t="shared" si="169"/>
        <v>9.6857530076691258E-3</v>
      </c>
      <c r="BQ235" s="26">
        <f t="shared" si="170"/>
        <v>0.15648416212600111</v>
      </c>
      <c r="BR235" s="24">
        <f t="shared" si="171"/>
        <v>2.2632135308580319E-2</v>
      </c>
      <c r="BS235" s="24">
        <f t="shared" si="172"/>
        <v>1.5738229245161776E-2</v>
      </c>
      <c r="BT235" s="42">
        <f t="shared" si="173"/>
        <v>0.18880205044225057</v>
      </c>
      <c r="BU235" s="42">
        <f t="shared" si="174"/>
        <v>0.18190814437883202</v>
      </c>
      <c r="BV235" s="28">
        <f t="shared" si="175"/>
        <v>0.18880205044225057</v>
      </c>
      <c r="BW235" s="5" t="str">
        <f t="shared" si="176"/>
        <v>OK</v>
      </c>
      <c r="BX235" s="51">
        <v>1.2</v>
      </c>
      <c r="BY235" s="96" cm="1">
        <f t="array" ref="BY235">_xll.DCETCVNPhuLucFHeSoOnDinh(AE235*1000, BX235*1000, AH235, AI235, AJ235, AK235, AL235, AM235, $D$29)</f>
        <v>1</v>
      </c>
      <c r="BZ235" s="52">
        <f t="shared" si="177"/>
        <v>0.17463026931561504</v>
      </c>
      <c r="CA235" s="54">
        <f t="shared" si="178"/>
        <v>0.21300063386935714</v>
      </c>
      <c r="CB235" s="5" t="str">
        <f t="shared" si="179"/>
        <v>OK</v>
      </c>
      <c r="CC235" s="56">
        <f t="shared" si="180"/>
        <v>0.40527421278457681</v>
      </c>
      <c r="CD235" s="55">
        <f t="shared" si="181"/>
        <v>0.40527421278457681</v>
      </c>
      <c r="CE235" s="54">
        <f t="shared" si="182"/>
        <v>0.40527421278457681</v>
      </c>
      <c r="CF235" s="52">
        <f t="shared" si="183"/>
        <v>0.38</v>
      </c>
      <c r="CG235" s="5" t="str">
        <f t="shared" si="184"/>
        <v>Check</v>
      </c>
      <c r="CH235" s="57">
        <f t="shared" si="185"/>
        <v>3.4673286780698911</v>
      </c>
      <c r="CI235" s="6">
        <f t="shared" si="186"/>
        <v>3.2</v>
      </c>
      <c r="CJ235" s="5" t="str">
        <f t="shared" si="187"/>
        <v>Gia cường</v>
      </c>
      <c r="DN235" s="181"/>
      <c r="DP235" s="27"/>
      <c r="DQ235" s="27"/>
      <c r="DR235" s="5"/>
      <c r="DS235" s="5"/>
      <c r="DT235" s="27"/>
      <c r="DU235" s="27"/>
      <c r="DV235" s="82"/>
      <c r="DW235" s="82"/>
      <c r="DX235" s="82"/>
      <c r="DY235" s="70"/>
      <c r="DZ235" s="16"/>
      <c r="EH235" s="42"/>
      <c r="EI235" s="42"/>
      <c r="EJ235" s="42"/>
      <c r="EK235" s="24"/>
      <c r="EL235" s="26"/>
      <c r="EM235" s="26"/>
      <c r="EN235" s="24"/>
      <c r="EO235" s="26"/>
      <c r="EP235" s="24"/>
      <c r="EQ235" s="26"/>
      <c r="ER235" s="24"/>
      <c r="ES235" s="24"/>
      <c r="ET235" s="42"/>
      <c r="EU235" s="42"/>
      <c r="EV235" s="28"/>
      <c r="EX235" s="51"/>
      <c r="EY235" s="96"/>
      <c r="EZ235" s="52"/>
      <c r="FA235" s="54"/>
      <c r="FB235" s="5"/>
      <c r="FC235" s="56"/>
      <c r="FD235" s="55"/>
      <c r="FE235" s="54"/>
      <c r="FF235" s="52"/>
      <c r="FG235" s="5"/>
      <c r="FH235" s="57"/>
      <c r="FI235" s="6"/>
      <c r="FJ235" s="5"/>
    </row>
    <row r="236" spans="27:166">
      <c r="AA236" s="18" t="s">
        <v>131</v>
      </c>
      <c r="AB236" s="22" t="s">
        <v>341</v>
      </c>
      <c r="AC236" s="22" t="s">
        <v>211</v>
      </c>
      <c r="AD236" s="74">
        <v>10.5</v>
      </c>
      <c r="AE236" s="74">
        <v>10.5</v>
      </c>
      <c r="AF236" s="22">
        <v>724</v>
      </c>
      <c r="AG236" s="22">
        <v>874</v>
      </c>
      <c r="AH236" s="22">
        <v>874</v>
      </c>
      <c r="AI236" s="6">
        <v>8</v>
      </c>
      <c r="AJ236" s="6">
        <v>300</v>
      </c>
      <c r="AK236" s="6">
        <v>12</v>
      </c>
      <c r="AL236" s="6">
        <v>300</v>
      </c>
      <c r="AM236" s="6">
        <v>12</v>
      </c>
      <c r="AN236" s="5" t="str" cm="1">
        <f t="array" ref="AN236">_xll.Dce_Name_SectI(AF236, AG236, AJ236, AI236, AK236, "x", "-", $Q$14)</f>
        <v>(724-874)x300x8x12</v>
      </c>
      <c r="AO236" s="5">
        <f t="shared" si="152"/>
        <v>850</v>
      </c>
      <c r="AP236" s="27">
        <f t="shared" si="153"/>
        <v>140</v>
      </c>
      <c r="AQ236" s="27">
        <f t="shared" si="154"/>
        <v>174698.22666666668</v>
      </c>
      <c r="AR236" s="5">
        <f t="shared" si="155"/>
        <v>5403.626666666667</v>
      </c>
      <c r="AS236" s="5">
        <f t="shared" si="156"/>
        <v>3997.6710907704046</v>
      </c>
      <c r="AT236" s="27">
        <f t="shared" si="157"/>
        <v>360.24177777777783</v>
      </c>
      <c r="AU236" s="27">
        <f t="shared" si="158"/>
        <v>2274.1</v>
      </c>
      <c r="AV236" s="82">
        <f t="shared" si="159"/>
        <v>4.9271466666666671E-7</v>
      </c>
      <c r="AW236" s="82">
        <f t="shared" si="160"/>
        <v>10031094</v>
      </c>
      <c r="AX236" s="82">
        <f t="shared" si="161"/>
        <v>1.0031094E-5</v>
      </c>
      <c r="AY236" s="70">
        <f t="shared" si="162"/>
        <v>0.13724721180314908</v>
      </c>
      <c r="AZ236" s="16">
        <f t="shared" si="163"/>
        <v>646.5</v>
      </c>
      <c r="BA236" s="22" t="s">
        <v>313</v>
      </c>
      <c r="BB236" s="23">
        <v>29.838182673549124</v>
      </c>
      <c r="BC236" s="23">
        <v>21.105800664559613</v>
      </c>
      <c r="BD236" s="23">
        <v>0.26006508584100629</v>
      </c>
      <c r="BE236" s="23">
        <v>0.27188890976387114</v>
      </c>
      <c r="BF236" s="23">
        <v>2.2881420316854313</v>
      </c>
      <c r="BG236" s="23">
        <v>124.2499915129906</v>
      </c>
      <c r="BH236" s="42" cm="1">
        <f t="array" ref="BH236">_xll.Bimoment(BE236,AY236,AD236,AE236,$O$75)</f>
        <v>2.415582086496546</v>
      </c>
      <c r="BI236" s="42">
        <f t="shared" si="164"/>
        <v>3.8244865564853868E-2</v>
      </c>
      <c r="BJ236" s="42">
        <f t="shared" si="165"/>
        <v>2.9313612034110577</v>
      </c>
      <c r="BK236" s="24">
        <f t="shared" si="166"/>
        <v>0.52941176470588236</v>
      </c>
      <c r="BL236" s="26" cm="1">
        <f t="array" ref="BL236">_xll.TCVN5575AnnexEHeSoCx(1,BK236)</f>
        <v>1.1170588235294117</v>
      </c>
      <c r="BM236" s="26">
        <f t="shared" si="167"/>
        <v>1.47</v>
      </c>
      <c r="BN236" s="24">
        <f t="shared" si="168"/>
        <v>1</v>
      </c>
      <c r="BO236" s="26" cm="1">
        <f t="array" ref="BO236">noisuy1chieu(BQ236*BN236,$C$92:$M$92,$C$93:$M$93)</f>
        <v>1.6948021650314331</v>
      </c>
      <c r="BP236" s="24">
        <f t="shared" si="169"/>
        <v>9.815191668930634E-3</v>
      </c>
      <c r="BQ236" s="26">
        <f t="shared" si="170"/>
        <v>0.1281349833706546</v>
      </c>
      <c r="BR236" s="24">
        <f t="shared" si="171"/>
        <v>1.989876023025075E-2</v>
      </c>
      <c r="BS236" s="24">
        <f t="shared" si="172"/>
        <v>4.2303614054761289E-2</v>
      </c>
      <c r="BT236" s="42">
        <f t="shared" si="173"/>
        <v>0.15784893526983598</v>
      </c>
      <c r="BU236" s="42">
        <f t="shared" si="174"/>
        <v>0.18025378909434653</v>
      </c>
      <c r="BV236" s="28">
        <f t="shared" si="175"/>
        <v>0.18025378909434653</v>
      </c>
      <c r="BW236" s="5" t="str">
        <f t="shared" si="176"/>
        <v>OK</v>
      </c>
      <c r="BX236" s="51">
        <v>1.2</v>
      </c>
      <c r="BY236" s="96" cm="1">
        <f t="array" ref="BY236">_xll.DCETCVNPhuLucFHeSoOnDinh(AE236*1000, BX236*1000, AH236, AI236, AJ236, AK236, AL236, AM236, $D$29)</f>
        <v>1</v>
      </c>
      <c r="BZ236" s="52">
        <f t="shared" si="177"/>
        <v>0.14313431377698413</v>
      </c>
      <c r="CA236" s="54">
        <f t="shared" si="178"/>
        <v>0.20533668806199618</v>
      </c>
      <c r="CB236" s="5" t="str">
        <f t="shared" si="179"/>
        <v>OK</v>
      </c>
      <c r="CC236" s="56">
        <f t="shared" si="180"/>
        <v>0.40527421278457681</v>
      </c>
      <c r="CD236" s="55">
        <f t="shared" si="181"/>
        <v>0.40527421278457681</v>
      </c>
      <c r="CE236" s="54">
        <f t="shared" si="182"/>
        <v>0.40527421278457681</v>
      </c>
      <c r="CF236" s="52">
        <f t="shared" si="183"/>
        <v>0.38</v>
      </c>
      <c r="CG236" s="5" t="str">
        <f t="shared" si="184"/>
        <v>Check</v>
      </c>
      <c r="CH236" s="57">
        <f t="shared" si="185"/>
        <v>3.5392097349338045</v>
      </c>
      <c r="CI236" s="6">
        <f t="shared" si="186"/>
        <v>3.2</v>
      </c>
      <c r="CJ236" s="5" t="str">
        <f t="shared" si="187"/>
        <v>Gia cường</v>
      </c>
      <c r="DN236" s="181"/>
      <c r="DP236" s="27"/>
      <c r="DQ236" s="27"/>
      <c r="DR236" s="5"/>
      <c r="DS236" s="5"/>
      <c r="DT236" s="27"/>
      <c r="DU236" s="27"/>
      <c r="DV236" s="82"/>
      <c r="DW236" s="82"/>
      <c r="DX236" s="82"/>
      <c r="DY236" s="70"/>
      <c r="DZ236" s="16"/>
      <c r="EH236" s="42"/>
      <c r="EI236" s="42"/>
      <c r="EJ236" s="42"/>
      <c r="EK236" s="24"/>
      <c r="EL236" s="26"/>
      <c r="EM236" s="26"/>
      <c r="EN236" s="24"/>
      <c r="EO236" s="26"/>
      <c r="EP236" s="24"/>
      <c r="EQ236" s="26"/>
      <c r="ER236" s="24"/>
      <c r="ES236" s="24"/>
      <c r="ET236" s="42"/>
      <c r="EU236" s="42"/>
      <c r="EV236" s="28"/>
      <c r="EX236" s="51"/>
      <c r="EY236" s="96"/>
      <c r="EZ236" s="52"/>
      <c r="FA236" s="54"/>
      <c r="FB236" s="5"/>
      <c r="FC236" s="56"/>
      <c r="FD236" s="55"/>
      <c r="FE236" s="54"/>
      <c r="FF236" s="52"/>
      <c r="FG236" s="5"/>
      <c r="FH236" s="57"/>
      <c r="FI236" s="6"/>
      <c r="FJ236" s="5"/>
    </row>
    <row r="237" spans="27:166">
      <c r="AA237" s="18" t="s">
        <v>131</v>
      </c>
      <c r="AB237" s="22" t="s">
        <v>341</v>
      </c>
      <c r="AC237" s="22" t="s">
        <v>211</v>
      </c>
      <c r="AD237" s="74">
        <v>0</v>
      </c>
      <c r="AE237" s="74">
        <v>10.5</v>
      </c>
      <c r="AF237" s="22">
        <v>724</v>
      </c>
      <c r="AG237" s="22">
        <v>874</v>
      </c>
      <c r="AH237" s="22">
        <v>724</v>
      </c>
      <c r="AI237" s="6">
        <v>8</v>
      </c>
      <c r="AJ237" s="6">
        <v>300</v>
      </c>
      <c r="AK237" s="6">
        <v>12</v>
      </c>
      <c r="AL237" s="6">
        <v>300</v>
      </c>
      <c r="AM237" s="6">
        <v>12</v>
      </c>
      <c r="AN237" s="5" t="str" cm="1">
        <f t="array" ref="AN237">_xll.Dce_Name_SectI(AF237, AG237, AJ237, AI237, AK237, "x", "-", $Q$14)</f>
        <v>(724-874)x300x8x12</v>
      </c>
      <c r="AO237" s="5">
        <f t="shared" si="152"/>
        <v>700</v>
      </c>
      <c r="AP237" s="27">
        <f t="shared" si="153"/>
        <v>128</v>
      </c>
      <c r="AQ237" s="27">
        <f t="shared" si="154"/>
        <v>114125.22666666665</v>
      </c>
      <c r="AR237" s="5">
        <f t="shared" si="155"/>
        <v>5402.9866666666676</v>
      </c>
      <c r="AS237" s="5">
        <f t="shared" si="156"/>
        <v>3152.6305709023936</v>
      </c>
      <c r="AT237" s="27">
        <f t="shared" si="157"/>
        <v>360.19911111111116</v>
      </c>
      <c r="AU237" s="27">
        <f t="shared" si="158"/>
        <v>1771.6</v>
      </c>
      <c r="AV237" s="82">
        <f t="shared" si="159"/>
        <v>4.6711466666666669E-7</v>
      </c>
      <c r="AW237" s="82">
        <f t="shared" si="160"/>
        <v>6843744</v>
      </c>
      <c r="AX237" s="82">
        <f t="shared" si="161"/>
        <v>6.8437439999999997E-6</v>
      </c>
      <c r="AY237" s="70">
        <f t="shared" si="162"/>
        <v>0.16178744234285594</v>
      </c>
      <c r="AZ237" s="16">
        <f t="shared" si="163"/>
        <v>534</v>
      </c>
      <c r="BA237" s="22" t="s">
        <v>314</v>
      </c>
      <c r="BB237" s="23">
        <v>94.153815524252423</v>
      </c>
      <c r="BC237" s="23">
        <v>23.703408982094061</v>
      </c>
      <c r="BD237" s="23">
        <v>0.14255712783692864</v>
      </c>
      <c r="BE237" s="23">
        <v>3.7300504702030272E-2</v>
      </c>
      <c r="BF237" s="23">
        <v>0.3433018508383725</v>
      </c>
      <c r="BG237" s="23">
        <v>133.12004589071375</v>
      </c>
      <c r="BH237" s="42" cm="1">
        <f t="array" ref="BH237">_xll.Bimoment(BE237,AY237,AD237,AE237,$O$75)</f>
        <v>0.32727202938376632</v>
      </c>
      <c r="BI237" s="42">
        <f t="shared" si="164"/>
        <v>2.5456629970880114E-2</v>
      </c>
      <c r="BJ237" s="42">
        <f t="shared" si="165"/>
        <v>3.2921401364019531</v>
      </c>
      <c r="BK237" s="24">
        <f t="shared" si="166"/>
        <v>0.6428571428571429</v>
      </c>
      <c r="BL237" s="26" cm="1">
        <f t="array" ref="BL237">_xll.TCVN5575AnnexEHeSoCx(1,BK237)</f>
        <v>1.1057142857142856</v>
      </c>
      <c r="BM237" s="26">
        <f t="shared" si="167"/>
        <v>1.47</v>
      </c>
      <c r="BN237" s="24">
        <f t="shared" si="168"/>
        <v>1</v>
      </c>
      <c r="BO237" s="26" cm="1">
        <f t="array" ref="BO237">noisuy1chieu(BQ237*BN237,$C$92:$M$92,$C$93:$M$93)</f>
        <v>1.7945599555969238</v>
      </c>
      <c r="BP237" s="24">
        <f t="shared" si="169"/>
        <v>3.3875242016332602E-2</v>
      </c>
      <c r="BQ237" s="26">
        <f t="shared" si="170"/>
        <v>0.17586600876349354</v>
      </c>
      <c r="BR237" s="24">
        <f t="shared" si="171"/>
        <v>2.9858681443744534E-3</v>
      </c>
      <c r="BS237" s="24">
        <f t="shared" si="172"/>
        <v>6.5531916664149144E-3</v>
      </c>
      <c r="BT237" s="42">
        <f t="shared" si="173"/>
        <v>0.2127271189242006</v>
      </c>
      <c r="BU237" s="42">
        <f t="shared" si="174"/>
        <v>0.21629444244624105</v>
      </c>
      <c r="BV237" s="28">
        <f t="shared" si="175"/>
        <v>0.21629444244624105</v>
      </c>
      <c r="BW237" s="5" t="str">
        <f t="shared" si="176"/>
        <v>OK</v>
      </c>
      <c r="BX237" s="51">
        <v>1.2</v>
      </c>
      <c r="BY237" s="96" cm="1">
        <f t="array" ref="BY237">_xll.DCETCVNPhuLucFHeSoOnDinh(AE237*1000, BX237*1000, AH237, AI237, AJ237, AK237, AL237, AM237, $D$29)</f>
        <v>1</v>
      </c>
      <c r="BZ237" s="52">
        <f t="shared" si="177"/>
        <v>0.19445755826134856</v>
      </c>
      <c r="CA237" s="54">
        <f t="shared" si="178"/>
        <v>0.20399661807213793</v>
      </c>
      <c r="CB237" s="5" t="str">
        <f t="shared" si="179"/>
        <v>OK</v>
      </c>
      <c r="CC237" s="56">
        <f t="shared" si="180"/>
        <v>0.40527421278457681</v>
      </c>
      <c r="CD237" s="55">
        <f t="shared" si="181"/>
        <v>0.40527421278457681</v>
      </c>
      <c r="CE237" s="54">
        <f t="shared" si="182"/>
        <v>0.40527421278457681</v>
      </c>
      <c r="CF237" s="52">
        <f t="shared" si="183"/>
        <v>0.38</v>
      </c>
      <c r="CG237" s="5" t="str">
        <f t="shared" si="184"/>
        <v>Check</v>
      </c>
      <c r="CH237" s="57">
        <f t="shared" si="185"/>
        <v>2.9146433111219565</v>
      </c>
      <c r="CI237" s="6">
        <f t="shared" si="186"/>
        <v>3.2</v>
      </c>
      <c r="CJ237" s="5" t="str">
        <f t="shared" si="187"/>
        <v>OK</v>
      </c>
      <c r="DN237" s="181"/>
      <c r="DP237" s="27"/>
      <c r="DQ237" s="27"/>
      <c r="DR237" s="5"/>
      <c r="DS237" s="5"/>
      <c r="DT237" s="27"/>
      <c r="DU237" s="27"/>
      <c r="DV237" s="82"/>
      <c r="DW237" s="82"/>
      <c r="DX237" s="82"/>
      <c r="DY237" s="70"/>
      <c r="DZ237" s="16"/>
      <c r="EH237" s="42"/>
      <c r="EI237" s="42"/>
      <c r="EJ237" s="42"/>
      <c r="EK237" s="24"/>
      <c r="EL237" s="26"/>
      <c r="EM237" s="26"/>
      <c r="EN237" s="24"/>
      <c r="EO237" s="26"/>
      <c r="EP237" s="24"/>
      <c r="EQ237" s="26"/>
      <c r="ER237" s="24"/>
      <c r="ES237" s="24"/>
      <c r="ET237" s="42"/>
      <c r="EU237" s="42"/>
      <c r="EV237" s="28"/>
      <c r="EX237" s="51"/>
      <c r="EY237" s="96"/>
      <c r="EZ237" s="52"/>
      <c r="FA237" s="54"/>
      <c r="FB237" s="5"/>
      <c r="FC237" s="56"/>
      <c r="FD237" s="55"/>
      <c r="FE237" s="54"/>
      <c r="FF237" s="52"/>
      <c r="FG237" s="5"/>
      <c r="FH237" s="57"/>
      <c r="FI237" s="6"/>
      <c r="FJ237" s="5"/>
    </row>
    <row r="238" spans="27:166">
      <c r="AA238" s="18" t="s">
        <v>131</v>
      </c>
      <c r="AB238" s="22" t="s">
        <v>341</v>
      </c>
      <c r="AC238" s="22" t="s">
        <v>211</v>
      </c>
      <c r="AD238" s="74">
        <v>5.25</v>
      </c>
      <c r="AE238" s="74">
        <v>10.5</v>
      </c>
      <c r="AF238" s="22">
        <v>724</v>
      </c>
      <c r="AG238" s="22">
        <v>874</v>
      </c>
      <c r="AH238" s="22">
        <v>798.99999999999989</v>
      </c>
      <c r="AI238" s="6">
        <v>8</v>
      </c>
      <c r="AJ238" s="6">
        <v>300</v>
      </c>
      <c r="AK238" s="6">
        <v>12</v>
      </c>
      <c r="AL238" s="6">
        <v>300</v>
      </c>
      <c r="AM238" s="6">
        <v>12</v>
      </c>
      <c r="AN238" s="5" t="str" cm="1">
        <f t="array" ref="AN238">_xll.Dce_Name_SectI(AF238, AG238, AJ238, AI238, AK238, "x", "-", $Q$14)</f>
        <v>(724-874)x300x8x12</v>
      </c>
      <c r="AO238" s="5">
        <f t="shared" si="152"/>
        <v>774.99999999999989</v>
      </c>
      <c r="AP238" s="27">
        <f t="shared" si="153"/>
        <v>134</v>
      </c>
      <c r="AQ238" s="27">
        <f t="shared" si="154"/>
        <v>142527.3516666666</v>
      </c>
      <c r="AR238" s="5">
        <f t="shared" si="155"/>
        <v>5403.3066666666673</v>
      </c>
      <c r="AS238" s="5">
        <f t="shared" si="156"/>
        <v>3567.6433458489764</v>
      </c>
      <c r="AT238" s="27">
        <f t="shared" si="157"/>
        <v>360.22044444444447</v>
      </c>
      <c r="AU238" s="27">
        <f t="shared" si="158"/>
        <v>2017.2249999999995</v>
      </c>
      <c r="AV238" s="82">
        <f t="shared" si="159"/>
        <v>4.799146666666667E-7</v>
      </c>
      <c r="AW238" s="82">
        <f t="shared" si="160"/>
        <v>8361481.4999999972</v>
      </c>
      <c r="AX238" s="82">
        <f t="shared" si="161"/>
        <v>8.3614814999999972E-6</v>
      </c>
      <c r="AY238" s="70">
        <f t="shared" si="162"/>
        <v>0.1483611975238546</v>
      </c>
      <c r="AZ238" s="16">
        <f t="shared" si="163"/>
        <v>590.24999999999989</v>
      </c>
      <c r="BA238" s="22" t="s">
        <v>314</v>
      </c>
      <c r="BB238" s="23">
        <v>97.077702362207802</v>
      </c>
      <c r="BC238" s="23">
        <v>1.7723696833212406</v>
      </c>
      <c r="BD238" s="23">
        <v>0.14255712783692864</v>
      </c>
      <c r="BE238" s="23">
        <v>3.7300504702030272E-2</v>
      </c>
      <c r="BF238" s="23">
        <v>1.0917267719824622</v>
      </c>
      <c r="BG238" s="23">
        <v>190.56257468014698</v>
      </c>
      <c r="BH238" s="42" cm="1">
        <f t="array" ref="BH238">_xll.Bimoment(BE238,AY238,AD238,AE238,$O$75)</f>
        <v>-0.1599516378020715</v>
      </c>
      <c r="BI238" s="42">
        <f t="shared" si="164"/>
        <v>2.2993085134988493E-2</v>
      </c>
      <c r="BJ238" s="42">
        <f t="shared" si="165"/>
        <v>0.24616245601683895</v>
      </c>
      <c r="BK238" s="24">
        <f t="shared" si="166"/>
        <v>0.58064516129032262</v>
      </c>
      <c r="BL238" s="26" cm="1">
        <f t="array" ref="BL238">_xll.TCVN5575AnnexEHeSoCx(1,BK238)</f>
        <v>1.1119354838709676</v>
      </c>
      <c r="BM238" s="26">
        <f t="shared" si="167"/>
        <v>1.47</v>
      </c>
      <c r="BN238" s="24">
        <f t="shared" si="168"/>
        <v>1</v>
      </c>
      <c r="BO238" s="26" cm="1">
        <f t="array" ref="BO238">noisuy1chieu(BQ238*BN238,$C$92:$M$92,$C$93:$M$93)</f>
        <v>1.8893568515777588</v>
      </c>
      <c r="BP238" s="24">
        <f t="shared" si="169"/>
        <v>3.3363310906100486E-2</v>
      </c>
      <c r="BQ238" s="26">
        <f t="shared" si="170"/>
        <v>0.221223389718644</v>
      </c>
      <c r="BR238" s="24">
        <f t="shared" si="171"/>
        <v>9.4947322030964881E-3</v>
      </c>
      <c r="BS238" s="24">
        <f t="shared" si="172"/>
        <v>2.7522121835740231E-3</v>
      </c>
      <c r="BT238" s="42">
        <f t="shared" si="173"/>
        <v>0.26408143282784097</v>
      </c>
      <c r="BU238" s="42">
        <f t="shared" si="174"/>
        <v>0.2573389128083185</v>
      </c>
      <c r="BV238" s="28">
        <f t="shared" si="175"/>
        <v>0.26408143282784097</v>
      </c>
      <c r="BW238" s="5" t="str">
        <f t="shared" si="176"/>
        <v>OK</v>
      </c>
      <c r="BX238" s="51">
        <v>1.2</v>
      </c>
      <c r="BY238" s="96" cm="1">
        <f t="array" ref="BY238">_xll.DCETCVNPhuLucFHeSoOnDinh(AE238*1000, BX238*1000, AH238, AI238, AJ238, AK238, AL238, AM238, $D$29)</f>
        <v>1</v>
      </c>
      <c r="BZ238" s="52">
        <f t="shared" si="177"/>
        <v>0.24598613689037599</v>
      </c>
      <c r="CA238" s="54">
        <f t="shared" si="178"/>
        <v>0.25823308127704647</v>
      </c>
      <c r="CB238" s="5" t="str">
        <f t="shared" si="179"/>
        <v>OK</v>
      </c>
      <c r="CC238" s="56">
        <f t="shared" si="180"/>
        <v>0.40527421278457681</v>
      </c>
      <c r="CD238" s="55">
        <f t="shared" si="181"/>
        <v>0.40527421278457681</v>
      </c>
      <c r="CE238" s="54">
        <f t="shared" si="182"/>
        <v>0.40527421278457681</v>
      </c>
      <c r="CF238" s="52">
        <f t="shared" si="183"/>
        <v>0.38</v>
      </c>
      <c r="CG238" s="5" t="str">
        <f t="shared" si="184"/>
        <v>Check</v>
      </c>
      <c r="CH238" s="57">
        <f t="shared" si="185"/>
        <v>3.2269265230278799</v>
      </c>
      <c r="CI238" s="6">
        <f t="shared" si="186"/>
        <v>3.2</v>
      </c>
      <c r="CJ238" s="5" t="str">
        <f t="shared" si="187"/>
        <v>Gia cường</v>
      </c>
      <c r="DN238" s="181"/>
      <c r="DP238" s="27"/>
      <c r="DQ238" s="27"/>
      <c r="DR238" s="5"/>
      <c r="DS238" s="5"/>
      <c r="DT238" s="27"/>
      <c r="DU238" s="27"/>
      <c r="DV238" s="82"/>
      <c r="DW238" s="82"/>
      <c r="DX238" s="82"/>
      <c r="DY238" s="70"/>
      <c r="DZ238" s="16"/>
      <c r="EH238" s="42"/>
      <c r="EI238" s="42"/>
      <c r="EJ238" s="42"/>
      <c r="EK238" s="24"/>
      <c r="EL238" s="26"/>
      <c r="EM238" s="26"/>
      <c r="EN238" s="24"/>
      <c r="EO238" s="26"/>
      <c r="EP238" s="24"/>
      <c r="EQ238" s="26"/>
      <c r="ER238" s="24"/>
      <c r="ES238" s="24"/>
      <c r="ET238" s="42"/>
      <c r="EU238" s="42"/>
      <c r="EV238" s="28"/>
      <c r="EX238" s="51"/>
      <c r="EY238" s="96"/>
      <c r="EZ238" s="52"/>
      <c r="FA238" s="54"/>
      <c r="FB238" s="5"/>
      <c r="FC238" s="56"/>
      <c r="FD238" s="55"/>
      <c r="FE238" s="54"/>
      <c r="FF238" s="52"/>
      <c r="FG238" s="5"/>
      <c r="FH238" s="57"/>
      <c r="FI238" s="6"/>
      <c r="FJ238" s="5"/>
    </row>
    <row r="239" spans="27:166">
      <c r="AA239" s="18" t="s">
        <v>131</v>
      </c>
      <c r="AB239" s="22" t="s">
        <v>341</v>
      </c>
      <c r="AC239" s="22" t="s">
        <v>211</v>
      </c>
      <c r="AD239" s="74">
        <v>6.47</v>
      </c>
      <c r="AE239" s="74">
        <v>10.5</v>
      </c>
      <c r="AF239" s="22">
        <v>724</v>
      </c>
      <c r="AG239" s="22">
        <v>874</v>
      </c>
      <c r="AH239" s="22">
        <v>816.45524278856499</v>
      </c>
      <c r="AI239" s="6">
        <v>8</v>
      </c>
      <c r="AJ239" s="6">
        <v>300</v>
      </c>
      <c r="AK239" s="6">
        <v>12</v>
      </c>
      <c r="AL239" s="6">
        <v>300</v>
      </c>
      <c r="AM239" s="6">
        <v>12</v>
      </c>
      <c r="AN239" s="5" t="str" cm="1">
        <f t="array" ref="AN239">_xll.Dce_Name_SectI(AF239, AG239, AJ239, AI239, AK239, "x", "-", $Q$14)</f>
        <v>(724-874)x300x8x12</v>
      </c>
      <c r="AO239" s="5">
        <f t="shared" si="152"/>
        <v>792.45524278856499</v>
      </c>
      <c r="AP239" s="27">
        <f t="shared" si="153"/>
        <v>135.39641942308521</v>
      </c>
      <c r="AQ239" s="27">
        <f t="shared" si="154"/>
        <v>149672.00629356259</v>
      </c>
      <c r="AR239" s="5">
        <f t="shared" si="155"/>
        <v>5403.3811423692314</v>
      </c>
      <c r="AS239" s="5">
        <f t="shared" si="156"/>
        <v>3666.3860662432589</v>
      </c>
      <c r="AT239" s="27">
        <f t="shared" si="157"/>
        <v>360.22540949128211</v>
      </c>
      <c r="AU239" s="27">
        <f t="shared" si="158"/>
        <v>2076.0047488425007</v>
      </c>
      <c r="AV239" s="82">
        <f t="shared" si="159"/>
        <v>4.8289369476924839E-7</v>
      </c>
      <c r="AW239" s="82">
        <f t="shared" si="160"/>
        <v>8736501.2082751207</v>
      </c>
      <c r="AX239" s="82">
        <f t="shared" si="161"/>
        <v>8.73650120827512E-6</v>
      </c>
      <c r="AY239" s="70">
        <f t="shared" si="162"/>
        <v>0.14559180563098195</v>
      </c>
      <c r="AZ239" s="16">
        <f t="shared" si="163"/>
        <v>603.34143209142383</v>
      </c>
      <c r="BA239" s="22" t="s">
        <v>314</v>
      </c>
      <c r="BB239" s="23">
        <v>97.763123891372729</v>
      </c>
      <c r="BC239" s="23">
        <v>7.6600536826759837</v>
      </c>
      <c r="BD239" s="23">
        <v>0.14255712783692864</v>
      </c>
      <c r="BE239" s="23">
        <v>3.7300504702030272E-2</v>
      </c>
      <c r="BF239" s="23">
        <v>1.2659126214168985</v>
      </c>
      <c r="BG239" s="23">
        <v>184.79839720067056</v>
      </c>
      <c r="BH239" s="42" cm="1">
        <f t="array" ref="BH239">_xll.Bimoment(BE239,AY239,AD239,AE239,$O$75)</f>
        <v>-0.13505265601373681</v>
      </c>
      <c r="BI239" s="42">
        <f t="shared" si="164"/>
        <v>2.2486621347737792E-2</v>
      </c>
      <c r="BJ239" s="42">
        <f t="shared" si="165"/>
        <v>1.0638963448161087</v>
      </c>
      <c r="BK239" s="24">
        <f t="shared" si="166"/>
        <v>0.56785541403764117</v>
      </c>
      <c r="BL239" s="26" cm="1">
        <f t="array" ref="BL239">_xll.TCVN5575AnnexEHeSoCx(1,BK239)</f>
        <v>1.1132144585962358</v>
      </c>
      <c r="BM239" s="26">
        <f t="shared" si="167"/>
        <v>1.47</v>
      </c>
      <c r="BN239" s="24">
        <f t="shared" si="168"/>
        <v>1</v>
      </c>
      <c r="BO239" s="26" cm="1">
        <f t="array" ref="BO239">noisuy1chieu(BQ239*BN239,$C$92:$M$92,$C$93:$M$93)</f>
        <v>1.8627946376800537</v>
      </c>
      <c r="BP239" s="24">
        <f t="shared" si="169"/>
        <v>3.3252349993893107E-2</v>
      </c>
      <c r="BQ239" s="26">
        <f t="shared" si="170"/>
        <v>0.20851419229700058</v>
      </c>
      <c r="BR239" s="24">
        <f t="shared" si="171"/>
        <v>1.1009472309869225E-2</v>
      </c>
      <c r="BS239" s="24">
        <f t="shared" si="172"/>
        <v>2.3057818225563128E-3</v>
      </c>
      <c r="BT239" s="42">
        <f t="shared" si="173"/>
        <v>0.25277601460076288</v>
      </c>
      <c r="BU239" s="42">
        <f t="shared" si="174"/>
        <v>0.24407232411344998</v>
      </c>
      <c r="BV239" s="28">
        <f t="shared" si="175"/>
        <v>0.25277601460076288</v>
      </c>
      <c r="BW239" s="5" t="str">
        <f t="shared" si="176"/>
        <v>OK</v>
      </c>
      <c r="BX239" s="51">
        <v>1.2</v>
      </c>
      <c r="BY239" s="96" cm="1">
        <f t="array" ref="BY239">_xll.DCETCVNPhuLucFHeSoOnDinh(AE239*1000, BX239*1000, AH239, AI239, AJ239, AK239, AL239, AM239, $D$29)</f>
        <v>1</v>
      </c>
      <c r="BZ239" s="52">
        <f t="shared" si="177"/>
        <v>0.23212101368753693</v>
      </c>
      <c r="CA239" s="54">
        <f t="shared" si="178"/>
        <v>0.24543626781996247</v>
      </c>
      <c r="CB239" s="5" t="str">
        <f t="shared" si="179"/>
        <v>OK</v>
      </c>
      <c r="CC239" s="56">
        <f t="shared" si="180"/>
        <v>0.40527421278457681</v>
      </c>
      <c r="CD239" s="55">
        <f t="shared" si="181"/>
        <v>0.40527421278457681</v>
      </c>
      <c r="CE239" s="54">
        <f t="shared" si="182"/>
        <v>0.40527421278457681</v>
      </c>
      <c r="CF239" s="52">
        <f t="shared" si="183"/>
        <v>0.38</v>
      </c>
      <c r="CG239" s="5" t="str">
        <f t="shared" si="184"/>
        <v>Check</v>
      </c>
      <c r="CH239" s="57">
        <f t="shared" si="185"/>
        <v>3.2996062467960243</v>
      </c>
      <c r="CI239" s="6">
        <f t="shared" si="186"/>
        <v>3.2</v>
      </c>
      <c r="CJ239" s="5" t="str">
        <f t="shared" si="187"/>
        <v>Gia cường</v>
      </c>
      <c r="DN239" s="181"/>
      <c r="DP239" s="27"/>
      <c r="DQ239" s="27"/>
      <c r="DR239" s="5"/>
      <c r="DS239" s="5"/>
      <c r="DT239" s="27"/>
      <c r="DU239" s="27"/>
      <c r="DV239" s="82"/>
      <c r="DW239" s="82"/>
      <c r="DX239" s="82"/>
      <c r="DY239" s="70"/>
      <c r="DZ239" s="16"/>
      <c r="EH239" s="42"/>
      <c r="EI239" s="42"/>
      <c r="EJ239" s="42"/>
      <c r="EK239" s="24"/>
      <c r="EL239" s="26"/>
      <c r="EM239" s="26"/>
      <c r="EN239" s="24"/>
      <c r="EO239" s="26"/>
      <c r="EP239" s="24"/>
      <c r="EQ239" s="26"/>
      <c r="ER239" s="24"/>
      <c r="ES239" s="24"/>
      <c r="ET239" s="42"/>
      <c r="EU239" s="42"/>
      <c r="EV239" s="28"/>
      <c r="EX239" s="51"/>
      <c r="EY239" s="96"/>
      <c r="EZ239" s="52"/>
      <c r="FA239" s="54"/>
      <c r="FB239" s="5"/>
      <c r="FC239" s="56"/>
      <c r="FD239" s="55"/>
      <c r="FE239" s="54"/>
      <c r="FF239" s="52"/>
      <c r="FG239" s="5"/>
      <c r="FH239" s="57"/>
      <c r="FI239" s="6"/>
      <c r="FJ239" s="5"/>
    </row>
    <row r="240" spans="27:166">
      <c r="AA240" s="18" t="s">
        <v>131</v>
      </c>
      <c r="AB240" s="22" t="s">
        <v>341</v>
      </c>
      <c r="AC240" s="22" t="s">
        <v>211</v>
      </c>
      <c r="AD240" s="74">
        <v>6.47</v>
      </c>
      <c r="AE240" s="74">
        <v>10.5</v>
      </c>
      <c r="AF240" s="22">
        <v>724</v>
      </c>
      <c r="AG240" s="22">
        <v>874</v>
      </c>
      <c r="AH240" s="22">
        <v>816.45524278856499</v>
      </c>
      <c r="AI240" s="6">
        <v>8</v>
      </c>
      <c r="AJ240" s="6">
        <v>300</v>
      </c>
      <c r="AK240" s="6">
        <v>12</v>
      </c>
      <c r="AL240" s="6">
        <v>300</v>
      </c>
      <c r="AM240" s="6">
        <v>12</v>
      </c>
      <c r="AN240" s="5" t="str" cm="1">
        <f t="array" ref="AN240">_xll.Dce_Name_SectI(AF240, AG240, AJ240, AI240, AK240, "x", "-", $Q$14)</f>
        <v>(724-874)x300x8x12</v>
      </c>
      <c r="AO240" s="5">
        <f t="shared" si="152"/>
        <v>792.45524278856499</v>
      </c>
      <c r="AP240" s="27">
        <f t="shared" si="153"/>
        <v>135.39641942308521</v>
      </c>
      <c r="AQ240" s="27">
        <f t="shared" si="154"/>
        <v>149672.00629356259</v>
      </c>
      <c r="AR240" s="5">
        <f t="shared" si="155"/>
        <v>5403.3811423692314</v>
      </c>
      <c r="AS240" s="5">
        <f t="shared" si="156"/>
        <v>3666.3860662432589</v>
      </c>
      <c r="AT240" s="27">
        <f t="shared" si="157"/>
        <v>360.22540949128211</v>
      </c>
      <c r="AU240" s="27">
        <f t="shared" si="158"/>
        <v>2076.0047488425007</v>
      </c>
      <c r="AV240" s="82">
        <f t="shared" si="159"/>
        <v>4.8289369476924839E-7</v>
      </c>
      <c r="AW240" s="82">
        <f t="shared" si="160"/>
        <v>8736501.2082751207</v>
      </c>
      <c r="AX240" s="82">
        <f t="shared" si="161"/>
        <v>8.73650120827512E-6</v>
      </c>
      <c r="AY240" s="70">
        <f t="shared" si="162"/>
        <v>0.14559180563098195</v>
      </c>
      <c r="AZ240" s="16">
        <f t="shared" si="163"/>
        <v>603.34143209142383</v>
      </c>
      <c r="BA240" s="22" t="s">
        <v>314</v>
      </c>
      <c r="BB240" s="23">
        <v>97.837318756588502</v>
      </c>
      <c r="BC240" s="23">
        <v>7.0354876131641504</v>
      </c>
      <c r="BD240" s="23">
        <v>1.1121798003692049</v>
      </c>
      <c r="BE240" s="23">
        <v>3.7297336115299701E-2</v>
      </c>
      <c r="BF240" s="23">
        <v>1.2659127147847187</v>
      </c>
      <c r="BG240" s="23">
        <v>184.79840633135427</v>
      </c>
      <c r="BH240" s="42" cm="1">
        <f t="array" ref="BH240">_xll.Bimoment(BE240,AY240,AD240,AE240,$O$75)</f>
        <v>-0.13504118362060993</v>
      </c>
      <c r="BI240" s="42">
        <f t="shared" si="164"/>
        <v>0.1754325891730433</v>
      </c>
      <c r="BJ240" s="42">
        <f t="shared" si="165"/>
        <v>0.97715105738390984</v>
      </c>
      <c r="BK240" s="24">
        <f t="shared" si="166"/>
        <v>0.56785541403764117</v>
      </c>
      <c r="BL240" s="26" cm="1">
        <f t="array" ref="BL240">_xll.TCVN5575AnnexEHeSoCx(1,BK240)</f>
        <v>1.1132144585962358</v>
      </c>
      <c r="BM240" s="26">
        <f t="shared" si="167"/>
        <v>1.47</v>
      </c>
      <c r="BN240" s="24">
        <f t="shared" si="168"/>
        <v>1</v>
      </c>
      <c r="BO240" s="26" cm="1">
        <f t="array" ref="BO240">noisuy1chieu(BQ240*BN240,$C$92:$M$92,$C$93:$M$93)</f>
        <v>1.8627946376800537</v>
      </c>
      <c r="BP240" s="24">
        <f t="shared" si="169"/>
        <v>3.3277586028992043E-2</v>
      </c>
      <c r="BQ240" s="26">
        <f t="shared" si="170"/>
        <v>0.20851420259945541</v>
      </c>
      <c r="BR240" s="24">
        <f t="shared" si="171"/>
        <v>1.1009473121876636E-2</v>
      </c>
      <c r="BS240" s="24">
        <f t="shared" si="172"/>
        <v>2.3055859520246702E-3</v>
      </c>
      <c r="BT240" s="42">
        <f t="shared" si="173"/>
        <v>0.25280126175032408</v>
      </c>
      <c r="BU240" s="42">
        <f t="shared" si="174"/>
        <v>0.24409737458047215</v>
      </c>
      <c r="BV240" s="28">
        <f t="shared" si="175"/>
        <v>0.25280126175032408</v>
      </c>
      <c r="BW240" s="5" t="str">
        <f t="shared" si="176"/>
        <v>OK</v>
      </c>
      <c r="BX240" s="51">
        <v>1.2</v>
      </c>
      <c r="BY240" s="96" cm="1">
        <f t="array" ref="BY240">_xll.DCETCVNPhuLucFHeSoOnDinh(AE240*1000, BX240*1000, AH240, AI240, AJ240, AK240, AL240, AM240, $D$29)</f>
        <v>1</v>
      </c>
      <c r="BZ240" s="52">
        <f t="shared" si="177"/>
        <v>0.23212102515637861</v>
      </c>
      <c r="CA240" s="54">
        <f t="shared" si="178"/>
        <v>0.24543608423027993</v>
      </c>
      <c r="CB240" s="5" t="str">
        <f t="shared" si="179"/>
        <v>OK</v>
      </c>
      <c r="CC240" s="56">
        <f t="shared" si="180"/>
        <v>0.40527421278457681</v>
      </c>
      <c r="CD240" s="55">
        <f t="shared" si="181"/>
        <v>0.40527421278457681</v>
      </c>
      <c r="CE240" s="54">
        <f t="shared" si="182"/>
        <v>0.40527421278457681</v>
      </c>
      <c r="CF240" s="52">
        <f t="shared" si="183"/>
        <v>0.38</v>
      </c>
      <c r="CG240" s="5" t="str">
        <f t="shared" si="184"/>
        <v>Check</v>
      </c>
      <c r="CH240" s="57">
        <f t="shared" si="185"/>
        <v>3.2996062467960243</v>
      </c>
      <c r="CI240" s="6">
        <f t="shared" si="186"/>
        <v>3.2</v>
      </c>
      <c r="CJ240" s="5" t="str">
        <f t="shared" si="187"/>
        <v>Gia cường</v>
      </c>
      <c r="DN240" s="181"/>
      <c r="DP240" s="27"/>
      <c r="DQ240" s="27"/>
      <c r="DR240" s="5"/>
      <c r="DS240" s="5"/>
      <c r="DT240" s="27"/>
      <c r="DU240" s="27"/>
      <c r="DV240" s="82"/>
      <c r="DW240" s="82"/>
      <c r="DX240" s="82"/>
      <c r="DY240" s="70"/>
      <c r="DZ240" s="16"/>
      <c r="EH240" s="42"/>
      <c r="EI240" s="42"/>
      <c r="EJ240" s="42"/>
      <c r="EK240" s="24"/>
      <c r="EL240" s="26"/>
      <c r="EM240" s="26"/>
      <c r="EN240" s="24"/>
      <c r="EO240" s="26"/>
      <c r="EP240" s="24"/>
      <c r="EQ240" s="26"/>
      <c r="ER240" s="24"/>
      <c r="ES240" s="24"/>
      <c r="ET240" s="42"/>
      <c r="EU240" s="42"/>
      <c r="EV240" s="28"/>
      <c r="EX240" s="51"/>
      <c r="EY240" s="96"/>
      <c r="EZ240" s="52"/>
      <c r="FA240" s="54"/>
      <c r="FB240" s="5"/>
      <c r="FC240" s="56"/>
      <c r="FD240" s="55"/>
      <c r="FE240" s="54"/>
      <c r="FF240" s="52"/>
      <c r="FG240" s="5"/>
      <c r="FH240" s="57"/>
      <c r="FI240" s="6"/>
      <c r="FJ240" s="5"/>
    </row>
    <row r="241" spans="27:166">
      <c r="AA241" s="18" t="s">
        <v>131</v>
      </c>
      <c r="AB241" s="22" t="s">
        <v>341</v>
      </c>
      <c r="AC241" s="22" t="s">
        <v>211</v>
      </c>
      <c r="AD241" s="74">
        <v>9.2899999999999991</v>
      </c>
      <c r="AE241" s="74">
        <v>10.5</v>
      </c>
      <c r="AF241" s="22">
        <v>724</v>
      </c>
      <c r="AG241" s="22">
        <v>874</v>
      </c>
      <c r="AH241" s="22">
        <v>856.73657033341397</v>
      </c>
      <c r="AI241" s="6">
        <v>8</v>
      </c>
      <c r="AJ241" s="6">
        <v>300</v>
      </c>
      <c r="AK241" s="6">
        <v>12</v>
      </c>
      <c r="AL241" s="6">
        <v>300</v>
      </c>
      <c r="AM241" s="6">
        <v>12</v>
      </c>
      <c r="AN241" s="5" t="str" cm="1">
        <f t="array" ref="AN241">_xll.Dce_Name_SectI(AF241, AG241, AJ241, AI241, AK241, "x", "-", $Q$14)</f>
        <v>(724-874)x300x8x12</v>
      </c>
      <c r="AO241" s="5">
        <f t="shared" si="152"/>
        <v>832.73657033341397</v>
      </c>
      <c r="AP241" s="27">
        <f t="shared" si="153"/>
        <v>138.6189256266731</v>
      </c>
      <c r="AQ241" s="27">
        <f t="shared" si="154"/>
        <v>166950.4396903282</v>
      </c>
      <c r="AR241" s="5">
        <f t="shared" si="155"/>
        <v>5403.5530093667558</v>
      </c>
      <c r="AS241" s="5">
        <f t="shared" si="156"/>
        <v>3897.3576119286358</v>
      </c>
      <c r="AT241" s="27">
        <f t="shared" si="157"/>
        <v>360.23686729111705</v>
      </c>
      <c r="AU241" s="27">
        <f t="shared" si="158"/>
        <v>2213.976022170802</v>
      </c>
      <c r="AV241" s="82">
        <f t="shared" si="159"/>
        <v>4.89768374670236E-7</v>
      </c>
      <c r="AW241" s="82">
        <f t="shared" si="160"/>
        <v>9633328.2889918946</v>
      </c>
      <c r="AX241" s="82">
        <f t="shared" si="161"/>
        <v>9.6333282889918949E-6</v>
      </c>
      <c r="AY241" s="70">
        <f t="shared" si="162"/>
        <v>0.13963269631800207</v>
      </c>
      <c r="AZ241" s="16">
        <f t="shared" si="163"/>
        <v>633.55242775006047</v>
      </c>
      <c r="BA241" s="22" t="s">
        <v>314</v>
      </c>
      <c r="BB241" s="23">
        <v>99.426126301809532</v>
      </c>
      <c r="BC241" s="23">
        <v>20.562695644091388</v>
      </c>
      <c r="BD241" s="23">
        <v>1.1121798003692049</v>
      </c>
      <c r="BE241" s="23">
        <v>3.7297336115299701E-2</v>
      </c>
      <c r="BF241" s="23">
        <v>1.8700928031406094</v>
      </c>
      <c r="BG241" s="23">
        <v>145.86961480483845</v>
      </c>
      <c r="BH241" s="42" cm="1">
        <f t="array" ref="BH241">_xll.Bimoment(BE241,AY241,AD241,AE241,$O$75)</f>
        <v>0.12503280735301825</v>
      </c>
      <c r="BI241" s="42">
        <f t="shared" si="164"/>
        <v>0.16694652306489713</v>
      </c>
      <c r="BJ241" s="42">
        <f t="shared" si="165"/>
        <v>2.8559299505682483</v>
      </c>
      <c r="BK241" s="24">
        <f t="shared" si="166"/>
        <v>0.54038697954603754</v>
      </c>
      <c r="BL241" s="26" cm="1">
        <f t="array" ref="BL241">_xll.TCVN5575AnnexEHeSoCx(1,BK241)</f>
        <v>1.1159613020453962</v>
      </c>
      <c r="BM241" s="26">
        <f t="shared" si="167"/>
        <v>1.47</v>
      </c>
      <c r="BN241" s="24">
        <f t="shared" si="168"/>
        <v>1</v>
      </c>
      <c r="BO241" s="26" cm="1">
        <f t="array" ref="BO241">noisuy1chieu(BQ241*BN241,$C$92:$M$92,$C$93:$M$93)</f>
        <v>1.7498093843460083</v>
      </c>
      <c r="BP241" s="24">
        <f t="shared" si="169"/>
        <v>3.3031815411921378E-2</v>
      </c>
      <c r="BQ241" s="26">
        <f t="shared" si="170"/>
        <v>0.15445426170183513</v>
      </c>
      <c r="BR241" s="24">
        <f t="shared" si="171"/>
        <v>1.6263429034031714E-2</v>
      </c>
      <c r="BS241" s="24">
        <f t="shared" si="172"/>
        <v>2.164182555284748E-3</v>
      </c>
      <c r="BT241" s="42">
        <f t="shared" si="173"/>
        <v>0.20374950614778822</v>
      </c>
      <c r="BU241" s="42">
        <f t="shared" si="174"/>
        <v>0.18965025966904125</v>
      </c>
      <c r="BV241" s="28">
        <f t="shared" si="175"/>
        <v>0.20374950614778822</v>
      </c>
      <c r="BW241" s="5" t="str">
        <f t="shared" si="176"/>
        <v>OK</v>
      </c>
      <c r="BX241" s="51">
        <v>1.2</v>
      </c>
      <c r="BY241" s="96" cm="1">
        <f t="array" ref="BY241">_xll.DCETCVNPhuLucFHeSoOnDinh(AE241*1000, BX241*1000, AH241, AI241, AJ241, AK241, AL241, AM241, $D$29)</f>
        <v>1</v>
      </c>
      <c r="BZ241" s="52">
        <f t="shared" si="177"/>
        <v>0.17236497899524031</v>
      </c>
      <c r="CA241" s="54">
        <f t="shared" si="178"/>
        <v>0.19079259058455678</v>
      </c>
      <c r="CB241" s="5" t="str">
        <f t="shared" si="179"/>
        <v>OK</v>
      </c>
      <c r="CC241" s="56">
        <f t="shared" si="180"/>
        <v>0.40527421278457681</v>
      </c>
      <c r="CD241" s="55">
        <f t="shared" si="181"/>
        <v>0.40527421278457681</v>
      </c>
      <c r="CE241" s="54">
        <f t="shared" si="182"/>
        <v>0.40527421278457681</v>
      </c>
      <c r="CF241" s="52">
        <f t="shared" si="183"/>
        <v>0.38</v>
      </c>
      <c r="CG241" s="5" t="str">
        <f t="shared" si="184"/>
        <v>Check</v>
      </c>
      <c r="CH241" s="57">
        <f t="shared" si="185"/>
        <v>3.4673286780698911</v>
      </c>
      <c r="CI241" s="6">
        <f t="shared" si="186"/>
        <v>3.2</v>
      </c>
      <c r="CJ241" s="5" t="str">
        <f t="shared" si="187"/>
        <v>Gia cường</v>
      </c>
      <c r="DN241" s="181"/>
      <c r="DP241" s="27"/>
      <c r="DQ241" s="27"/>
      <c r="DR241" s="5"/>
      <c r="DS241" s="5"/>
      <c r="DT241" s="27"/>
      <c r="DU241" s="27"/>
      <c r="DV241" s="82"/>
      <c r="DW241" s="82"/>
      <c r="DX241" s="82"/>
      <c r="DY241" s="70"/>
      <c r="DZ241" s="16"/>
      <c r="EH241" s="42"/>
      <c r="EI241" s="42"/>
      <c r="EJ241" s="42"/>
      <c r="EK241" s="24"/>
      <c r="EL241" s="26"/>
      <c r="EM241" s="26"/>
      <c r="EN241" s="24"/>
      <c r="EO241" s="26"/>
      <c r="EP241" s="24"/>
      <c r="EQ241" s="26"/>
      <c r="ER241" s="24"/>
      <c r="ES241" s="24"/>
      <c r="ET241" s="42"/>
      <c r="EU241" s="42"/>
      <c r="EV241" s="28"/>
      <c r="EX241" s="51"/>
      <c r="EY241" s="96"/>
      <c r="EZ241" s="52"/>
      <c r="FA241" s="54"/>
      <c r="FB241" s="5"/>
      <c r="FC241" s="56"/>
      <c r="FD241" s="55"/>
      <c r="FE241" s="54"/>
      <c r="FF241" s="52"/>
      <c r="FG241" s="5"/>
      <c r="FH241" s="57"/>
      <c r="FI241" s="6"/>
      <c r="FJ241" s="5"/>
    </row>
    <row r="242" spans="27:166">
      <c r="AA242" s="18" t="s">
        <v>131</v>
      </c>
      <c r="AB242" s="22" t="s">
        <v>341</v>
      </c>
      <c r="AC242" s="22" t="s">
        <v>211</v>
      </c>
      <c r="AD242" s="74">
        <v>9.2899999999999991</v>
      </c>
      <c r="AE242" s="74">
        <v>10.5</v>
      </c>
      <c r="AF242" s="22">
        <v>724</v>
      </c>
      <c r="AG242" s="22">
        <v>874</v>
      </c>
      <c r="AH242" s="22">
        <v>856.73657033341397</v>
      </c>
      <c r="AI242" s="6">
        <v>8</v>
      </c>
      <c r="AJ242" s="6">
        <v>300</v>
      </c>
      <c r="AK242" s="6">
        <v>12</v>
      </c>
      <c r="AL242" s="6">
        <v>300</v>
      </c>
      <c r="AM242" s="6">
        <v>12</v>
      </c>
      <c r="AN242" s="5" t="str" cm="1">
        <f t="array" ref="AN242">_xll.Dce_Name_SectI(AF242, AG242, AJ242, AI242, AK242, "x", "-", $Q$14)</f>
        <v>(724-874)x300x8x12</v>
      </c>
      <c r="AO242" s="5">
        <f t="shared" si="152"/>
        <v>832.73657033341397</v>
      </c>
      <c r="AP242" s="27">
        <f t="shared" si="153"/>
        <v>138.6189256266731</v>
      </c>
      <c r="AQ242" s="27">
        <f t="shared" si="154"/>
        <v>166950.4396903282</v>
      </c>
      <c r="AR242" s="5">
        <f t="shared" si="155"/>
        <v>5403.5530093667558</v>
      </c>
      <c r="AS242" s="5">
        <f t="shared" si="156"/>
        <v>3897.3576119286358</v>
      </c>
      <c r="AT242" s="27">
        <f t="shared" si="157"/>
        <v>360.23686729111705</v>
      </c>
      <c r="AU242" s="27">
        <f t="shared" si="158"/>
        <v>2213.976022170802</v>
      </c>
      <c r="AV242" s="82">
        <f t="shared" si="159"/>
        <v>4.89768374670236E-7</v>
      </c>
      <c r="AW242" s="82">
        <f t="shared" si="160"/>
        <v>9633328.2889918946</v>
      </c>
      <c r="AX242" s="82">
        <f t="shared" si="161"/>
        <v>9.6333282889918949E-6</v>
      </c>
      <c r="AY242" s="70">
        <f t="shared" si="162"/>
        <v>0.13963269631800207</v>
      </c>
      <c r="AZ242" s="16">
        <f t="shared" si="163"/>
        <v>633.55242775006047</v>
      </c>
      <c r="BA242" s="22" t="s">
        <v>314</v>
      </c>
      <c r="BB242" s="23">
        <v>100.82238967620651</v>
      </c>
      <c r="BC242" s="23">
        <v>32.843784341399441</v>
      </c>
      <c r="BD242" s="23">
        <v>0.58559475031097463</v>
      </c>
      <c r="BE242" s="23">
        <v>0.27634942412137337</v>
      </c>
      <c r="BF242" s="23">
        <v>1.6175106738535305</v>
      </c>
      <c r="BG242" s="23">
        <v>146.6226976935086</v>
      </c>
      <c r="BH242" s="42" cm="1">
        <f t="array" ref="BH242">_xll.Bimoment(BE242,AY242,AD242,AE242,$O$75)</f>
        <v>0.92641319480485285</v>
      </c>
      <c r="BI242" s="42">
        <f t="shared" si="164"/>
        <v>8.7902160655156547E-2</v>
      </c>
      <c r="BJ242" s="42">
        <f t="shared" si="165"/>
        <v>4.5616367140832557</v>
      </c>
      <c r="BK242" s="24">
        <f t="shared" si="166"/>
        <v>0.54038697954603754</v>
      </c>
      <c r="BL242" s="26" cm="1">
        <f t="array" ref="BL242">_xll.TCVN5575AnnexEHeSoCx(1,BK242)</f>
        <v>1.1159613020453962</v>
      </c>
      <c r="BM242" s="26">
        <f t="shared" si="167"/>
        <v>1.47</v>
      </c>
      <c r="BN242" s="24">
        <f t="shared" si="168"/>
        <v>1</v>
      </c>
      <c r="BO242" s="26" cm="1">
        <f t="array" ref="BO242">noisuy1chieu(BQ242*BN242,$C$92:$M$92,$C$93:$M$93)</f>
        <v>1.7514760494232178</v>
      </c>
      <c r="BP242" s="24">
        <f t="shared" si="169"/>
        <v>3.3495688598627921E-2</v>
      </c>
      <c r="BQ242" s="26">
        <f t="shared" si="170"/>
        <v>0.15525166465463963</v>
      </c>
      <c r="BR242" s="24">
        <f t="shared" si="171"/>
        <v>1.4066825994852931E-2</v>
      </c>
      <c r="BS242" s="24">
        <f t="shared" si="172"/>
        <v>1.6019950875643209E-2</v>
      </c>
      <c r="BT242" s="42">
        <f t="shared" si="173"/>
        <v>0.20281417924812048</v>
      </c>
      <c r="BU242" s="42">
        <f t="shared" si="174"/>
        <v>0.20476730412891075</v>
      </c>
      <c r="BV242" s="28">
        <f t="shared" si="175"/>
        <v>0.20476730412891075</v>
      </c>
      <c r="BW242" s="5" t="str">
        <f t="shared" si="176"/>
        <v>OK</v>
      </c>
      <c r="BX242" s="51">
        <v>1.2</v>
      </c>
      <c r="BY242" s="96" cm="1">
        <f t="array" ref="BY242">_xll.DCETCVNPhuLucFHeSoOnDinh(AE242*1000, BX242*1000, AH242, AI242, AJ242, AK242, AL242, AM242, $D$29)</f>
        <v>1</v>
      </c>
      <c r="BZ242" s="52">
        <f t="shared" si="177"/>
        <v>0.17325484983270684</v>
      </c>
      <c r="CA242" s="54">
        <f t="shared" si="178"/>
        <v>0.20334162670320297</v>
      </c>
      <c r="CB242" s="5" t="str">
        <f t="shared" si="179"/>
        <v>OK</v>
      </c>
      <c r="CC242" s="56">
        <f t="shared" si="180"/>
        <v>0.40527421278457681</v>
      </c>
      <c r="CD242" s="55">
        <f t="shared" si="181"/>
        <v>0.40527421278457681</v>
      </c>
      <c r="CE242" s="54">
        <f t="shared" si="182"/>
        <v>0.40527421278457681</v>
      </c>
      <c r="CF242" s="52">
        <f t="shared" si="183"/>
        <v>0.38</v>
      </c>
      <c r="CG242" s="5" t="str">
        <f t="shared" si="184"/>
        <v>Check</v>
      </c>
      <c r="CH242" s="57">
        <f t="shared" si="185"/>
        <v>3.4673286780698911</v>
      </c>
      <c r="CI242" s="6">
        <f t="shared" si="186"/>
        <v>3.2</v>
      </c>
      <c r="CJ242" s="5" t="str">
        <f t="shared" si="187"/>
        <v>Gia cường</v>
      </c>
      <c r="DN242" s="181"/>
      <c r="DP242" s="27"/>
      <c r="DQ242" s="27"/>
      <c r="DR242" s="5"/>
      <c r="DS242" s="5"/>
      <c r="DT242" s="27"/>
      <c r="DU242" s="27"/>
      <c r="DV242" s="82"/>
      <c r="DW242" s="82"/>
      <c r="DX242" s="82"/>
      <c r="DY242" s="70"/>
      <c r="DZ242" s="16"/>
      <c r="EH242" s="42"/>
      <c r="EI242" s="42"/>
      <c r="EJ242" s="42"/>
      <c r="EK242" s="24"/>
      <c r="EL242" s="26"/>
      <c r="EM242" s="26"/>
      <c r="EN242" s="24"/>
      <c r="EO242" s="26"/>
      <c r="EP242" s="24"/>
      <c r="EQ242" s="26"/>
      <c r="ER242" s="24"/>
      <c r="ES242" s="24"/>
      <c r="ET242" s="42"/>
      <c r="EU242" s="42"/>
      <c r="EV242" s="28"/>
      <c r="EX242" s="51"/>
      <c r="EY242" s="96"/>
      <c r="EZ242" s="52"/>
      <c r="FA242" s="54"/>
      <c r="FB242" s="5"/>
      <c r="FC242" s="56"/>
      <c r="FD242" s="55"/>
      <c r="FE242" s="54"/>
      <c r="FF242" s="52"/>
      <c r="FG242" s="5"/>
      <c r="FH242" s="57"/>
      <c r="FI242" s="6"/>
      <c r="FJ242" s="5"/>
    </row>
    <row r="243" spans="27:166">
      <c r="AA243" s="18" t="s">
        <v>131</v>
      </c>
      <c r="AB243" s="22" t="s">
        <v>341</v>
      </c>
      <c r="AC243" s="22" t="s">
        <v>211</v>
      </c>
      <c r="AD243" s="74">
        <v>10.5</v>
      </c>
      <c r="AE243" s="74">
        <v>10.5</v>
      </c>
      <c r="AF243" s="22">
        <v>724</v>
      </c>
      <c r="AG243" s="22">
        <v>874</v>
      </c>
      <c r="AH243" s="22">
        <v>874</v>
      </c>
      <c r="AI243" s="6">
        <v>8</v>
      </c>
      <c r="AJ243" s="6">
        <v>300</v>
      </c>
      <c r="AK243" s="6">
        <v>12</v>
      </c>
      <c r="AL243" s="6">
        <v>300</v>
      </c>
      <c r="AM243" s="6">
        <v>12</v>
      </c>
      <c r="AN243" s="5" t="str" cm="1">
        <f t="array" ref="AN243">_xll.Dce_Name_SectI(AF243, AG243, AJ243, AI243, AK243, "x", "-", $Q$14)</f>
        <v>(724-874)x300x8x12</v>
      </c>
      <c r="AO243" s="5">
        <f t="shared" si="152"/>
        <v>850</v>
      </c>
      <c r="AP243" s="27">
        <f t="shared" si="153"/>
        <v>140</v>
      </c>
      <c r="AQ243" s="27">
        <f t="shared" si="154"/>
        <v>174698.22666666668</v>
      </c>
      <c r="AR243" s="5">
        <f t="shared" si="155"/>
        <v>5403.626666666667</v>
      </c>
      <c r="AS243" s="5">
        <f t="shared" si="156"/>
        <v>3997.6710907704046</v>
      </c>
      <c r="AT243" s="27">
        <f t="shared" si="157"/>
        <v>360.24177777777783</v>
      </c>
      <c r="AU243" s="27">
        <f t="shared" si="158"/>
        <v>2274.1</v>
      </c>
      <c r="AV243" s="82">
        <f t="shared" si="159"/>
        <v>4.9271466666666671E-7</v>
      </c>
      <c r="AW243" s="82">
        <f t="shared" si="160"/>
        <v>10031094</v>
      </c>
      <c r="AX243" s="82">
        <f t="shared" si="161"/>
        <v>1.0031094E-5</v>
      </c>
      <c r="AY243" s="70">
        <f t="shared" si="162"/>
        <v>0.13724721180314908</v>
      </c>
      <c r="AZ243" s="16">
        <f t="shared" si="163"/>
        <v>646.5</v>
      </c>
      <c r="BA243" s="22" t="s">
        <v>314</v>
      </c>
      <c r="BB243" s="23">
        <v>101.50634967505869</v>
      </c>
      <c r="BC243" s="23">
        <v>38.615639349071287</v>
      </c>
      <c r="BD243" s="23">
        <v>0.58559475031097463</v>
      </c>
      <c r="BE243" s="23">
        <v>0.27634942412137337</v>
      </c>
      <c r="BF243" s="23">
        <v>2.3251668388116147</v>
      </c>
      <c r="BG243" s="23">
        <v>103.44393986642194</v>
      </c>
      <c r="BH243" s="42" cm="1">
        <f t="array" ref="BH243">_xll.Bimoment(BE243,AY243,AD243,AE243,$O$75)</f>
        <v>2.4552112813316738</v>
      </c>
      <c r="BI243" s="42">
        <f t="shared" si="164"/>
        <v>8.6116875045731567E-2</v>
      </c>
      <c r="BJ243" s="42">
        <f t="shared" si="165"/>
        <v>5.3632832429265678</v>
      </c>
      <c r="BK243" s="24">
        <f t="shared" si="166"/>
        <v>0.52941176470588236</v>
      </c>
      <c r="BL243" s="26" cm="1">
        <f t="array" ref="BL243">_xll.TCVN5575AnnexEHeSoCx(1,BK243)</f>
        <v>1.1170588235294117</v>
      </c>
      <c r="BM243" s="26">
        <f t="shared" si="167"/>
        <v>1.47</v>
      </c>
      <c r="BN243" s="24">
        <f t="shared" si="168"/>
        <v>1</v>
      </c>
      <c r="BO243" s="26" cm="1">
        <f t="array" ref="BO243">noisuy1chieu(BQ243*BN243,$C$92:$M$92,$C$93:$M$93)</f>
        <v>1.6499577760696411</v>
      </c>
      <c r="BP243" s="24">
        <f t="shared" si="169"/>
        <v>3.3390246603637729E-2</v>
      </c>
      <c r="BQ243" s="26">
        <f t="shared" si="170"/>
        <v>0.10667837762542745</v>
      </c>
      <c r="BR243" s="24">
        <f t="shared" si="171"/>
        <v>2.0220745382121989E-2</v>
      </c>
      <c r="BS243" s="24">
        <f t="shared" si="172"/>
        <v>4.4166269862339541E-2</v>
      </c>
      <c r="BT243" s="42">
        <f t="shared" si="173"/>
        <v>0.16028936961118717</v>
      </c>
      <c r="BU243" s="42">
        <f t="shared" si="174"/>
        <v>0.18423489409140473</v>
      </c>
      <c r="BV243" s="28">
        <f t="shared" si="175"/>
        <v>0.18423489409140473</v>
      </c>
      <c r="BW243" s="5" t="str">
        <f t="shared" si="176"/>
        <v>OK</v>
      </c>
      <c r="BX243" s="51">
        <v>1.2</v>
      </c>
      <c r="BY243" s="96" cm="1">
        <f t="array" ref="BY243">_xll.DCETCVNPhuLucFHeSoOnDinh(AE243*1000, BX243*1000, AH243, AI243, AJ243, AK243, AL243, AM243, $D$29)</f>
        <v>1</v>
      </c>
      <c r="BZ243" s="52">
        <f t="shared" si="177"/>
        <v>0.11916602300628629</v>
      </c>
      <c r="CA243" s="54">
        <f t="shared" si="178"/>
        <v>0.18355303825074781</v>
      </c>
      <c r="CB243" s="5" t="str">
        <f t="shared" si="179"/>
        <v>OK</v>
      </c>
      <c r="CC243" s="56">
        <f t="shared" si="180"/>
        <v>0.40527421278457681</v>
      </c>
      <c r="CD243" s="55">
        <f t="shared" si="181"/>
        <v>0.40527421278457681</v>
      </c>
      <c r="CE243" s="54">
        <f t="shared" si="182"/>
        <v>0.40527421278457681</v>
      </c>
      <c r="CF243" s="52">
        <f t="shared" si="183"/>
        <v>0.38</v>
      </c>
      <c r="CG243" s="5" t="str">
        <f t="shared" si="184"/>
        <v>Check</v>
      </c>
      <c r="CH243" s="57">
        <f t="shared" si="185"/>
        <v>3.5392097349338045</v>
      </c>
      <c r="CI243" s="6">
        <f t="shared" si="186"/>
        <v>3.2</v>
      </c>
      <c r="CJ243" s="5" t="str">
        <f t="shared" si="187"/>
        <v>Gia cường</v>
      </c>
      <c r="DN243" s="181"/>
      <c r="DP243" s="27"/>
      <c r="DQ243" s="27"/>
      <c r="DR243" s="5"/>
      <c r="DS243" s="5"/>
      <c r="DT243" s="27"/>
      <c r="DU243" s="27"/>
      <c r="DV243" s="82"/>
      <c r="DW243" s="82"/>
      <c r="DX243" s="82"/>
      <c r="DY243" s="70"/>
      <c r="DZ243" s="16"/>
      <c r="EH243" s="42"/>
      <c r="EI243" s="42"/>
      <c r="EJ243" s="42"/>
      <c r="EK243" s="24"/>
      <c r="EL243" s="26"/>
      <c r="EM243" s="26"/>
      <c r="EN243" s="24"/>
      <c r="EO243" s="26"/>
      <c r="EP243" s="24"/>
      <c r="EQ243" s="26"/>
      <c r="ER243" s="24"/>
      <c r="ES243" s="24"/>
      <c r="ET243" s="42"/>
      <c r="EU243" s="42"/>
      <c r="EV243" s="28"/>
      <c r="EX243" s="51"/>
      <c r="EY243" s="96"/>
      <c r="EZ243" s="52"/>
      <c r="FA243" s="54"/>
      <c r="FB243" s="5"/>
      <c r="FC243" s="56"/>
      <c r="FD243" s="55"/>
      <c r="FE243" s="54"/>
      <c r="FF243" s="52"/>
      <c r="FG243" s="5"/>
      <c r="FH243" s="57"/>
      <c r="FI243" s="6"/>
      <c r="FJ243" s="5"/>
    </row>
    <row r="244" spans="27:166">
      <c r="AA244" s="18" t="s">
        <v>131</v>
      </c>
      <c r="AB244" s="22" t="s">
        <v>341</v>
      </c>
      <c r="AC244" s="22" t="s">
        <v>211</v>
      </c>
      <c r="AD244" s="74">
        <v>0</v>
      </c>
      <c r="AE244" s="74">
        <v>10.5</v>
      </c>
      <c r="AF244" s="22">
        <v>724</v>
      </c>
      <c r="AG244" s="22">
        <v>874</v>
      </c>
      <c r="AH244" s="22">
        <v>724</v>
      </c>
      <c r="AI244" s="6">
        <v>8</v>
      </c>
      <c r="AJ244" s="6">
        <v>300</v>
      </c>
      <c r="AK244" s="6">
        <v>12</v>
      </c>
      <c r="AL244" s="6">
        <v>300</v>
      </c>
      <c r="AM244" s="6">
        <v>12</v>
      </c>
      <c r="AN244" s="5" t="str" cm="1">
        <f t="array" ref="AN244">_xll.Dce_Name_SectI(AF244, AG244, AJ244, AI244, AK244, "x", "-", $Q$14)</f>
        <v>(724-874)x300x8x12</v>
      </c>
      <c r="AO244" s="5">
        <f t="shared" si="152"/>
        <v>700</v>
      </c>
      <c r="AP244" s="27">
        <f t="shared" si="153"/>
        <v>128</v>
      </c>
      <c r="AQ244" s="27">
        <f t="shared" si="154"/>
        <v>114125.22666666665</v>
      </c>
      <c r="AR244" s="5">
        <f t="shared" si="155"/>
        <v>5402.9866666666676</v>
      </c>
      <c r="AS244" s="5">
        <f t="shared" si="156"/>
        <v>3152.6305709023936</v>
      </c>
      <c r="AT244" s="27">
        <f t="shared" si="157"/>
        <v>360.19911111111116</v>
      </c>
      <c r="AU244" s="27">
        <f t="shared" si="158"/>
        <v>1771.6</v>
      </c>
      <c r="AV244" s="82">
        <f t="shared" si="159"/>
        <v>4.6711466666666669E-7</v>
      </c>
      <c r="AW244" s="82">
        <f t="shared" si="160"/>
        <v>6843744</v>
      </c>
      <c r="AX244" s="82">
        <f t="shared" si="161"/>
        <v>6.8437439999999997E-6</v>
      </c>
      <c r="AY244" s="70">
        <f t="shared" si="162"/>
        <v>0.16178744234285594</v>
      </c>
      <c r="AZ244" s="16">
        <f t="shared" si="163"/>
        <v>534</v>
      </c>
      <c r="BA244" s="22" t="s">
        <v>315</v>
      </c>
      <c r="BB244" s="23">
        <v>16.353158688219992</v>
      </c>
      <c r="BC244" s="23">
        <v>17.80485055877088</v>
      </c>
      <c r="BD244" s="23">
        <v>0.11518922037325297</v>
      </c>
      <c r="BE244" s="23">
        <v>3.8523604243089211E-2</v>
      </c>
      <c r="BF244" s="23">
        <v>2.6896880991678529E-2</v>
      </c>
      <c r="BG244" s="23">
        <v>110.93238445825619</v>
      </c>
      <c r="BH244" s="42" cm="1">
        <f t="array" ref="BH244">_xll.Bimoment(BE244,AY244,AD244,AE244,$O$75)</f>
        <v>0.3380034195388954</v>
      </c>
      <c r="BI244" s="42">
        <f t="shared" si="164"/>
        <v>2.056950363808089E-2</v>
      </c>
      <c r="BJ244" s="42">
        <f t="shared" si="165"/>
        <v>2.4728959109403998</v>
      </c>
      <c r="BK244" s="24">
        <f t="shared" si="166"/>
        <v>0.6428571428571429</v>
      </c>
      <c r="BL244" s="26" cm="1">
        <f t="array" ref="BL244">_xll.TCVN5575AnnexEHeSoCx(1,BK244)</f>
        <v>1.1057142857142856</v>
      </c>
      <c r="BM244" s="26">
        <f t="shared" si="167"/>
        <v>1.47</v>
      </c>
      <c r="BN244" s="24">
        <f t="shared" si="168"/>
        <v>1</v>
      </c>
      <c r="BO244" s="26" cm="1">
        <f t="array" ref="BO244">noisuy1chieu(BQ244*BN244,$C$92:$M$92,$C$93:$M$93)</f>
        <v>1.7332972288131714</v>
      </c>
      <c r="BP244" s="24">
        <f t="shared" si="169"/>
        <v>5.8836405642238871E-3</v>
      </c>
      <c r="BQ244" s="26">
        <f t="shared" si="170"/>
        <v>0.14655370321391886</v>
      </c>
      <c r="BR244" s="24">
        <f t="shared" si="171"/>
        <v>2.3393564567146511E-4</v>
      </c>
      <c r="BS244" s="24">
        <f t="shared" si="172"/>
        <v>7.0072886013465641E-3</v>
      </c>
      <c r="BT244" s="42">
        <f t="shared" si="173"/>
        <v>0.1526712794238142</v>
      </c>
      <c r="BU244" s="42">
        <f t="shared" si="174"/>
        <v>0.1594446323794893</v>
      </c>
      <c r="BV244" s="28">
        <f t="shared" si="175"/>
        <v>0.1594446323794893</v>
      </c>
      <c r="BW244" s="5" t="str">
        <f t="shared" si="176"/>
        <v>OK</v>
      </c>
      <c r="BX244" s="51">
        <v>1.2</v>
      </c>
      <c r="BY244" s="96" cm="1">
        <f t="array" ref="BY244">_xll.DCETCVNPhuLucFHeSoOnDinh(AE244*1000, BX244*1000, AH244, AI244, AJ244, AK244, AL244, AM244, $D$29)</f>
        <v>1</v>
      </c>
      <c r="BZ244" s="52">
        <f t="shared" si="177"/>
        <v>0.16204652326796168</v>
      </c>
      <c r="CA244" s="54">
        <f t="shared" si="178"/>
        <v>0.16928774751497969</v>
      </c>
      <c r="CB244" s="5" t="str">
        <f t="shared" si="179"/>
        <v>OK</v>
      </c>
      <c r="CC244" s="56">
        <f t="shared" si="180"/>
        <v>0.40527421278457681</v>
      </c>
      <c r="CD244" s="55">
        <f t="shared" si="181"/>
        <v>0.40527421278457681</v>
      </c>
      <c r="CE244" s="54">
        <f t="shared" si="182"/>
        <v>0.40527421278457681</v>
      </c>
      <c r="CF244" s="52">
        <f t="shared" si="183"/>
        <v>0.38</v>
      </c>
      <c r="CG244" s="5" t="str">
        <f t="shared" si="184"/>
        <v>Check</v>
      </c>
      <c r="CH244" s="57">
        <f t="shared" si="185"/>
        <v>2.9146433111219565</v>
      </c>
      <c r="CI244" s="6">
        <f t="shared" si="186"/>
        <v>3.2</v>
      </c>
      <c r="CJ244" s="5" t="str">
        <f t="shared" si="187"/>
        <v>OK</v>
      </c>
      <c r="DN244" s="181"/>
      <c r="DP244" s="27"/>
      <c r="DQ244" s="27"/>
      <c r="DR244" s="5"/>
      <c r="DS244" s="5"/>
      <c r="DT244" s="27"/>
      <c r="DU244" s="27"/>
      <c r="DV244" s="82"/>
      <c r="DW244" s="82"/>
      <c r="DX244" s="82"/>
      <c r="DY244" s="70"/>
      <c r="DZ244" s="16"/>
      <c r="EH244" s="42"/>
      <c r="EI244" s="42"/>
      <c r="EJ244" s="42"/>
      <c r="EK244" s="24"/>
      <c r="EL244" s="26"/>
      <c r="EM244" s="26"/>
      <c r="EN244" s="24"/>
      <c r="EO244" s="26"/>
      <c r="EP244" s="24"/>
      <c r="EQ244" s="26"/>
      <c r="ER244" s="24"/>
      <c r="ES244" s="24"/>
      <c r="ET244" s="42"/>
      <c r="EU244" s="42"/>
      <c r="EV244" s="28"/>
      <c r="EX244" s="51"/>
      <c r="EY244" s="96"/>
      <c r="EZ244" s="52"/>
      <c r="FA244" s="54"/>
      <c r="FB244" s="5"/>
      <c r="FC244" s="56"/>
      <c r="FD244" s="55"/>
      <c r="FE244" s="54"/>
      <c r="FF244" s="52"/>
      <c r="FG244" s="5"/>
      <c r="FH244" s="57"/>
      <c r="FI244" s="6"/>
      <c r="FJ244" s="5"/>
    </row>
    <row r="245" spans="27:166">
      <c r="AA245" s="18" t="s">
        <v>131</v>
      </c>
      <c r="AB245" s="22" t="s">
        <v>341</v>
      </c>
      <c r="AC245" s="22" t="s">
        <v>211</v>
      </c>
      <c r="AD245" s="74">
        <v>5.25</v>
      </c>
      <c r="AE245" s="74">
        <v>10.5</v>
      </c>
      <c r="AF245" s="22">
        <v>724</v>
      </c>
      <c r="AG245" s="22">
        <v>874</v>
      </c>
      <c r="AH245" s="22">
        <v>798.99999999999989</v>
      </c>
      <c r="AI245" s="6">
        <v>8</v>
      </c>
      <c r="AJ245" s="6">
        <v>300</v>
      </c>
      <c r="AK245" s="6">
        <v>12</v>
      </c>
      <c r="AL245" s="6">
        <v>300</v>
      </c>
      <c r="AM245" s="6">
        <v>12</v>
      </c>
      <c r="AN245" s="5" t="str" cm="1">
        <f t="array" ref="AN245">_xll.Dce_Name_SectI(AF245, AG245, AJ245, AI245, AK245, "x", "-", $Q$14)</f>
        <v>(724-874)x300x8x12</v>
      </c>
      <c r="AO245" s="5">
        <f t="shared" si="152"/>
        <v>774.99999999999989</v>
      </c>
      <c r="AP245" s="27">
        <f t="shared" si="153"/>
        <v>134</v>
      </c>
      <c r="AQ245" s="27">
        <f t="shared" si="154"/>
        <v>142527.3516666666</v>
      </c>
      <c r="AR245" s="5">
        <f t="shared" si="155"/>
        <v>5403.3066666666673</v>
      </c>
      <c r="AS245" s="5">
        <f t="shared" si="156"/>
        <v>3567.6433458489764</v>
      </c>
      <c r="AT245" s="27">
        <f t="shared" si="157"/>
        <v>360.22044444444447</v>
      </c>
      <c r="AU245" s="27">
        <f t="shared" si="158"/>
        <v>2017.2249999999995</v>
      </c>
      <c r="AV245" s="82">
        <f t="shared" si="159"/>
        <v>4.799146666666667E-7</v>
      </c>
      <c r="AW245" s="82">
        <f t="shared" si="160"/>
        <v>8361481.4999999972</v>
      </c>
      <c r="AX245" s="82">
        <f t="shared" si="161"/>
        <v>8.3614814999999972E-6</v>
      </c>
      <c r="AY245" s="70">
        <f t="shared" si="162"/>
        <v>0.1483611975238546</v>
      </c>
      <c r="AZ245" s="16">
        <f t="shared" si="163"/>
        <v>590.24999999999989</v>
      </c>
      <c r="BA245" s="22" t="s">
        <v>315</v>
      </c>
      <c r="BB245" s="23">
        <v>19.277045526175385</v>
      </c>
      <c r="BC245" s="23">
        <v>22.490629224180221</v>
      </c>
      <c r="BD245" s="23">
        <v>0.11518922037325297</v>
      </c>
      <c r="BE245" s="23">
        <v>3.8523604243089211E-2</v>
      </c>
      <c r="BF245" s="23">
        <v>0.63164028795142979</v>
      </c>
      <c r="BG245" s="23">
        <v>5.0303006581173237</v>
      </c>
      <c r="BH245" s="42" cm="1">
        <f t="array" ref="BH245">_xll.Bimoment(BE245,AY245,AD245,AE245,$O$75)</f>
        <v>-0.16519652058181286</v>
      </c>
      <c r="BI245" s="42">
        <f t="shared" si="164"/>
        <v>1.8578906511814999E-2</v>
      </c>
      <c r="BJ245" s="42">
        <f t="shared" si="165"/>
        <v>3.123698503358364</v>
      </c>
      <c r="BK245" s="24">
        <f t="shared" si="166"/>
        <v>0.58064516129032262</v>
      </c>
      <c r="BL245" s="26" cm="1">
        <f t="array" ref="BL245">_xll.TCVN5575AnnexEHeSoCx(1,BK245)</f>
        <v>1.1119354838709676</v>
      </c>
      <c r="BM245" s="26">
        <f t="shared" si="167"/>
        <v>1.47</v>
      </c>
      <c r="BN245" s="24">
        <f t="shared" si="168"/>
        <v>1</v>
      </c>
      <c r="BO245" s="26" cm="1">
        <f t="array" ref="BO245">noisuy1chieu(BQ245*BN245,$C$92:$M$92,$C$93:$M$93)</f>
        <v>1.4796938896179199</v>
      </c>
      <c r="BP245" s="24">
        <f t="shared" si="169"/>
        <v>6.6250647428921705E-3</v>
      </c>
      <c r="BQ245" s="26">
        <f t="shared" si="170"/>
        <v>5.8396574708358771E-3</v>
      </c>
      <c r="BR245" s="24">
        <f t="shared" si="171"/>
        <v>5.4933665974822498E-3</v>
      </c>
      <c r="BS245" s="24">
        <f t="shared" si="172"/>
        <v>3.6294116593946456E-3</v>
      </c>
      <c r="BT245" s="42">
        <f t="shared" si="173"/>
        <v>1.7958088811210297E-2</v>
      </c>
      <c r="BU245" s="42">
        <f t="shared" si="174"/>
        <v>1.6094133873122692E-2</v>
      </c>
      <c r="BV245" s="28">
        <f t="shared" si="175"/>
        <v>1.7958088811210297E-2</v>
      </c>
      <c r="BW245" s="5" t="str">
        <f t="shared" si="176"/>
        <v>OK</v>
      </c>
      <c r="BX245" s="51">
        <v>1.2</v>
      </c>
      <c r="BY245" s="96" cm="1">
        <f t="array" ref="BY245">_xll.DCETCVNPhuLucFHeSoOnDinh(AE245*1000, BX245*1000, AH245, AI245, AJ245, AK245, AL245, AM245, $D$29)</f>
        <v>1</v>
      </c>
      <c r="BZ245" s="52">
        <f t="shared" si="177"/>
        <v>6.4933223554746004E-3</v>
      </c>
      <c r="CA245" s="54">
        <f t="shared" si="178"/>
        <v>1.5616100612351497E-2</v>
      </c>
      <c r="CB245" s="5" t="str">
        <f t="shared" si="179"/>
        <v>OK</v>
      </c>
      <c r="CC245" s="56">
        <f t="shared" si="180"/>
        <v>0.40527421278457681</v>
      </c>
      <c r="CD245" s="55">
        <f t="shared" si="181"/>
        <v>0.40527421278457681</v>
      </c>
      <c r="CE245" s="54">
        <f t="shared" si="182"/>
        <v>0.40527421278457681</v>
      </c>
      <c r="CF245" s="52">
        <f t="shared" si="183"/>
        <v>0.38</v>
      </c>
      <c r="CG245" s="5" t="str">
        <f t="shared" si="184"/>
        <v>Check</v>
      </c>
      <c r="CH245" s="57">
        <f t="shared" si="185"/>
        <v>3.2269265230278799</v>
      </c>
      <c r="CI245" s="6">
        <f t="shared" si="186"/>
        <v>3.2</v>
      </c>
      <c r="CJ245" s="5" t="str">
        <f t="shared" si="187"/>
        <v>Gia cường</v>
      </c>
      <c r="DN245" s="181"/>
      <c r="DP245" s="27"/>
      <c r="DQ245" s="27"/>
      <c r="DR245" s="5"/>
      <c r="DS245" s="5"/>
      <c r="DT245" s="27"/>
      <c r="DU245" s="27"/>
      <c r="DV245" s="82"/>
      <c r="DW245" s="82"/>
      <c r="DX245" s="82"/>
      <c r="DY245" s="70"/>
      <c r="DZ245" s="16"/>
      <c r="EH245" s="42"/>
      <c r="EI245" s="42"/>
      <c r="EJ245" s="42"/>
      <c r="EK245" s="24"/>
      <c r="EL245" s="26"/>
      <c r="EM245" s="26"/>
      <c r="EN245" s="24"/>
      <c r="EO245" s="26"/>
      <c r="EP245" s="24"/>
      <c r="EQ245" s="26"/>
      <c r="ER245" s="24"/>
      <c r="ES245" s="24"/>
      <c r="ET245" s="42"/>
      <c r="EU245" s="42"/>
      <c r="EV245" s="28"/>
      <c r="EX245" s="51"/>
      <c r="EY245" s="96"/>
      <c r="EZ245" s="52"/>
      <c r="FA245" s="54"/>
      <c r="FB245" s="5"/>
      <c r="FC245" s="56"/>
      <c r="FD245" s="55"/>
      <c r="FE245" s="54"/>
      <c r="FF245" s="52"/>
      <c r="FG245" s="5"/>
      <c r="FH245" s="57"/>
      <c r="FI245" s="6"/>
      <c r="FJ245" s="5"/>
    </row>
    <row r="246" spans="27:166">
      <c r="AA246" s="18" t="s">
        <v>131</v>
      </c>
      <c r="AB246" s="22" t="s">
        <v>341</v>
      </c>
      <c r="AC246" s="22" t="s">
        <v>211</v>
      </c>
      <c r="AD246" s="74">
        <v>6.47</v>
      </c>
      <c r="AE246" s="74">
        <v>10.5</v>
      </c>
      <c r="AF246" s="22">
        <v>724</v>
      </c>
      <c r="AG246" s="22">
        <v>874</v>
      </c>
      <c r="AH246" s="22">
        <v>816.45524278856499</v>
      </c>
      <c r="AI246" s="6">
        <v>8</v>
      </c>
      <c r="AJ246" s="6">
        <v>300</v>
      </c>
      <c r="AK246" s="6">
        <v>12</v>
      </c>
      <c r="AL246" s="6">
        <v>300</v>
      </c>
      <c r="AM246" s="6">
        <v>12</v>
      </c>
      <c r="AN246" s="5" t="str" cm="1">
        <f t="array" ref="AN246">_xll.Dce_Name_SectI(AF246, AG246, AJ246, AI246, AK246, "x", "-", $Q$14)</f>
        <v>(724-874)x300x8x12</v>
      </c>
      <c r="AO246" s="5">
        <f t="shared" si="152"/>
        <v>792.45524278856499</v>
      </c>
      <c r="AP246" s="27">
        <f t="shared" si="153"/>
        <v>135.39641942308521</v>
      </c>
      <c r="AQ246" s="27">
        <f t="shared" si="154"/>
        <v>149672.00629356259</v>
      </c>
      <c r="AR246" s="5">
        <f t="shared" si="155"/>
        <v>5403.3811423692314</v>
      </c>
      <c r="AS246" s="5">
        <f t="shared" si="156"/>
        <v>3666.3860662432589</v>
      </c>
      <c r="AT246" s="27">
        <f t="shared" si="157"/>
        <v>360.22540949128211</v>
      </c>
      <c r="AU246" s="27">
        <f t="shared" si="158"/>
        <v>2076.0047488425007</v>
      </c>
      <c r="AV246" s="82">
        <f t="shared" si="159"/>
        <v>4.8289369476924839E-7</v>
      </c>
      <c r="AW246" s="82">
        <f t="shared" si="160"/>
        <v>8736501.2082751207</v>
      </c>
      <c r="AX246" s="82">
        <f t="shared" si="161"/>
        <v>8.73650120827512E-6</v>
      </c>
      <c r="AY246" s="70">
        <f t="shared" si="162"/>
        <v>0.14559180563098195</v>
      </c>
      <c r="AZ246" s="16">
        <f t="shared" si="163"/>
        <v>603.34143209142383</v>
      </c>
      <c r="BA246" s="22" t="s">
        <v>315</v>
      </c>
      <c r="BB246" s="23">
        <v>19.962467055340294</v>
      </c>
      <c r="BC246" s="23">
        <v>23.539719922543352</v>
      </c>
      <c r="BD246" s="23">
        <v>0.11518922037325297</v>
      </c>
      <c r="BE246" s="23">
        <v>3.8523604243089211E-2</v>
      </c>
      <c r="BF246" s="23">
        <v>0.77238619452831581</v>
      </c>
      <c r="BG246" s="23">
        <v>23.092775623481646</v>
      </c>
      <c r="BH246" s="42" cm="1">
        <f t="array" ref="BH246">_xll.Bimoment(BE246,AY246,AD246,AE246,$O$75)</f>
        <v>-0.1394810905056755</v>
      </c>
      <c r="BI246" s="42">
        <f t="shared" si="164"/>
        <v>1.8169672896590737E-2</v>
      </c>
      <c r="BJ246" s="42">
        <f t="shared" si="165"/>
        <v>3.2694055447976877</v>
      </c>
      <c r="BK246" s="24">
        <f t="shared" si="166"/>
        <v>0.56785541403764117</v>
      </c>
      <c r="BL246" s="26" cm="1">
        <f t="array" ref="BL246">_xll.TCVN5575AnnexEHeSoCx(1,BK246)</f>
        <v>1.1132144585962358</v>
      </c>
      <c r="BM246" s="26">
        <f t="shared" si="167"/>
        <v>1.47</v>
      </c>
      <c r="BN246" s="24">
        <f t="shared" si="168"/>
        <v>1</v>
      </c>
      <c r="BO246" s="26" cm="1">
        <f t="array" ref="BO246">noisuy1chieu(BQ246*BN246,$C$92:$M$92,$C$93:$M$93)</f>
        <v>1.5132535696029663</v>
      </c>
      <c r="BP246" s="24">
        <f t="shared" si="169"/>
        <v>6.7898704014747041E-3</v>
      </c>
      <c r="BQ246" s="26">
        <f t="shared" si="170"/>
        <v>2.6056348593745636E-2</v>
      </c>
      <c r="BR246" s="24">
        <f t="shared" si="171"/>
        <v>6.7173391570004015E-3</v>
      </c>
      <c r="BS246" s="24">
        <f t="shared" si="172"/>
        <v>2.9314580769624031E-3</v>
      </c>
      <c r="BT246" s="42">
        <f t="shared" si="173"/>
        <v>3.9563558152220742E-2</v>
      </c>
      <c r="BU246" s="42">
        <f t="shared" si="174"/>
        <v>3.577767707218274E-2</v>
      </c>
      <c r="BV246" s="28">
        <f t="shared" si="175"/>
        <v>3.9563558152220742E-2</v>
      </c>
      <c r="BW246" s="5" t="str">
        <f t="shared" si="176"/>
        <v>OK</v>
      </c>
      <c r="BX246" s="51">
        <v>1.2</v>
      </c>
      <c r="BY246" s="96" cm="1">
        <f t="array" ref="BY246">_xll.DCETCVNPhuLucFHeSoOnDinh(AE246*1000, BX246*1000, AH246, AI246, AJ246, AK246, AL246, AM246, $D$29)</f>
        <v>1</v>
      </c>
      <c r="BZ246" s="52">
        <f t="shared" si="177"/>
        <v>2.900630399278134E-2</v>
      </c>
      <c r="CA246" s="54">
        <f t="shared" si="178"/>
        <v>3.8655101226744149E-2</v>
      </c>
      <c r="CB246" s="5" t="str">
        <f t="shared" si="179"/>
        <v>OK</v>
      </c>
      <c r="CC246" s="56">
        <f t="shared" si="180"/>
        <v>0.40527421278457681</v>
      </c>
      <c r="CD246" s="55">
        <f t="shared" si="181"/>
        <v>0.40527421278457681</v>
      </c>
      <c r="CE246" s="54">
        <f t="shared" si="182"/>
        <v>0.40527421278457681</v>
      </c>
      <c r="CF246" s="52">
        <f t="shared" si="183"/>
        <v>0.38</v>
      </c>
      <c r="CG246" s="5" t="str">
        <f t="shared" si="184"/>
        <v>Check</v>
      </c>
      <c r="CH246" s="57">
        <f t="shared" si="185"/>
        <v>3.2996062467960243</v>
      </c>
      <c r="CI246" s="6">
        <f t="shared" si="186"/>
        <v>3.2</v>
      </c>
      <c r="CJ246" s="5" t="str">
        <f t="shared" si="187"/>
        <v>Gia cường</v>
      </c>
      <c r="DN246" s="181"/>
      <c r="DP246" s="27"/>
      <c r="DQ246" s="27"/>
      <c r="DR246" s="5"/>
      <c r="DS246" s="5"/>
      <c r="DT246" s="27"/>
      <c r="DU246" s="27"/>
      <c r="DV246" s="82"/>
      <c r="DW246" s="82"/>
      <c r="DX246" s="82"/>
      <c r="DY246" s="70"/>
      <c r="DZ246" s="16"/>
      <c r="EH246" s="42"/>
      <c r="EI246" s="42"/>
      <c r="EJ246" s="42"/>
      <c r="EK246" s="24"/>
      <c r="EL246" s="26"/>
      <c r="EM246" s="26"/>
      <c r="EN246" s="24"/>
      <c r="EO246" s="26"/>
      <c r="EP246" s="24"/>
      <c r="EQ246" s="26"/>
      <c r="ER246" s="24"/>
      <c r="ES246" s="24"/>
      <c r="ET246" s="42"/>
      <c r="EU246" s="42"/>
      <c r="EV246" s="28"/>
      <c r="EX246" s="51"/>
      <c r="EY246" s="96"/>
      <c r="EZ246" s="52"/>
      <c r="FA246" s="54"/>
      <c r="FB246" s="5"/>
      <c r="FC246" s="56"/>
      <c r="FD246" s="55"/>
      <c r="FE246" s="54"/>
      <c r="FF246" s="52"/>
      <c r="FG246" s="5"/>
      <c r="FH246" s="57"/>
      <c r="FI246" s="6"/>
      <c r="FJ246" s="5"/>
    </row>
    <row r="247" spans="27:166">
      <c r="AA247" s="18" t="s">
        <v>131</v>
      </c>
      <c r="AB247" s="22" t="s">
        <v>341</v>
      </c>
      <c r="AC247" s="22" t="s">
        <v>211</v>
      </c>
      <c r="AD247" s="74">
        <v>6.47</v>
      </c>
      <c r="AE247" s="74">
        <v>10.5</v>
      </c>
      <c r="AF247" s="22">
        <v>724</v>
      </c>
      <c r="AG247" s="22">
        <v>874</v>
      </c>
      <c r="AH247" s="22">
        <v>816.45524278856499</v>
      </c>
      <c r="AI247" s="6">
        <v>8</v>
      </c>
      <c r="AJ247" s="6">
        <v>300</v>
      </c>
      <c r="AK247" s="6">
        <v>12</v>
      </c>
      <c r="AL247" s="6">
        <v>300</v>
      </c>
      <c r="AM247" s="6">
        <v>12</v>
      </c>
      <c r="AN247" s="5" t="str" cm="1">
        <f t="array" ref="AN247">_xll.Dce_Name_SectI(AF247, AG247, AJ247, AI247, AK247, "x", "-", $Q$14)</f>
        <v>(724-874)x300x8x12</v>
      </c>
      <c r="AO247" s="5">
        <f t="shared" si="152"/>
        <v>792.45524278856499</v>
      </c>
      <c r="AP247" s="27">
        <f t="shared" si="153"/>
        <v>135.39641942308521</v>
      </c>
      <c r="AQ247" s="27">
        <f t="shared" si="154"/>
        <v>149672.00629356259</v>
      </c>
      <c r="AR247" s="5">
        <f t="shared" si="155"/>
        <v>5403.3811423692314</v>
      </c>
      <c r="AS247" s="5">
        <f t="shared" si="156"/>
        <v>3666.3860662432589</v>
      </c>
      <c r="AT247" s="27">
        <f t="shared" si="157"/>
        <v>360.22540949128211</v>
      </c>
      <c r="AU247" s="27">
        <f t="shared" si="158"/>
        <v>2076.0047488425007</v>
      </c>
      <c r="AV247" s="82">
        <f t="shared" si="159"/>
        <v>4.8289369476924839E-7</v>
      </c>
      <c r="AW247" s="82">
        <f t="shared" si="160"/>
        <v>8736501.2082751207</v>
      </c>
      <c r="AX247" s="82">
        <f t="shared" si="161"/>
        <v>8.73650120827512E-6</v>
      </c>
      <c r="AY247" s="70">
        <f t="shared" si="162"/>
        <v>0.14559180563098195</v>
      </c>
      <c r="AZ247" s="16">
        <f t="shared" si="163"/>
        <v>603.34143209142383</v>
      </c>
      <c r="BA247" s="22" t="s">
        <v>315</v>
      </c>
      <c r="BB247" s="23">
        <v>20.036698456373415</v>
      </c>
      <c r="BC247" s="23">
        <v>22.915375617601512</v>
      </c>
      <c r="BD247" s="23">
        <v>7.1459114178935579E-2</v>
      </c>
      <c r="BE247" s="23">
        <v>3.8521670956682796E-2</v>
      </c>
      <c r="BF247" s="23">
        <v>0.77238629096274281</v>
      </c>
      <c r="BG247" s="23">
        <v>23.092757996172622</v>
      </c>
      <c r="BH247" s="42" cm="1">
        <f t="array" ref="BH247">_xll.Bimoment(BE247,AY247,AD247,AE247,$O$75)</f>
        <v>-0.13947409072199679</v>
      </c>
      <c r="BI247" s="42">
        <f t="shared" si="164"/>
        <v>1.1271790241345149E-2</v>
      </c>
      <c r="BJ247" s="42">
        <f t="shared" si="165"/>
        <v>3.1826910580002101</v>
      </c>
      <c r="BK247" s="24">
        <f t="shared" si="166"/>
        <v>0.56785541403764117</v>
      </c>
      <c r="BL247" s="26" cm="1">
        <f t="array" ref="BL247">_xll.TCVN5575AnnexEHeSoCx(1,BK247)</f>
        <v>1.1132144585962358</v>
      </c>
      <c r="BM247" s="26">
        <f t="shared" si="167"/>
        <v>1.47</v>
      </c>
      <c r="BN247" s="24">
        <f t="shared" si="168"/>
        <v>1</v>
      </c>
      <c r="BO247" s="26" cm="1">
        <f t="array" ref="BO247">noisuy1chieu(BQ247*BN247,$C$92:$M$92,$C$93:$M$93)</f>
        <v>1.5132535696029663</v>
      </c>
      <c r="BP247" s="24">
        <f t="shared" si="169"/>
        <v>6.8151188635679691E-3</v>
      </c>
      <c r="BQ247" s="26">
        <f t="shared" si="170"/>
        <v>2.6056328704265212E-2</v>
      </c>
      <c r="BR247" s="24">
        <f t="shared" si="171"/>
        <v>6.7173399956776811E-3</v>
      </c>
      <c r="BS247" s="24">
        <f t="shared" si="172"/>
        <v>2.9313109633118894E-3</v>
      </c>
      <c r="BT247" s="42">
        <f t="shared" si="173"/>
        <v>3.9588787563510863E-2</v>
      </c>
      <c r="BU247" s="42">
        <f t="shared" si="174"/>
        <v>3.5802758531145069E-2</v>
      </c>
      <c r="BV247" s="28">
        <f t="shared" si="175"/>
        <v>3.9588787563510863E-2</v>
      </c>
      <c r="BW247" s="5" t="str">
        <f t="shared" si="176"/>
        <v>OK</v>
      </c>
      <c r="BX247" s="51">
        <v>1.2</v>
      </c>
      <c r="BY247" s="96" cm="1">
        <f t="array" ref="BY247">_xll.DCETCVNPhuLucFHeSoOnDinh(AE247*1000, BX247*1000, AH247, AI247, AJ247, AK247, AL247, AM247, $D$29)</f>
        <v>1</v>
      </c>
      <c r="BZ247" s="52">
        <f t="shared" si="177"/>
        <v>2.9006281851524155E-2</v>
      </c>
      <c r="CA247" s="54">
        <f t="shared" si="178"/>
        <v>3.8654932810513722E-2</v>
      </c>
      <c r="CB247" s="5" t="str">
        <f t="shared" si="179"/>
        <v>OK</v>
      </c>
      <c r="CC247" s="56">
        <f t="shared" si="180"/>
        <v>0.40527421278457681</v>
      </c>
      <c r="CD247" s="55">
        <f t="shared" si="181"/>
        <v>0.40527421278457681</v>
      </c>
      <c r="CE247" s="54">
        <f t="shared" si="182"/>
        <v>0.40527421278457681</v>
      </c>
      <c r="CF247" s="52">
        <f t="shared" si="183"/>
        <v>0.38</v>
      </c>
      <c r="CG247" s="5" t="str">
        <f t="shared" si="184"/>
        <v>Check</v>
      </c>
      <c r="CH247" s="57">
        <f t="shared" si="185"/>
        <v>3.2996062467960243</v>
      </c>
      <c r="CI247" s="6">
        <f t="shared" si="186"/>
        <v>3.2</v>
      </c>
      <c r="CJ247" s="5" t="str">
        <f t="shared" si="187"/>
        <v>Gia cường</v>
      </c>
      <c r="DN247" s="181"/>
      <c r="DP247" s="27"/>
      <c r="DQ247" s="27"/>
      <c r="DR247" s="5"/>
      <c r="DS247" s="5"/>
      <c r="DT247" s="27"/>
      <c r="DU247" s="27"/>
      <c r="DV247" s="82"/>
      <c r="DW247" s="82"/>
      <c r="DX247" s="82"/>
      <c r="DY247" s="70"/>
      <c r="DZ247" s="16"/>
      <c r="EH247" s="42"/>
      <c r="EI247" s="42"/>
      <c r="EJ247" s="42"/>
      <c r="EK247" s="24"/>
      <c r="EL247" s="26"/>
      <c r="EM247" s="26"/>
      <c r="EN247" s="24"/>
      <c r="EO247" s="26"/>
      <c r="EP247" s="24"/>
      <c r="EQ247" s="26"/>
      <c r="ER247" s="24"/>
      <c r="ES247" s="24"/>
      <c r="ET247" s="42"/>
      <c r="EU247" s="42"/>
      <c r="EV247" s="28"/>
      <c r="EX247" s="51"/>
      <c r="EY247" s="96"/>
      <c r="EZ247" s="52"/>
      <c r="FA247" s="54"/>
      <c r="FB247" s="5"/>
      <c r="FC247" s="56"/>
      <c r="FD247" s="55"/>
      <c r="FE247" s="54"/>
      <c r="FF247" s="52"/>
      <c r="FG247" s="5"/>
      <c r="FH247" s="57"/>
      <c r="FI247" s="6"/>
      <c r="FJ247" s="5"/>
    </row>
    <row r="248" spans="27:166">
      <c r="AA248" s="18" t="s">
        <v>131</v>
      </c>
      <c r="AB248" s="22" t="s">
        <v>341</v>
      </c>
      <c r="AC248" s="22" t="s">
        <v>211</v>
      </c>
      <c r="AD248" s="74">
        <v>9.2899999999999991</v>
      </c>
      <c r="AE248" s="74">
        <v>10.5</v>
      </c>
      <c r="AF248" s="22">
        <v>724</v>
      </c>
      <c r="AG248" s="22">
        <v>874</v>
      </c>
      <c r="AH248" s="22">
        <v>856.73657033341397</v>
      </c>
      <c r="AI248" s="6">
        <v>8</v>
      </c>
      <c r="AJ248" s="6">
        <v>300</v>
      </c>
      <c r="AK248" s="6">
        <v>12</v>
      </c>
      <c r="AL248" s="6">
        <v>300</v>
      </c>
      <c r="AM248" s="6">
        <v>12</v>
      </c>
      <c r="AN248" s="5" t="str" cm="1">
        <f t="array" ref="AN248">_xll.Dce_Name_SectI(AF248, AG248, AJ248, AI248, AK248, "x", "-", $Q$14)</f>
        <v>(724-874)x300x8x12</v>
      </c>
      <c r="AO248" s="5">
        <f t="shared" si="152"/>
        <v>832.73657033341397</v>
      </c>
      <c r="AP248" s="27">
        <f t="shared" si="153"/>
        <v>138.6189256266731</v>
      </c>
      <c r="AQ248" s="27">
        <f t="shared" si="154"/>
        <v>166950.4396903282</v>
      </c>
      <c r="AR248" s="5">
        <f t="shared" si="155"/>
        <v>5403.5530093667558</v>
      </c>
      <c r="AS248" s="5">
        <f t="shared" si="156"/>
        <v>3897.3576119286358</v>
      </c>
      <c r="AT248" s="27">
        <f t="shared" si="157"/>
        <v>360.23686729111705</v>
      </c>
      <c r="AU248" s="27">
        <f t="shared" si="158"/>
        <v>2213.976022170802</v>
      </c>
      <c r="AV248" s="82">
        <f t="shared" si="159"/>
        <v>4.89768374670236E-7</v>
      </c>
      <c r="AW248" s="82">
        <f t="shared" si="160"/>
        <v>9633328.2889918946</v>
      </c>
      <c r="AX248" s="82">
        <f t="shared" si="161"/>
        <v>9.6333282889918949E-6</v>
      </c>
      <c r="AY248" s="70">
        <f t="shared" si="162"/>
        <v>0.13963269631800207</v>
      </c>
      <c r="AZ248" s="16">
        <f t="shared" si="163"/>
        <v>633.55242775006047</v>
      </c>
      <c r="BA248" s="22" t="s">
        <v>315</v>
      </c>
      <c r="BB248" s="23">
        <v>21.625506001594449</v>
      </c>
      <c r="BC248" s="23">
        <v>25.276599653079664</v>
      </c>
      <c r="BD248" s="23">
        <v>7.1459114178935579E-2</v>
      </c>
      <c r="BE248" s="23">
        <v>3.8521670956682796E-2</v>
      </c>
      <c r="BF248" s="23">
        <v>0.57089353206098437</v>
      </c>
      <c r="BG248" s="23">
        <v>91.055634374647738</v>
      </c>
      <c r="BH248" s="42" cm="1">
        <f t="array" ref="BH248">_xll.Bimoment(BE248,AY248,AD248,AE248,$O$75)</f>
        <v>0.12913717614453216</v>
      </c>
      <c r="BI248" s="42">
        <f t="shared" si="164"/>
        <v>1.072654857560845E-2</v>
      </c>
      <c r="BJ248" s="42">
        <f t="shared" si="165"/>
        <v>3.5106388407055089</v>
      </c>
      <c r="BK248" s="24">
        <f t="shared" si="166"/>
        <v>0.54038697954603754</v>
      </c>
      <c r="BL248" s="26" cm="1">
        <f t="array" ref="BL248">_xll.TCVN5575AnnexEHeSoCx(1,BK248)</f>
        <v>1.1159613020453962</v>
      </c>
      <c r="BM248" s="26">
        <f t="shared" si="167"/>
        <v>1.47</v>
      </c>
      <c r="BN248" s="24">
        <f t="shared" si="168"/>
        <v>1</v>
      </c>
      <c r="BO248" s="26" cm="1">
        <f t="array" ref="BO248">noisuy1chieu(BQ248*BN248,$C$92:$M$92,$C$93:$M$93)</f>
        <v>1.6300479173660278</v>
      </c>
      <c r="BP248" s="24">
        <f t="shared" si="169"/>
        <v>7.1845273370673909E-3</v>
      </c>
      <c r="BQ248" s="26">
        <f t="shared" si="170"/>
        <v>9.6414395828389898E-2</v>
      </c>
      <c r="BR248" s="24">
        <f t="shared" si="171"/>
        <v>4.9648265738838982E-3</v>
      </c>
      <c r="BS248" s="24">
        <f t="shared" si="172"/>
        <v>2.3994492297547665E-3</v>
      </c>
      <c r="BT248" s="42">
        <f t="shared" si="173"/>
        <v>0.1085637497393412</v>
      </c>
      <c r="BU248" s="42">
        <f t="shared" si="174"/>
        <v>0.10599837239521206</v>
      </c>
      <c r="BV248" s="28">
        <f t="shared" si="175"/>
        <v>0.1085637497393412</v>
      </c>
      <c r="BW248" s="5" t="str">
        <f t="shared" si="176"/>
        <v>OK</v>
      </c>
      <c r="BX248" s="51">
        <v>1.2</v>
      </c>
      <c r="BY248" s="96" cm="1">
        <f t="array" ref="BY248">_xll.DCETCVNPhuLucFHeSoOnDinh(AE248*1000, BX248*1000, AH248, AI248, AJ248, AK248, AL248, AM248, $D$29)</f>
        <v>1</v>
      </c>
      <c r="BZ248" s="52">
        <f t="shared" si="177"/>
        <v>0.10759473470457019</v>
      </c>
      <c r="CA248" s="54">
        <f t="shared" si="178"/>
        <v>0.11495901050820886</v>
      </c>
      <c r="CB248" s="5" t="str">
        <f t="shared" si="179"/>
        <v>OK</v>
      </c>
      <c r="CC248" s="56">
        <f t="shared" si="180"/>
        <v>0.40527421278457681</v>
      </c>
      <c r="CD248" s="55">
        <f t="shared" si="181"/>
        <v>0.40527421278457681</v>
      </c>
      <c r="CE248" s="54">
        <f t="shared" si="182"/>
        <v>0.40527421278457681</v>
      </c>
      <c r="CF248" s="52">
        <f t="shared" si="183"/>
        <v>0.38</v>
      </c>
      <c r="CG248" s="5" t="str">
        <f t="shared" si="184"/>
        <v>Check</v>
      </c>
      <c r="CH248" s="57">
        <f t="shared" si="185"/>
        <v>3.4673286780698911</v>
      </c>
      <c r="CI248" s="6">
        <f t="shared" si="186"/>
        <v>3.2</v>
      </c>
      <c r="CJ248" s="5" t="str">
        <f t="shared" si="187"/>
        <v>Gia cường</v>
      </c>
      <c r="DN248" s="181"/>
      <c r="DP248" s="27"/>
      <c r="DQ248" s="27"/>
      <c r="DR248" s="5"/>
      <c r="DS248" s="5"/>
      <c r="DT248" s="27"/>
      <c r="DU248" s="27"/>
      <c r="DV248" s="82"/>
      <c r="DW248" s="82"/>
      <c r="DX248" s="82"/>
      <c r="DY248" s="70"/>
      <c r="DZ248" s="16"/>
      <c r="EH248" s="42"/>
      <c r="EI248" s="42"/>
      <c r="EJ248" s="42"/>
      <c r="EK248" s="24"/>
      <c r="EL248" s="26"/>
      <c r="EM248" s="26"/>
      <c r="EN248" s="24"/>
      <c r="EO248" s="26"/>
      <c r="EP248" s="24"/>
      <c r="EQ248" s="26"/>
      <c r="ER248" s="24"/>
      <c r="ES248" s="24"/>
      <c r="ET248" s="42"/>
      <c r="EU248" s="42"/>
      <c r="EV248" s="28"/>
      <c r="EX248" s="51"/>
      <c r="EY248" s="96"/>
      <c r="EZ248" s="52"/>
      <c r="FA248" s="54"/>
      <c r="FB248" s="5"/>
      <c r="FC248" s="56"/>
      <c r="FD248" s="55"/>
      <c r="FE248" s="54"/>
      <c r="FF248" s="52"/>
      <c r="FG248" s="5"/>
      <c r="FH248" s="57"/>
      <c r="FI248" s="6"/>
      <c r="FJ248" s="5"/>
    </row>
    <row r="249" spans="27:166">
      <c r="AA249" s="18" t="s">
        <v>131</v>
      </c>
      <c r="AB249" s="22" t="s">
        <v>341</v>
      </c>
      <c r="AC249" s="22" t="s">
        <v>211</v>
      </c>
      <c r="AD249" s="74">
        <v>9.2899999999999991</v>
      </c>
      <c r="AE249" s="74">
        <v>10.5</v>
      </c>
      <c r="AF249" s="22">
        <v>724</v>
      </c>
      <c r="AG249" s="22">
        <v>874</v>
      </c>
      <c r="AH249" s="22">
        <v>856.73657033341397</v>
      </c>
      <c r="AI249" s="6">
        <v>8</v>
      </c>
      <c r="AJ249" s="6">
        <v>300</v>
      </c>
      <c r="AK249" s="6">
        <v>12</v>
      </c>
      <c r="AL249" s="6">
        <v>300</v>
      </c>
      <c r="AM249" s="6">
        <v>12</v>
      </c>
      <c r="AN249" s="5" t="str" cm="1">
        <f t="array" ref="AN249">_xll.Dce_Name_SectI(AF249, AG249, AJ249, AI249, AK249, "x", "-", $Q$14)</f>
        <v>(724-874)x300x8x12</v>
      </c>
      <c r="AO249" s="5">
        <f t="shared" si="152"/>
        <v>832.73657033341397</v>
      </c>
      <c r="AP249" s="27">
        <f t="shared" si="153"/>
        <v>138.6189256266731</v>
      </c>
      <c r="AQ249" s="27">
        <f t="shared" si="154"/>
        <v>166950.4396903282</v>
      </c>
      <c r="AR249" s="5">
        <f t="shared" si="155"/>
        <v>5403.5530093667558</v>
      </c>
      <c r="AS249" s="5">
        <f t="shared" si="156"/>
        <v>3897.3576119286358</v>
      </c>
      <c r="AT249" s="27">
        <f t="shared" si="157"/>
        <v>360.23686729111705</v>
      </c>
      <c r="AU249" s="27">
        <f t="shared" si="158"/>
        <v>2213.976022170802</v>
      </c>
      <c r="AV249" s="82">
        <f t="shared" si="159"/>
        <v>4.89768374670236E-7</v>
      </c>
      <c r="AW249" s="82">
        <f t="shared" si="160"/>
        <v>9633328.2889918946</v>
      </c>
      <c r="AX249" s="82">
        <f t="shared" si="161"/>
        <v>9.6333282889918949E-6</v>
      </c>
      <c r="AY249" s="70">
        <f t="shared" si="162"/>
        <v>0.13963269631800207</v>
      </c>
      <c r="AZ249" s="16">
        <f t="shared" si="163"/>
        <v>633.55242775006047</v>
      </c>
      <c r="BA249" s="22" t="s">
        <v>315</v>
      </c>
      <c r="BB249" s="23">
        <v>23.14726042698021</v>
      </c>
      <c r="BC249" s="23">
        <v>28.40040297982523</v>
      </c>
      <c r="BD249" s="23">
        <v>3.0539368286117679</v>
      </c>
      <c r="BE249" s="23">
        <v>0.33851377408764183</v>
      </c>
      <c r="BF249" s="23">
        <v>0.84157978085318064</v>
      </c>
      <c r="BG249" s="23">
        <v>89.496069526252541</v>
      </c>
      <c r="BH249" s="42" cm="1">
        <f t="array" ref="BH249">_xll.Bimoment(BE249,AY249,AD249,AE249,$O$75)</f>
        <v>1.1348083244068745</v>
      </c>
      <c r="BI249" s="42">
        <f t="shared" si="164"/>
        <v>0.45841880514942168</v>
      </c>
      <c r="BJ249" s="42">
        <f t="shared" si="165"/>
        <v>3.9445004138646156</v>
      </c>
      <c r="BK249" s="24">
        <f t="shared" si="166"/>
        <v>0.54038697954603754</v>
      </c>
      <c r="BL249" s="26" cm="1">
        <f t="array" ref="BL249">_xll.TCVN5575AnnexEHeSoCx(1,BK249)</f>
        <v>1.1159613020453962</v>
      </c>
      <c r="BM249" s="26">
        <f t="shared" si="167"/>
        <v>1.47</v>
      </c>
      <c r="BN249" s="24">
        <f t="shared" si="168"/>
        <v>1</v>
      </c>
      <c r="BO249" s="26" cm="1">
        <f t="array" ref="BO249">noisuy1chieu(BQ249*BN249,$C$92:$M$92,$C$93:$M$93)</f>
        <v>1.6273066997528076</v>
      </c>
      <c r="BP249" s="24">
        <f t="shared" si="169"/>
        <v>7.6900917510830061E-3</v>
      </c>
      <c r="BQ249" s="26">
        <f t="shared" si="170"/>
        <v>9.4763048235834077E-2</v>
      </c>
      <c r="BR249" s="24">
        <f t="shared" si="171"/>
        <v>7.3188737047679888E-3</v>
      </c>
      <c r="BS249" s="24">
        <f t="shared" si="172"/>
        <v>2.1120964730603115E-2</v>
      </c>
      <c r="BT249" s="42">
        <f t="shared" si="173"/>
        <v>0.10977201369168507</v>
      </c>
      <c r="BU249" s="42">
        <f t="shared" si="174"/>
        <v>0.1235741047175202</v>
      </c>
      <c r="BV249" s="28">
        <f t="shared" si="175"/>
        <v>0.1235741047175202</v>
      </c>
      <c r="BW249" s="5" t="str">
        <f t="shared" si="176"/>
        <v>OK</v>
      </c>
      <c r="BX249" s="51">
        <v>1.2</v>
      </c>
      <c r="BY249" s="96" cm="1">
        <f t="array" ref="BY249">_xll.DCETCVNPhuLucFHeSoOnDinh(AE249*1000, BX249*1000, AH249, AI249, AJ249, AK249, AL249, AM249, $D$29)</f>
        <v>1</v>
      </c>
      <c r="BZ249" s="52">
        <f t="shared" si="177"/>
        <v>0.10575189469505208</v>
      </c>
      <c r="CA249" s="54">
        <f t="shared" si="178"/>
        <v>0.13419173313042318</v>
      </c>
      <c r="CB249" s="5" t="str">
        <f t="shared" si="179"/>
        <v>OK</v>
      </c>
      <c r="CC249" s="56">
        <f t="shared" si="180"/>
        <v>0.40527421278457681</v>
      </c>
      <c r="CD249" s="55">
        <f t="shared" si="181"/>
        <v>0.40527421278457681</v>
      </c>
      <c r="CE249" s="54">
        <f t="shared" si="182"/>
        <v>0.40527421278457681</v>
      </c>
      <c r="CF249" s="52">
        <f t="shared" si="183"/>
        <v>0.38</v>
      </c>
      <c r="CG249" s="5" t="str">
        <f t="shared" si="184"/>
        <v>Check</v>
      </c>
      <c r="CH249" s="57">
        <f t="shared" si="185"/>
        <v>3.4673286780698911</v>
      </c>
      <c r="CI249" s="6">
        <f t="shared" si="186"/>
        <v>3.2</v>
      </c>
      <c r="CJ249" s="5" t="str">
        <f t="shared" si="187"/>
        <v>Gia cường</v>
      </c>
      <c r="DN249" s="181"/>
      <c r="DP249" s="27"/>
      <c r="DQ249" s="27"/>
      <c r="DR249" s="5"/>
      <c r="DS249" s="5"/>
      <c r="DT249" s="27"/>
      <c r="DU249" s="27"/>
      <c r="DV249" s="82"/>
      <c r="DW249" s="82"/>
      <c r="DX249" s="82"/>
      <c r="DY249" s="70"/>
      <c r="DZ249" s="16"/>
      <c r="EH249" s="42"/>
      <c r="EI249" s="42"/>
      <c r="EJ249" s="42"/>
      <c r="EK249" s="24"/>
      <c r="EL249" s="26"/>
      <c r="EM249" s="26"/>
      <c r="EN249" s="24"/>
      <c r="EO249" s="26"/>
      <c r="EP249" s="24"/>
      <c r="EQ249" s="26"/>
      <c r="ER249" s="24"/>
      <c r="ES249" s="24"/>
      <c r="ET249" s="42"/>
      <c r="EU249" s="42"/>
      <c r="EV249" s="28"/>
      <c r="EX249" s="51"/>
      <c r="EY249" s="96"/>
      <c r="EZ249" s="52"/>
      <c r="FA249" s="54"/>
      <c r="FB249" s="5"/>
      <c r="FC249" s="56"/>
      <c r="FD249" s="55"/>
      <c r="FE249" s="54"/>
      <c r="FF249" s="52"/>
      <c r="FG249" s="5"/>
      <c r="FH249" s="57"/>
      <c r="FI249" s="6"/>
      <c r="FJ249" s="5"/>
    </row>
    <row r="250" spans="27:166">
      <c r="AA250" s="18" t="s">
        <v>131</v>
      </c>
      <c r="AB250" s="22" t="s">
        <v>341</v>
      </c>
      <c r="AC250" s="22" t="s">
        <v>211</v>
      </c>
      <c r="AD250" s="74">
        <v>10.5</v>
      </c>
      <c r="AE250" s="74">
        <v>10.5</v>
      </c>
      <c r="AF250" s="22">
        <v>724</v>
      </c>
      <c r="AG250" s="22">
        <v>874</v>
      </c>
      <c r="AH250" s="22">
        <v>874</v>
      </c>
      <c r="AI250" s="6">
        <v>8</v>
      </c>
      <c r="AJ250" s="6">
        <v>300</v>
      </c>
      <c r="AK250" s="6">
        <v>12</v>
      </c>
      <c r="AL250" s="6">
        <v>300</v>
      </c>
      <c r="AM250" s="6">
        <v>12</v>
      </c>
      <c r="AN250" s="5" t="str" cm="1">
        <f t="array" ref="AN250">_xll.Dce_Name_SectI(AF250, AG250, AJ250, AI250, AK250, "x", "-", $Q$14)</f>
        <v>(724-874)x300x8x12</v>
      </c>
      <c r="AO250" s="5">
        <f t="shared" si="152"/>
        <v>850</v>
      </c>
      <c r="AP250" s="27">
        <f t="shared" si="153"/>
        <v>140</v>
      </c>
      <c r="AQ250" s="27">
        <f t="shared" si="154"/>
        <v>174698.22666666668</v>
      </c>
      <c r="AR250" s="5">
        <f t="shared" si="155"/>
        <v>5403.626666666667</v>
      </c>
      <c r="AS250" s="5">
        <f t="shared" si="156"/>
        <v>3997.6710907704046</v>
      </c>
      <c r="AT250" s="27">
        <f t="shared" si="157"/>
        <v>360.24177777777783</v>
      </c>
      <c r="AU250" s="27">
        <f t="shared" si="158"/>
        <v>2274.1</v>
      </c>
      <c r="AV250" s="82">
        <f t="shared" si="159"/>
        <v>4.9271466666666671E-7</v>
      </c>
      <c r="AW250" s="82">
        <f t="shared" si="160"/>
        <v>10031094</v>
      </c>
      <c r="AX250" s="82">
        <f t="shared" si="161"/>
        <v>1.0031094E-5</v>
      </c>
      <c r="AY250" s="70">
        <f t="shared" si="162"/>
        <v>0.13724721180314908</v>
      </c>
      <c r="AZ250" s="16">
        <f t="shared" si="163"/>
        <v>646.5</v>
      </c>
      <c r="BA250" s="22" t="s">
        <v>315</v>
      </c>
      <c r="BB250" s="23">
        <v>23.831220425832395</v>
      </c>
      <c r="BC250" s="23">
        <v>29.386835283919442</v>
      </c>
      <c r="BD250" s="23">
        <v>3.0539368286117679</v>
      </c>
      <c r="BE250" s="23">
        <v>0.33851377408764183</v>
      </c>
      <c r="BF250" s="23">
        <v>2.8489198744323314</v>
      </c>
      <c r="BG250" s="23">
        <v>124.41381895074095</v>
      </c>
      <c r="BH250" s="42" cm="1">
        <f t="array" ref="BH250">_xll.Bimoment(BE250,AY250,AD250,AE250,$O$75)</f>
        <v>3.0075070345039281</v>
      </c>
      <c r="BI250" s="42">
        <f t="shared" si="164"/>
        <v>0.44910835714878938</v>
      </c>
      <c r="BJ250" s="42">
        <f t="shared" si="165"/>
        <v>4.0815049005443669</v>
      </c>
      <c r="BK250" s="24">
        <f t="shared" si="166"/>
        <v>0.52941176470588236</v>
      </c>
      <c r="BL250" s="26" cm="1">
        <f t="array" ref="BL250">_xll.TCVN5575AnnexEHeSoCx(1,BK250)</f>
        <v>1.1170588235294117</v>
      </c>
      <c r="BM250" s="26">
        <f t="shared" si="167"/>
        <v>1.47</v>
      </c>
      <c r="BN250" s="24">
        <f t="shared" si="168"/>
        <v>1</v>
      </c>
      <c r="BO250" s="26" cm="1">
        <f t="array" ref="BO250">noisuy1chieu(BQ250*BN250,$C$92:$M$92,$C$93:$M$93)</f>
        <v>1.6951552629470825</v>
      </c>
      <c r="BP250" s="24">
        <f t="shared" si="169"/>
        <v>7.8392172453396036E-3</v>
      </c>
      <c r="BQ250" s="26">
        <f t="shared" si="170"/>
        <v>0.12830393328973447</v>
      </c>
      <c r="BR250" s="24">
        <f t="shared" si="171"/>
        <v>2.4775548332009591E-2</v>
      </c>
      <c r="BS250" s="24">
        <f t="shared" si="172"/>
        <v>5.2658908221774034E-2</v>
      </c>
      <c r="BT250" s="42">
        <f t="shared" si="173"/>
        <v>0.16091869886708365</v>
      </c>
      <c r="BU250" s="42">
        <f t="shared" si="174"/>
        <v>0.18880205875684808</v>
      </c>
      <c r="BV250" s="28">
        <f t="shared" si="175"/>
        <v>0.18880205875684808</v>
      </c>
      <c r="BW250" s="5" t="str">
        <f t="shared" si="176"/>
        <v>OK</v>
      </c>
      <c r="BX250" s="51">
        <v>1.2</v>
      </c>
      <c r="BY250" s="96" cm="1">
        <f t="array" ref="BY250">_xll.DCETCVNPhuLucFHeSoOnDinh(AE250*1000, BX250*1000, AH250, AI250, AJ250, AK250, AL250, AM250, $D$29)</f>
        <v>1</v>
      </c>
      <c r="BZ250" s="52">
        <f t="shared" si="177"/>
        <v>0.14332304077482688</v>
      </c>
      <c r="CA250" s="54">
        <f t="shared" si="178"/>
        <v>0.2207574973286105</v>
      </c>
      <c r="CB250" s="5" t="str">
        <f t="shared" si="179"/>
        <v>OK</v>
      </c>
      <c r="CC250" s="56">
        <f t="shared" si="180"/>
        <v>0.40527421278457681</v>
      </c>
      <c r="CD250" s="55">
        <f t="shared" si="181"/>
        <v>0.40527421278457681</v>
      </c>
      <c r="CE250" s="54">
        <f t="shared" si="182"/>
        <v>0.40527421278457681</v>
      </c>
      <c r="CF250" s="52">
        <f t="shared" si="183"/>
        <v>0.38</v>
      </c>
      <c r="CG250" s="5" t="str">
        <f t="shared" si="184"/>
        <v>Check</v>
      </c>
      <c r="CH250" s="57">
        <f t="shared" si="185"/>
        <v>3.5392097349338045</v>
      </c>
      <c r="CI250" s="6">
        <f t="shared" si="186"/>
        <v>3.2</v>
      </c>
      <c r="CJ250" s="5" t="str">
        <f t="shared" si="187"/>
        <v>Gia cường</v>
      </c>
      <c r="DN250" s="181"/>
      <c r="DP250" s="27"/>
      <c r="DQ250" s="27"/>
      <c r="DR250" s="5"/>
      <c r="DS250" s="5"/>
      <c r="DT250" s="27"/>
      <c r="DU250" s="27"/>
      <c r="DV250" s="82"/>
      <c r="DW250" s="82"/>
      <c r="DX250" s="82"/>
      <c r="DY250" s="70"/>
      <c r="DZ250" s="16"/>
      <c r="EH250" s="42"/>
      <c r="EI250" s="42"/>
      <c r="EJ250" s="42"/>
      <c r="EK250" s="24"/>
      <c r="EL250" s="26"/>
      <c r="EM250" s="26"/>
      <c r="EN250" s="24"/>
      <c r="EO250" s="26"/>
      <c r="EP250" s="24"/>
      <c r="EQ250" s="26"/>
      <c r="ER250" s="24"/>
      <c r="ES250" s="24"/>
      <c r="ET250" s="42"/>
      <c r="EU250" s="42"/>
      <c r="EV250" s="28"/>
      <c r="EX250" s="51"/>
      <c r="EY250" s="96"/>
      <c r="EZ250" s="52"/>
      <c r="FA250" s="54"/>
      <c r="FB250" s="5"/>
      <c r="FC250" s="56"/>
      <c r="FD250" s="55"/>
      <c r="FE250" s="54"/>
      <c r="FF250" s="52"/>
      <c r="FG250" s="5"/>
      <c r="FH250" s="57"/>
      <c r="FI250" s="6"/>
      <c r="FJ250" s="5"/>
    </row>
    <row r="251" spans="27:166">
      <c r="AA251" s="18" t="s">
        <v>131</v>
      </c>
      <c r="AB251" s="22" t="s">
        <v>341</v>
      </c>
      <c r="AC251" s="22" t="s">
        <v>211</v>
      </c>
      <c r="AD251" s="74">
        <v>0</v>
      </c>
      <c r="AE251" s="74">
        <v>10.5</v>
      </c>
      <c r="AF251" s="22">
        <v>724</v>
      </c>
      <c r="AG251" s="22">
        <v>874</v>
      </c>
      <c r="AH251" s="22">
        <v>724</v>
      </c>
      <c r="AI251" s="6">
        <v>8</v>
      </c>
      <c r="AJ251" s="6">
        <v>300</v>
      </c>
      <c r="AK251" s="6">
        <v>12</v>
      </c>
      <c r="AL251" s="6">
        <v>300</v>
      </c>
      <c r="AM251" s="6">
        <v>12</v>
      </c>
      <c r="AN251" s="5" t="str" cm="1">
        <f t="array" ref="AN251">_xll.Dce_Name_SectI(AF251, AG251, AJ251, AI251, AK251, "x", "-", $Q$14)</f>
        <v>(724-874)x300x8x12</v>
      </c>
      <c r="AO251" s="5">
        <f t="shared" si="152"/>
        <v>700</v>
      </c>
      <c r="AP251" s="27">
        <f t="shared" si="153"/>
        <v>128</v>
      </c>
      <c r="AQ251" s="27">
        <f t="shared" si="154"/>
        <v>114125.22666666665</v>
      </c>
      <c r="AR251" s="5">
        <f t="shared" si="155"/>
        <v>5402.9866666666676</v>
      </c>
      <c r="AS251" s="5">
        <f t="shared" si="156"/>
        <v>3152.6305709023936</v>
      </c>
      <c r="AT251" s="27">
        <f t="shared" si="157"/>
        <v>360.19911111111116</v>
      </c>
      <c r="AU251" s="27">
        <f t="shared" si="158"/>
        <v>1771.6</v>
      </c>
      <c r="AV251" s="82">
        <f t="shared" si="159"/>
        <v>4.6711466666666669E-7</v>
      </c>
      <c r="AW251" s="82">
        <f t="shared" si="160"/>
        <v>6843744</v>
      </c>
      <c r="AX251" s="82">
        <f t="shared" si="161"/>
        <v>6.8437439999999997E-6</v>
      </c>
      <c r="AY251" s="70">
        <f t="shared" si="162"/>
        <v>0.16178744234285594</v>
      </c>
      <c r="AZ251" s="16">
        <f t="shared" si="163"/>
        <v>534</v>
      </c>
      <c r="BA251" s="22" t="s">
        <v>316</v>
      </c>
      <c r="BB251" s="23">
        <v>44.865131737547927</v>
      </c>
      <c r="BC251" s="23">
        <v>1.9480983506193752</v>
      </c>
      <c r="BD251" s="23">
        <v>2.2252221234527303E-2</v>
      </c>
      <c r="BE251" s="23">
        <v>8.0173754996492816E-4</v>
      </c>
      <c r="BF251" s="23">
        <v>7.6063542201413092E-2</v>
      </c>
      <c r="BG251" s="23">
        <v>258.3291578291205</v>
      </c>
      <c r="BH251" s="42" cm="1">
        <f t="array" ref="BH251">_xll.Bimoment(BE251,AY251,AD251,AE251,$O$75)</f>
        <v>7.0343894032058249E-3</v>
      </c>
      <c r="BI251" s="42">
        <f t="shared" si="164"/>
        <v>3.9736109347370185E-3</v>
      </c>
      <c r="BJ251" s="42">
        <f t="shared" si="165"/>
        <v>0.27056921536380213</v>
      </c>
      <c r="BK251" s="24">
        <f t="shared" si="166"/>
        <v>0.6428571428571429</v>
      </c>
      <c r="BL251" s="26" cm="1">
        <f t="array" ref="BL251">_xll.TCVN5575AnnexEHeSoCx(1,BK251)</f>
        <v>1.1057142857142856</v>
      </c>
      <c r="BM251" s="26">
        <f t="shared" si="167"/>
        <v>1.47</v>
      </c>
      <c r="BN251" s="24">
        <f t="shared" si="168"/>
        <v>1</v>
      </c>
      <c r="BO251" s="26" cm="1">
        <f t="array" ref="BO251">noisuy1chieu(BQ251*BN251,$C$92:$M$92,$C$93:$M$93)</f>
        <v>2.1402769088745117</v>
      </c>
      <c r="BP251" s="24">
        <f t="shared" si="169"/>
        <v>1.6141854551954951E-2</v>
      </c>
      <c r="BQ251" s="26">
        <f t="shared" si="170"/>
        <v>0.34128081635382934</v>
      </c>
      <c r="BR251" s="24">
        <f t="shared" si="171"/>
        <v>6.6156272403671934E-4</v>
      </c>
      <c r="BS251" s="24">
        <f t="shared" si="172"/>
        <v>1.1810231029238966E-4</v>
      </c>
      <c r="BT251" s="42">
        <f t="shared" si="173"/>
        <v>0.358084233629821</v>
      </c>
      <c r="BU251" s="42">
        <f t="shared" si="174"/>
        <v>0.35754077321607669</v>
      </c>
      <c r="BV251" s="28">
        <f t="shared" si="175"/>
        <v>0.358084233629821</v>
      </c>
      <c r="BW251" s="5" t="str">
        <f t="shared" si="176"/>
        <v>OK</v>
      </c>
      <c r="BX251" s="51">
        <v>1.2</v>
      </c>
      <c r="BY251" s="96" cm="1">
        <f t="array" ref="BY251">_xll.DCETCVNPhuLucFHeSoOnDinh(AE251*1000, BX251*1000, AH251, AI251, AJ251, AK251, AL251, AM251, $D$29)</f>
        <v>1</v>
      </c>
      <c r="BZ251" s="52">
        <f t="shared" si="177"/>
        <v>0.37735907408266273</v>
      </c>
      <c r="CA251" s="54">
        <f t="shared" si="178"/>
        <v>0.37813873911699186</v>
      </c>
      <c r="CB251" s="5" t="str">
        <f t="shared" si="179"/>
        <v>OK</v>
      </c>
      <c r="CC251" s="56">
        <f t="shared" si="180"/>
        <v>0.40527421278457681</v>
      </c>
      <c r="CD251" s="55">
        <f t="shared" si="181"/>
        <v>0.40527421278457681</v>
      </c>
      <c r="CE251" s="54">
        <f t="shared" si="182"/>
        <v>0.40527421278457681</v>
      </c>
      <c r="CF251" s="52">
        <f t="shared" si="183"/>
        <v>0.38</v>
      </c>
      <c r="CG251" s="5" t="str">
        <f t="shared" si="184"/>
        <v>Check</v>
      </c>
      <c r="CH251" s="57">
        <f t="shared" si="185"/>
        <v>2.9146433111219565</v>
      </c>
      <c r="CI251" s="6">
        <f t="shared" si="186"/>
        <v>3.2</v>
      </c>
      <c r="CJ251" s="5" t="str">
        <f t="shared" si="187"/>
        <v>OK</v>
      </c>
      <c r="DN251" s="181"/>
      <c r="DP251" s="27"/>
      <c r="DQ251" s="27"/>
      <c r="DR251" s="5"/>
      <c r="DS251" s="5"/>
      <c r="DT251" s="27"/>
      <c r="DU251" s="27"/>
      <c r="DV251" s="82"/>
      <c r="DW251" s="82"/>
      <c r="DX251" s="82"/>
      <c r="DY251" s="70"/>
      <c r="DZ251" s="16"/>
      <c r="EH251" s="42"/>
      <c r="EI251" s="42"/>
      <c r="EJ251" s="42"/>
      <c r="EK251" s="24"/>
      <c r="EL251" s="26"/>
      <c r="EM251" s="26"/>
      <c r="EN251" s="24"/>
      <c r="EO251" s="26"/>
      <c r="EP251" s="24"/>
      <c r="EQ251" s="26"/>
      <c r="ER251" s="24"/>
      <c r="ES251" s="24"/>
      <c r="ET251" s="42"/>
      <c r="EU251" s="42"/>
      <c r="EV251" s="28"/>
      <c r="EX251" s="51"/>
      <c r="EY251" s="96"/>
      <c r="EZ251" s="52"/>
      <c r="FA251" s="54"/>
      <c r="FB251" s="5"/>
      <c r="FC251" s="56"/>
      <c r="FD251" s="55"/>
      <c r="FE251" s="54"/>
      <c r="FF251" s="52"/>
      <c r="FG251" s="5"/>
      <c r="FH251" s="57"/>
      <c r="FI251" s="6"/>
      <c r="FJ251" s="5"/>
    </row>
    <row r="252" spans="27:166">
      <c r="AA252" s="18" t="s">
        <v>131</v>
      </c>
      <c r="AB252" s="22" t="s">
        <v>341</v>
      </c>
      <c r="AC252" s="22" t="s">
        <v>211</v>
      </c>
      <c r="AD252" s="74">
        <v>5.25</v>
      </c>
      <c r="AE252" s="74">
        <v>10.5</v>
      </c>
      <c r="AF252" s="22">
        <v>724</v>
      </c>
      <c r="AG252" s="22">
        <v>874</v>
      </c>
      <c r="AH252" s="22">
        <v>798.99999999999989</v>
      </c>
      <c r="AI252" s="6">
        <v>8</v>
      </c>
      <c r="AJ252" s="6">
        <v>300</v>
      </c>
      <c r="AK252" s="6">
        <v>12</v>
      </c>
      <c r="AL252" s="6">
        <v>300</v>
      </c>
      <c r="AM252" s="6">
        <v>12</v>
      </c>
      <c r="AN252" s="5" t="str" cm="1">
        <f t="array" ref="AN252">_xll.Dce_Name_SectI(AF252, AG252, AJ252, AI252, AK252, "x", "-", $Q$14)</f>
        <v>(724-874)x300x8x12</v>
      </c>
      <c r="AO252" s="5">
        <f t="shared" si="152"/>
        <v>774.99999999999989</v>
      </c>
      <c r="AP252" s="27">
        <f t="shared" si="153"/>
        <v>134</v>
      </c>
      <c r="AQ252" s="27">
        <f t="shared" si="154"/>
        <v>142527.3516666666</v>
      </c>
      <c r="AR252" s="5">
        <f t="shared" si="155"/>
        <v>5403.3066666666673</v>
      </c>
      <c r="AS252" s="5">
        <f t="shared" si="156"/>
        <v>3567.6433458489764</v>
      </c>
      <c r="AT252" s="27">
        <f t="shared" si="157"/>
        <v>360.22044444444447</v>
      </c>
      <c r="AU252" s="27">
        <f t="shared" si="158"/>
        <v>2017.2249999999995</v>
      </c>
      <c r="AV252" s="82">
        <f t="shared" si="159"/>
        <v>4.799146666666667E-7</v>
      </c>
      <c r="AW252" s="82">
        <f t="shared" si="160"/>
        <v>8361481.4999999972</v>
      </c>
      <c r="AX252" s="82">
        <f t="shared" si="161"/>
        <v>8.3614814999999972E-6</v>
      </c>
      <c r="AY252" s="70">
        <f t="shared" si="162"/>
        <v>0.1483611975238546</v>
      </c>
      <c r="AZ252" s="16">
        <f t="shared" si="163"/>
        <v>590.24999999999989</v>
      </c>
      <c r="BA252" s="22" t="s">
        <v>316</v>
      </c>
      <c r="BB252" s="23">
        <v>47.789018575503334</v>
      </c>
      <c r="BC252" s="23">
        <v>6.0451803147909091</v>
      </c>
      <c r="BD252" s="23">
        <v>2.2252221234527303E-2</v>
      </c>
      <c r="BE252" s="23">
        <v>8.0173754996492816E-4</v>
      </c>
      <c r="BF252" s="23">
        <v>4.0760619279888707E-2</v>
      </c>
      <c r="BG252" s="23">
        <v>247.44786830330526</v>
      </c>
      <c r="BH252" s="42" cm="1">
        <f t="array" ref="BH252">_xll.Bimoment(BE252,AY252,AD252,AE252,$O$75)</f>
        <v>-3.4380026551579161E-3</v>
      </c>
      <c r="BI252" s="42">
        <f t="shared" si="164"/>
        <v>3.5890679410527913E-3</v>
      </c>
      <c r="BJ252" s="42">
        <f t="shared" si="165"/>
        <v>0.83960837705429292</v>
      </c>
      <c r="BK252" s="24">
        <f t="shared" si="166"/>
        <v>0.58064516129032262</v>
      </c>
      <c r="BL252" s="26" cm="1">
        <f t="array" ref="BL252">_xll.TCVN5575AnnexEHeSoCx(1,BK252)</f>
        <v>1.1119354838709676</v>
      </c>
      <c r="BM252" s="26">
        <f t="shared" si="167"/>
        <v>1.47</v>
      </c>
      <c r="BN252" s="24">
        <f t="shared" si="168"/>
        <v>1</v>
      </c>
      <c r="BO252" s="26" cm="1">
        <f t="array" ref="BO252">noisuy1chieu(BQ252*BN252,$C$92:$M$92,$C$93:$M$93)</f>
        <v>2.0273759365081787</v>
      </c>
      <c r="BP252" s="24">
        <f t="shared" si="169"/>
        <v>1.6423955716247222E-2</v>
      </c>
      <c r="BQ252" s="26">
        <f t="shared" si="170"/>
        <v>0.2872613171636203</v>
      </c>
      <c r="BR252" s="24">
        <f t="shared" si="171"/>
        <v>3.5449452594456661E-4</v>
      </c>
      <c r="BS252" s="24">
        <f t="shared" si="172"/>
        <v>5.5128875621487045E-5</v>
      </c>
      <c r="BT252" s="42">
        <f t="shared" si="173"/>
        <v>0.30403976740581207</v>
      </c>
      <c r="BU252" s="42">
        <f t="shared" si="174"/>
        <v>0.303740401755489</v>
      </c>
      <c r="BV252" s="28">
        <f t="shared" si="175"/>
        <v>0.30403976740581207</v>
      </c>
      <c r="BW252" s="5" t="str">
        <f t="shared" si="176"/>
        <v>OK</v>
      </c>
      <c r="BX252" s="51">
        <v>1.2</v>
      </c>
      <c r="BY252" s="96" cm="1">
        <f t="array" ref="BY252">_xll.DCETCVNPhuLucFHeSoOnDinh(AE252*1000, BX252*1000, AH252, AI252, AJ252, AK252, AL252, AM252, $D$29)</f>
        <v>1</v>
      </c>
      <c r="BZ252" s="52">
        <f t="shared" si="177"/>
        <v>0.31941605169774168</v>
      </c>
      <c r="CA252" s="54">
        <f t="shared" si="178"/>
        <v>0.3198256750993077</v>
      </c>
      <c r="CB252" s="5" t="str">
        <f t="shared" si="179"/>
        <v>OK</v>
      </c>
      <c r="CC252" s="56">
        <f t="shared" si="180"/>
        <v>0.40527421278457681</v>
      </c>
      <c r="CD252" s="55">
        <f t="shared" si="181"/>
        <v>0.40527421278457681</v>
      </c>
      <c r="CE252" s="54">
        <f t="shared" si="182"/>
        <v>0.40527421278457681</v>
      </c>
      <c r="CF252" s="52">
        <f t="shared" si="183"/>
        <v>0.38</v>
      </c>
      <c r="CG252" s="5" t="str">
        <f t="shared" si="184"/>
        <v>Check</v>
      </c>
      <c r="CH252" s="57">
        <f t="shared" si="185"/>
        <v>3.2269265230278799</v>
      </c>
      <c r="CI252" s="6">
        <f t="shared" si="186"/>
        <v>3.2</v>
      </c>
      <c r="CJ252" s="5" t="str">
        <f t="shared" si="187"/>
        <v>Gia cường</v>
      </c>
      <c r="DN252" s="181"/>
      <c r="DP252" s="27"/>
      <c r="DQ252" s="27"/>
      <c r="DR252" s="5"/>
      <c r="DS252" s="5"/>
      <c r="DT252" s="27"/>
      <c r="DU252" s="27"/>
      <c r="DV252" s="82"/>
      <c r="DW252" s="82"/>
      <c r="DX252" s="82"/>
      <c r="DY252" s="70"/>
      <c r="DZ252" s="16"/>
      <c r="EH252" s="42"/>
      <c r="EI252" s="42"/>
      <c r="EJ252" s="42"/>
      <c r="EK252" s="24"/>
      <c r="EL252" s="26"/>
      <c r="EM252" s="26"/>
      <c r="EN252" s="24"/>
      <c r="EO252" s="26"/>
      <c r="EP252" s="24"/>
      <c r="EQ252" s="26"/>
      <c r="ER252" s="24"/>
      <c r="ES252" s="24"/>
      <c r="ET252" s="42"/>
      <c r="EU252" s="42"/>
      <c r="EV252" s="28"/>
      <c r="EX252" s="51"/>
      <c r="EY252" s="96"/>
      <c r="EZ252" s="52"/>
      <c r="FA252" s="54"/>
      <c r="FB252" s="5"/>
      <c r="FC252" s="56"/>
      <c r="FD252" s="55"/>
      <c r="FE252" s="54"/>
      <c r="FF252" s="52"/>
      <c r="FG252" s="5"/>
      <c r="FH252" s="57"/>
      <c r="FI252" s="6"/>
      <c r="FJ252" s="5"/>
    </row>
    <row r="253" spans="27:166">
      <c r="AA253" s="18" t="s">
        <v>131</v>
      </c>
      <c r="AB253" s="22" t="s">
        <v>341</v>
      </c>
      <c r="AC253" s="22" t="s">
        <v>211</v>
      </c>
      <c r="AD253" s="74">
        <v>6.47</v>
      </c>
      <c r="AE253" s="74">
        <v>10.5</v>
      </c>
      <c r="AF253" s="22">
        <v>724</v>
      </c>
      <c r="AG253" s="22">
        <v>874</v>
      </c>
      <c r="AH253" s="22">
        <v>816.45524278856499</v>
      </c>
      <c r="AI253" s="6">
        <v>8</v>
      </c>
      <c r="AJ253" s="6">
        <v>300</v>
      </c>
      <c r="AK253" s="6">
        <v>12</v>
      </c>
      <c r="AL253" s="6">
        <v>300</v>
      </c>
      <c r="AM253" s="6">
        <v>12</v>
      </c>
      <c r="AN253" s="5" t="str" cm="1">
        <f t="array" ref="AN253">_xll.Dce_Name_SectI(AF253, AG253, AJ253, AI253, AK253, "x", "-", $Q$14)</f>
        <v>(724-874)x300x8x12</v>
      </c>
      <c r="AO253" s="5">
        <f t="shared" si="152"/>
        <v>792.45524278856499</v>
      </c>
      <c r="AP253" s="27">
        <f t="shared" si="153"/>
        <v>135.39641942308521</v>
      </c>
      <c r="AQ253" s="27">
        <f t="shared" si="154"/>
        <v>149672.00629356259</v>
      </c>
      <c r="AR253" s="5">
        <f t="shared" si="155"/>
        <v>5403.3811423692314</v>
      </c>
      <c r="AS253" s="5">
        <f t="shared" si="156"/>
        <v>3666.3860662432589</v>
      </c>
      <c r="AT253" s="27">
        <f t="shared" si="157"/>
        <v>360.22540949128211</v>
      </c>
      <c r="AU253" s="27">
        <f t="shared" si="158"/>
        <v>2076.0047488425007</v>
      </c>
      <c r="AV253" s="82">
        <f t="shared" si="159"/>
        <v>4.8289369476924839E-7</v>
      </c>
      <c r="AW253" s="82">
        <f t="shared" si="160"/>
        <v>8736501.2082751207</v>
      </c>
      <c r="AX253" s="82">
        <f t="shared" si="161"/>
        <v>8.73650120827512E-6</v>
      </c>
      <c r="AY253" s="70">
        <f t="shared" si="162"/>
        <v>0.14559180563098195</v>
      </c>
      <c r="AZ253" s="16">
        <f t="shared" si="163"/>
        <v>603.34143209142383</v>
      </c>
      <c r="BA253" s="22" t="s">
        <v>316</v>
      </c>
      <c r="BB253" s="23">
        <v>48.474440104668219</v>
      </c>
      <c r="BC253" s="23">
        <v>7.8640472201299758</v>
      </c>
      <c r="BD253" s="23">
        <v>2.2252221234527303E-2</v>
      </c>
      <c r="BE253" s="23">
        <v>8.0173754996492816E-4</v>
      </c>
      <c r="BF253" s="23">
        <v>6.7949873976244052E-2</v>
      </c>
      <c r="BG253" s="23">
        <v>238.94866119483822</v>
      </c>
      <c r="BH253" s="42" cm="1">
        <f t="array" ref="BH253">_xll.Bimoment(BE253,AY253,AD253,AE253,$O$75)</f>
        <v>-2.9028236055694996E-3</v>
      </c>
      <c r="BI253" s="42">
        <f t="shared" si="164"/>
        <v>3.5100123062193588E-3</v>
      </c>
      <c r="BJ253" s="42">
        <f t="shared" si="165"/>
        <v>1.0922287805736077</v>
      </c>
      <c r="BK253" s="24">
        <f t="shared" si="166"/>
        <v>0.56785541403764117</v>
      </c>
      <c r="BL253" s="26" cm="1">
        <f t="array" ref="BL253">_xll.TCVN5575AnnexEHeSoCx(1,BK253)</f>
        <v>1.1132144585962358</v>
      </c>
      <c r="BM253" s="26">
        <f t="shared" si="167"/>
        <v>1.47</v>
      </c>
      <c r="BN253" s="24">
        <f t="shared" si="168"/>
        <v>1</v>
      </c>
      <c r="BO253" s="26" cm="1">
        <f t="array" ref="BO253">noisuy1chieu(BQ253*BN253,$C$92:$M$92,$C$93:$M$93)</f>
        <v>1.9904927015304565</v>
      </c>
      <c r="BP253" s="24">
        <f t="shared" si="169"/>
        <v>1.6487699901135012E-2</v>
      </c>
      <c r="BQ253" s="26">
        <f t="shared" si="170"/>
        <v>0.26961374040158909</v>
      </c>
      <c r="BR253" s="24">
        <f t="shared" si="171"/>
        <v>5.9095094190880629E-4</v>
      </c>
      <c r="BS253" s="24">
        <f t="shared" si="172"/>
        <v>4.638100097111425E-5</v>
      </c>
      <c r="BT253" s="42">
        <f t="shared" si="173"/>
        <v>0.28669239124463292</v>
      </c>
      <c r="BU253" s="42">
        <f t="shared" si="174"/>
        <v>0.2861478213036952</v>
      </c>
      <c r="BV253" s="28">
        <f t="shared" si="175"/>
        <v>0.28669239124463292</v>
      </c>
      <c r="BW253" s="5" t="str">
        <f t="shared" si="176"/>
        <v>OK</v>
      </c>
      <c r="BX253" s="51">
        <v>1.2</v>
      </c>
      <c r="BY253" s="96" cm="1">
        <f t="array" ref="BY253">_xll.DCETCVNPhuLucFHeSoOnDinh(AE253*1000, BX253*1000, AH253, AI253, AJ253, AK253, AL253, AM253, $D$29)</f>
        <v>1</v>
      </c>
      <c r="BZ253" s="52">
        <f t="shared" si="177"/>
        <v>0.30013791405126106</v>
      </c>
      <c r="CA253" s="54">
        <f t="shared" si="178"/>
        <v>0.30077524599414096</v>
      </c>
      <c r="CB253" s="5" t="str">
        <f t="shared" si="179"/>
        <v>OK</v>
      </c>
      <c r="CC253" s="56">
        <f t="shared" si="180"/>
        <v>0.40527421278457681</v>
      </c>
      <c r="CD253" s="55">
        <f t="shared" si="181"/>
        <v>0.40527421278457681</v>
      </c>
      <c r="CE253" s="54">
        <f t="shared" si="182"/>
        <v>0.40527421278457681</v>
      </c>
      <c r="CF253" s="52">
        <f t="shared" si="183"/>
        <v>0.38</v>
      </c>
      <c r="CG253" s="5" t="str">
        <f t="shared" si="184"/>
        <v>Check</v>
      </c>
      <c r="CH253" s="57">
        <f t="shared" si="185"/>
        <v>3.2996062467960243</v>
      </c>
      <c r="CI253" s="6">
        <f t="shared" si="186"/>
        <v>3.2</v>
      </c>
      <c r="CJ253" s="5" t="str">
        <f t="shared" si="187"/>
        <v>Gia cường</v>
      </c>
      <c r="DN253" s="181"/>
      <c r="DP253" s="27"/>
      <c r="DQ253" s="27"/>
      <c r="DR253" s="5"/>
      <c r="DS253" s="5"/>
      <c r="DT253" s="27"/>
      <c r="DU253" s="27"/>
      <c r="DV253" s="82"/>
      <c r="DW253" s="82"/>
      <c r="DX253" s="82"/>
      <c r="DY253" s="70"/>
      <c r="DZ253" s="16"/>
      <c r="EH253" s="42"/>
      <c r="EI253" s="42"/>
      <c r="EJ253" s="42"/>
      <c r="EK253" s="24"/>
      <c r="EL253" s="26"/>
      <c r="EM253" s="26"/>
      <c r="EN253" s="24"/>
      <c r="EO253" s="26"/>
      <c r="EP253" s="24"/>
      <c r="EQ253" s="26"/>
      <c r="ER253" s="24"/>
      <c r="ES253" s="24"/>
      <c r="ET253" s="42"/>
      <c r="EU253" s="42"/>
      <c r="EV253" s="28"/>
      <c r="EX253" s="51"/>
      <c r="EY253" s="96"/>
      <c r="EZ253" s="52"/>
      <c r="FA253" s="54"/>
      <c r="FB253" s="5"/>
      <c r="FC253" s="56"/>
      <c r="FD253" s="55"/>
      <c r="FE253" s="54"/>
      <c r="FF253" s="52"/>
      <c r="FG253" s="5"/>
      <c r="FH253" s="57"/>
      <c r="FI253" s="6"/>
      <c r="FJ253" s="5"/>
    </row>
    <row r="254" spans="27:166">
      <c r="AA254" s="18" t="s">
        <v>131</v>
      </c>
      <c r="AB254" s="22" t="s">
        <v>341</v>
      </c>
      <c r="AC254" s="22" t="s">
        <v>211</v>
      </c>
      <c r="AD254" s="74">
        <v>6.47</v>
      </c>
      <c r="AE254" s="74">
        <v>10.5</v>
      </c>
      <c r="AF254" s="22">
        <v>724</v>
      </c>
      <c r="AG254" s="22">
        <v>874</v>
      </c>
      <c r="AH254" s="22">
        <v>816.45524278856499</v>
      </c>
      <c r="AI254" s="6">
        <v>8</v>
      </c>
      <c r="AJ254" s="6">
        <v>300</v>
      </c>
      <c r="AK254" s="6">
        <v>12</v>
      </c>
      <c r="AL254" s="6">
        <v>300</v>
      </c>
      <c r="AM254" s="6">
        <v>12</v>
      </c>
      <c r="AN254" s="5" t="str" cm="1">
        <f t="array" ref="AN254">_xll.Dce_Name_SectI(AF254, AG254, AJ254, AI254, AK254, "x", "-", $Q$14)</f>
        <v>(724-874)x300x8x12</v>
      </c>
      <c r="AO254" s="5">
        <f t="shared" si="152"/>
        <v>792.45524278856499</v>
      </c>
      <c r="AP254" s="27">
        <f t="shared" si="153"/>
        <v>135.39641942308521</v>
      </c>
      <c r="AQ254" s="27">
        <f t="shared" si="154"/>
        <v>149672.00629356259</v>
      </c>
      <c r="AR254" s="5">
        <f t="shared" si="155"/>
        <v>5403.3811423692314</v>
      </c>
      <c r="AS254" s="5">
        <f t="shared" si="156"/>
        <v>3666.3860662432589</v>
      </c>
      <c r="AT254" s="27">
        <f t="shared" si="157"/>
        <v>360.22540949128211</v>
      </c>
      <c r="AU254" s="27">
        <f t="shared" si="158"/>
        <v>2076.0047488425007</v>
      </c>
      <c r="AV254" s="82">
        <f t="shared" si="159"/>
        <v>4.8289369476924839E-7</v>
      </c>
      <c r="AW254" s="82">
        <f t="shared" si="160"/>
        <v>8736501.2082751207</v>
      </c>
      <c r="AX254" s="82">
        <f t="shared" si="161"/>
        <v>8.73650120827512E-6</v>
      </c>
      <c r="AY254" s="70">
        <f t="shared" si="162"/>
        <v>0.14559180563098195</v>
      </c>
      <c r="AZ254" s="16">
        <f t="shared" si="163"/>
        <v>603.34143209142383</v>
      </c>
      <c r="BA254" s="22" t="s">
        <v>316</v>
      </c>
      <c r="BB254" s="23">
        <v>48.54863479649066</v>
      </c>
      <c r="BC254" s="23">
        <v>7.2396102789316501</v>
      </c>
      <c r="BD254" s="23">
        <v>0.30932973577745226</v>
      </c>
      <c r="BE254" s="23">
        <v>8.0156746904974435E-4</v>
      </c>
      <c r="BF254" s="23">
        <v>6.7949875966549556E-2</v>
      </c>
      <c r="BG254" s="23">
        <v>238.94869037059107</v>
      </c>
      <c r="BH254" s="42" cm="1">
        <f t="array" ref="BH254">_xll.Bimoment(BE254,AY254,AD254,AE254,$O$75)</f>
        <v>-2.9022077994425768E-3</v>
      </c>
      <c r="BI254" s="42">
        <f t="shared" si="164"/>
        <v>4.8792934773349797E-2</v>
      </c>
      <c r="BJ254" s="42">
        <f t="shared" si="165"/>
        <v>1.0055014276293959</v>
      </c>
      <c r="BK254" s="24">
        <f t="shared" si="166"/>
        <v>0.56785541403764117</v>
      </c>
      <c r="BL254" s="26" cm="1">
        <f t="array" ref="BL254">_xll.TCVN5575AnnexEHeSoCx(1,BK254)</f>
        <v>1.1132144585962358</v>
      </c>
      <c r="BM254" s="26">
        <f t="shared" si="167"/>
        <v>1.47</v>
      </c>
      <c r="BN254" s="24">
        <f t="shared" si="168"/>
        <v>1</v>
      </c>
      <c r="BO254" s="26" cm="1">
        <f t="array" ref="BO254">noisuy1chieu(BQ254*BN254,$C$92:$M$92,$C$93:$M$93)</f>
        <v>1.9904927015304565</v>
      </c>
      <c r="BP254" s="24">
        <f t="shared" si="169"/>
        <v>1.651293587725736E-2</v>
      </c>
      <c r="BQ254" s="26">
        <f t="shared" si="170"/>
        <v>0.26961377332156367</v>
      </c>
      <c r="BR254" s="24">
        <f t="shared" si="171"/>
        <v>5.9095095921822636E-4</v>
      </c>
      <c r="BS254" s="24">
        <f t="shared" si="172"/>
        <v>4.6371161687557359E-5</v>
      </c>
      <c r="BT254" s="42">
        <f t="shared" si="173"/>
        <v>0.28671766015803929</v>
      </c>
      <c r="BU254" s="42">
        <f t="shared" si="174"/>
        <v>0.28617308036050859</v>
      </c>
      <c r="BV254" s="28">
        <f t="shared" si="175"/>
        <v>0.28671766015803929</v>
      </c>
      <c r="BW254" s="5" t="str">
        <f t="shared" si="176"/>
        <v>OK</v>
      </c>
      <c r="BX254" s="51">
        <v>1.2</v>
      </c>
      <c r="BY254" s="96" cm="1">
        <f t="array" ref="BY254">_xll.DCETCVNPhuLucFHeSoOnDinh(AE254*1000, BX254*1000, AH254, AI254, AJ254, AK254, AL254, AM254, $D$29)</f>
        <v>1</v>
      </c>
      <c r="BZ254" s="52">
        <f t="shared" si="177"/>
        <v>0.30013795069825278</v>
      </c>
      <c r="CA254" s="54">
        <f t="shared" si="178"/>
        <v>0.30077527281915856</v>
      </c>
      <c r="CB254" s="5" t="str">
        <f t="shared" si="179"/>
        <v>OK</v>
      </c>
      <c r="CC254" s="56">
        <f t="shared" si="180"/>
        <v>0.40527421278457681</v>
      </c>
      <c r="CD254" s="55">
        <f t="shared" si="181"/>
        <v>0.40527421278457681</v>
      </c>
      <c r="CE254" s="54">
        <f t="shared" si="182"/>
        <v>0.40527421278457681</v>
      </c>
      <c r="CF254" s="52">
        <f t="shared" si="183"/>
        <v>0.38</v>
      </c>
      <c r="CG254" s="5" t="str">
        <f t="shared" si="184"/>
        <v>Check</v>
      </c>
      <c r="CH254" s="57">
        <f t="shared" si="185"/>
        <v>3.2996062467960243</v>
      </c>
      <c r="CI254" s="6">
        <f t="shared" si="186"/>
        <v>3.2</v>
      </c>
      <c r="CJ254" s="5" t="str">
        <f t="shared" si="187"/>
        <v>Gia cường</v>
      </c>
      <c r="DN254" s="181"/>
      <c r="DP254" s="27"/>
      <c r="DQ254" s="27"/>
      <c r="DR254" s="5"/>
      <c r="DS254" s="5"/>
      <c r="DT254" s="27"/>
      <c r="DU254" s="27"/>
      <c r="DV254" s="82"/>
      <c r="DW254" s="82"/>
      <c r="DX254" s="82"/>
      <c r="DY254" s="70"/>
      <c r="DZ254" s="16"/>
      <c r="EH254" s="42"/>
      <c r="EI254" s="42"/>
      <c r="EJ254" s="42"/>
      <c r="EK254" s="24"/>
      <c r="EL254" s="26"/>
      <c r="EM254" s="26"/>
      <c r="EN254" s="24"/>
      <c r="EO254" s="26"/>
      <c r="EP254" s="24"/>
      <c r="EQ254" s="26"/>
      <c r="ER254" s="24"/>
      <c r="ES254" s="24"/>
      <c r="ET254" s="42"/>
      <c r="EU254" s="42"/>
      <c r="EV254" s="28"/>
      <c r="EX254" s="51"/>
      <c r="EY254" s="96"/>
      <c r="EZ254" s="52"/>
      <c r="FA254" s="54"/>
      <c r="FB254" s="5"/>
      <c r="FC254" s="56"/>
      <c r="FD254" s="55"/>
      <c r="FE254" s="54"/>
      <c r="FF254" s="52"/>
      <c r="FG254" s="5"/>
      <c r="FH254" s="57"/>
      <c r="FI254" s="6"/>
      <c r="FJ254" s="5"/>
    </row>
    <row r="255" spans="27:166">
      <c r="AA255" s="18" t="s">
        <v>131</v>
      </c>
      <c r="AB255" s="22" t="s">
        <v>341</v>
      </c>
      <c r="AC255" s="22" t="s">
        <v>211</v>
      </c>
      <c r="AD255" s="74">
        <v>9.2899999999999991</v>
      </c>
      <c r="AE255" s="74">
        <v>10.5</v>
      </c>
      <c r="AF255" s="22">
        <v>724</v>
      </c>
      <c r="AG255" s="22">
        <v>874</v>
      </c>
      <c r="AH255" s="22">
        <v>856.73657033341397</v>
      </c>
      <c r="AI255" s="6">
        <v>8</v>
      </c>
      <c r="AJ255" s="6">
        <v>300</v>
      </c>
      <c r="AK255" s="6">
        <v>12</v>
      </c>
      <c r="AL255" s="6">
        <v>300</v>
      </c>
      <c r="AM255" s="6">
        <v>12</v>
      </c>
      <c r="AN255" s="5" t="str" cm="1">
        <f t="array" ref="AN255">_xll.Dce_Name_SectI(AF255, AG255, AJ255, AI255, AK255, "x", "-", $Q$14)</f>
        <v>(724-874)x300x8x12</v>
      </c>
      <c r="AO255" s="5">
        <f t="shared" si="152"/>
        <v>832.73657033341397</v>
      </c>
      <c r="AP255" s="27">
        <f t="shared" si="153"/>
        <v>138.6189256266731</v>
      </c>
      <c r="AQ255" s="27">
        <f t="shared" si="154"/>
        <v>166950.4396903282</v>
      </c>
      <c r="AR255" s="5">
        <f t="shared" si="155"/>
        <v>5403.5530093667558</v>
      </c>
      <c r="AS255" s="5">
        <f t="shared" si="156"/>
        <v>3897.3576119286358</v>
      </c>
      <c r="AT255" s="27">
        <f t="shared" si="157"/>
        <v>360.23686729111705</v>
      </c>
      <c r="AU255" s="27">
        <f t="shared" si="158"/>
        <v>2213.976022170802</v>
      </c>
      <c r="AV255" s="82">
        <f t="shared" si="159"/>
        <v>4.89768374670236E-7</v>
      </c>
      <c r="AW255" s="82">
        <f t="shared" si="160"/>
        <v>9633328.2889918946</v>
      </c>
      <c r="AX255" s="82">
        <f t="shared" si="161"/>
        <v>9.6333282889918949E-6</v>
      </c>
      <c r="AY255" s="70">
        <f t="shared" si="162"/>
        <v>0.13963269631800207</v>
      </c>
      <c r="AZ255" s="16">
        <f t="shared" si="163"/>
        <v>633.55242775006047</v>
      </c>
      <c r="BA255" s="22" t="s">
        <v>316</v>
      </c>
      <c r="BB255" s="23">
        <v>50.137442341711697</v>
      </c>
      <c r="BC255" s="23">
        <v>11.377240859140334</v>
      </c>
      <c r="BD255" s="23">
        <v>0.30932973577745226</v>
      </c>
      <c r="BE255" s="23">
        <v>8.0156746904974435E-4</v>
      </c>
      <c r="BF255" s="23">
        <v>0.94016474440279341</v>
      </c>
      <c r="BG255" s="23">
        <v>212.68219817496114</v>
      </c>
      <c r="BH255" s="42" cm="1">
        <f t="array" ref="BH255">_xll.Bimoment(BE255,AY255,AD255,AE255,$O$75)</f>
        <v>2.6871149893472161E-3</v>
      </c>
      <c r="BI255" s="42">
        <f t="shared" si="164"/>
        <v>4.6432711555708689E-2</v>
      </c>
      <c r="BJ255" s="42">
        <f t="shared" si="165"/>
        <v>1.5801723415472686</v>
      </c>
      <c r="BK255" s="24">
        <f t="shared" si="166"/>
        <v>0.54038697954603754</v>
      </c>
      <c r="BL255" s="26" cm="1">
        <f t="array" ref="BL255">_xll.TCVN5575AnnexEHeSoCx(1,BK255)</f>
        <v>1.1159613020453962</v>
      </c>
      <c r="BM255" s="26">
        <f t="shared" si="167"/>
        <v>1.47</v>
      </c>
      <c r="BN255" s="24">
        <f t="shared" si="168"/>
        <v>1</v>
      </c>
      <c r="BO255" s="26" cm="1">
        <f t="array" ref="BO255">noisuy1chieu(BQ255*BN255,$C$92:$M$92,$C$93:$M$93)</f>
        <v>1.8976656198501587</v>
      </c>
      <c r="BP255" s="24">
        <f t="shared" si="169"/>
        <v>1.6656896957144458E-2</v>
      </c>
      <c r="BQ255" s="26">
        <f t="shared" si="170"/>
        <v>0.22519886639988165</v>
      </c>
      <c r="BR255" s="24">
        <f t="shared" si="171"/>
        <v>8.1762266424506101E-3</v>
      </c>
      <c r="BS255" s="24">
        <f t="shared" si="172"/>
        <v>4.2887152576837406E-5</v>
      </c>
      <c r="BT255" s="42">
        <f t="shared" si="173"/>
        <v>0.25003198999947673</v>
      </c>
      <c r="BU255" s="42">
        <f t="shared" si="174"/>
        <v>0.24189865050960294</v>
      </c>
      <c r="BV255" s="28">
        <f t="shared" si="175"/>
        <v>0.25003198999947673</v>
      </c>
      <c r="BW255" s="5" t="str">
        <f t="shared" si="176"/>
        <v>OK</v>
      </c>
      <c r="BX255" s="51">
        <v>1.2</v>
      </c>
      <c r="BY255" s="96" cm="1">
        <f t="array" ref="BY255">_xll.DCETCVNPhuLucFHeSoOnDinh(AE255*1000, BX255*1000, AH255, AI255, AJ255, AK255, AL255, AM255, $D$29)</f>
        <v>1</v>
      </c>
      <c r="BZ255" s="52">
        <f t="shared" si="177"/>
        <v>0.25131322016675917</v>
      </c>
      <c r="CA255" s="54">
        <f t="shared" si="178"/>
        <v>0.2595323339617866</v>
      </c>
      <c r="CB255" s="5" t="str">
        <f t="shared" si="179"/>
        <v>OK</v>
      </c>
      <c r="CC255" s="56">
        <f t="shared" si="180"/>
        <v>0.40527421278457681</v>
      </c>
      <c r="CD255" s="55">
        <f t="shared" si="181"/>
        <v>0.40527421278457681</v>
      </c>
      <c r="CE255" s="54">
        <f t="shared" si="182"/>
        <v>0.40527421278457681</v>
      </c>
      <c r="CF255" s="52">
        <f t="shared" si="183"/>
        <v>0.38</v>
      </c>
      <c r="CG255" s="5" t="str">
        <f t="shared" si="184"/>
        <v>Check</v>
      </c>
      <c r="CH255" s="57">
        <f t="shared" si="185"/>
        <v>3.4673286780698911</v>
      </c>
      <c r="CI255" s="6">
        <f t="shared" si="186"/>
        <v>3.2</v>
      </c>
      <c r="CJ255" s="5" t="str">
        <f t="shared" si="187"/>
        <v>Gia cường</v>
      </c>
      <c r="DN255" s="181"/>
      <c r="DP255" s="27"/>
      <c r="DQ255" s="27"/>
      <c r="DR255" s="5"/>
      <c r="DS255" s="5"/>
      <c r="DT255" s="27"/>
      <c r="DU255" s="27"/>
      <c r="DV255" s="82"/>
      <c r="DW255" s="82"/>
      <c r="DX255" s="82"/>
      <c r="DY255" s="70"/>
      <c r="DZ255" s="16"/>
      <c r="EH255" s="42"/>
      <c r="EI255" s="42"/>
      <c r="EJ255" s="42"/>
      <c r="EK255" s="24"/>
      <c r="EL255" s="26"/>
      <c r="EM255" s="26"/>
      <c r="EN255" s="24"/>
      <c r="EO255" s="26"/>
      <c r="EP255" s="24"/>
      <c r="EQ255" s="26"/>
      <c r="ER255" s="24"/>
      <c r="ES255" s="24"/>
      <c r="ET255" s="42"/>
      <c r="EU255" s="42"/>
      <c r="EV255" s="28"/>
      <c r="EX255" s="51"/>
      <c r="EY255" s="96"/>
      <c r="EZ255" s="52"/>
      <c r="FA255" s="54"/>
      <c r="FB255" s="5"/>
      <c r="FC255" s="56"/>
      <c r="FD255" s="55"/>
      <c r="FE255" s="54"/>
      <c r="FF255" s="52"/>
      <c r="FG255" s="5"/>
      <c r="FH255" s="57"/>
      <c r="FI255" s="6"/>
      <c r="FJ255" s="5"/>
    </row>
    <row r="256" spans="27:166">
      <c r="AA256" s="18" t="s">
        <v>131</v>
      </c>
      <c r="AB256" s="22" t="s">
        <v>341</v>
      </c>
      <c r="AC256" s="22" t="s">
        <v>211</v>
      </c>
      <c r="AD256" s="74">
        <v>9.2899999999999991</v>
      </c>
      <c r="AE256" s="74">
        <v>10.5</v>
      </c>
      <c r="AF256" s="22">
        <v>724</v>
      </c>
      <c r="AG256" s="22">
        <v>874</v>
      </c>
      <c r="AH256" s="22">
        <v>856.73657033341397</v>
      </c>
      <c r="AI256" s="6">
        <v>8</v>
      </c>
      <c r="AJ256" s="6">
        <v>300</v>
      </c>
      <c r="AK256" s="6">
        <v>12</v>
      </c>
      <c r="AL256" s="6">
        <v>300</v>
      </c>
      <c r="AM256" s="6">
        <v>12</v>
      </c>
      <c r="AN256" s="5" t="str" cm="1">
        <f t="array" ref="AN256">_xll.Dce_Name_SectI(AF256, AG256, AJ256, AI256, AK256, "x", "-", $Q$14)</f>
        <v>(724-874)x300x8x12</v>
      </c>
      <c r="AO256" s="5">
        <f t="shared" si="152"/>
        <v>832.73657033341397</v>
      </c>
      <c r="AP256" s="27">
        <f t="shared" si="153"/>
        <v>138.6189256266731</v>
      </c>
      <c r="AQ256" s="27">
        <f t="shared" si="154"/>
        <v>166950.4396903282</v>
      </c>
      <c r="AR256" s="5">
        <f t="shared" si="155"/>
        <v>5403.5530093667558</v>
      </c>
      <c r="AS256" s="5">
        <f t="shared" si="156"/>
        <v>3897.3576119286358</v>
      </c>
      <c r="AT256" s="27">
        <f t="shared" si="157"/>
        <v>360.23686729111705</v>
      </c>
      <c r="AU256" s="27">
        <f t="shared" si="158"/>
        <v>2213.976022170802</v>
      </c>
      <c r="AV256" s="82">
        <f t="shared" si="159"/>
        <v>4.89768374670236E-7</v>
      </c>
      <c r="AW256" s="82">
        <f t="shared" si="160"/>
        <v>9633328.2889918946</v>
      </c>
      <c r="AX256" s="82">
        <f t="shared" si="161"/>
        <v>9.6333282889918949E-6</v>
      </c>
      <c r="AY256" s="70">
        <f t="shared" si="162"/>
        <v>0.13963269631800207</v>
      </c>
      <c r="AZ256" s="16">
        <f t="shared" si="163"/>
        <v>633.55242775006047</v>
      </c>
      <c r="BA256" s="22" t="s">
        <v>316</v>
      </c>
      <c r="BB256" s="23">
        <v>52.021926668297965</v>
      </c>
      <c r="BC256" s="23">
        <v>16.793494275290868</v>
      </c>
      <c r="BD256" s="23">
        <v>1.2037312178240285</v>
      </c>
      <c r="BE256" s="23">
        <v>5.4631933373840119E-2</v>
      </c>
      <c r="BF256" s="23">
        <v>0.99131616527589728</v>
      </c>
      <c r="BG256" s="23">
        <v>213.88159601824373</v>
      </c>
      <c r="BH256" s="42" cm="1">
        <f t="array" ref="BH256">_xll.Bimoment(BE256,AY256,AD256,AE256,$O$75)</f>
        <v>0.18314401810729403</v>
      </c>
      <c r="BI256" s="42">
        <f t="shared" si="164"/>
        <v>0.18068907694033334</v>
      </c>
      <c r="BJ256" s="42">
        <f t="shared" si="165"/>
        <v>2.3324297604570647</v>
      </c>
      <c r="BK256" s="24">
        <f t="shared" si="166"/>
        <v>0.54038697954603754</v>
      </c>
      <c r="BL256" s="26" cm="1">
        <f t="array" ref="BL256">_xll.TCVN5575AnnexEHeSoCx(1,BK256)</f>
        <v>1.1159613020453962</v>
      </c>
      <c r="BM256" s="26">
        <f t="shared" si="167"/>
        <v>1.47</v>
      </c>
      <c r="BN256" s="24">
        <f t="shared" si="168"/>
        <v>1</v>
      </c>
      <c r="BO256" s="26" cm="1">
        <f t="array" ref="BO256">noisuy1chieu(BQ256*BN256,$C$92:$M$92,$C$93:$M$93)</f>
        <v>1.9003198146820068</v>
      </c>
      <c r="BP256" s="24">
        <f t="shared" si="169"/>
        <v>1.7282969205333048E-2</v>
      </c>
      <c r="BQ256" s="26">
        <f t="shared" si="170"/>
        <v>0.22646885061570918</v>
      </c>
      <c r="BR256" s="24">
        <f t="shared" si="171"/>
        <v>8.6210695411359246E-3</v>
      </c>
      <c r="BS256" s="24">
        <f t="shared" si="172"/>
        <v>2.9189502453371469E-3</v>
      </c>
      <c r="BT256" s="42">
        <f t="shared" si="173"/>
        <v>0.25237288936217817</v>
      </c>
      <c r="BU256" s="42">
        <f t="shared" si="174"/>
        <v>0.24667077006637936</v>
      </c>
      <c r="BV256" s="28">
        <f t="shared" si="175"/>
        <v>0.25237288936217817</v>
      </c>
      <c r="BW256" s="5" t="str">
        <f t="shared" si="176"/>
        <v>OK</v>
      </c>
      <c r="BX256" s="51">
        <v>1.2</v>
      </c>
      <c r="BY256" s="96" cm="1">
        <f t="array" ref="BY256">_xll.DCETCVNPhuLucFHeSoOnDinh(AE256*1000, BX256*1000, AH256, AI256, AJ256, AK256, AL256, AM256, $D$29)</f>
        <v>1</v>
      </c>
      <c r="BZ256" s="52">
        <f t="shared" si="177"/>
        <v>0.2527304734058311</v>
      </c>
      <c r="CA256" s="54">
        <f t="shared" si="178"/>
        <v>0.26427049319230422</v>
      </c>
      <c r="CB256" s="5" t="str">
        <f t="shared" si="179"/>
        <v>OK</v>
      </c>
      <c r="CC256" s="56">
        <f t="shared" si="180"/>
        <v>0.40527421278457681</v>
      </c>
      <c r="CD256" s="55">
        <f t="shared" si="181"/>
        <v>0.40527421278457681</v>
      </c>
      <c r="CE256" s="54">
        <f t="shared" si="182"/>
        <v>0.40527421278457681</v>
      </c>
      <c r="CF256" s="52">
        <f t="shared" si="183"/>
        <v>0.38</v>
      </c>
      <c r="CG256" s="5" t="str">
        <f t="shared" si="184"/>
        <v>Check</v>
      </c>
      <c r="CH256" s="57">
        <f t="shared" si="185"/>
        <v>3.4673286780698911</v>
      </c>
      <c r="CI256" s="6">
        <f t="shared" si="186"/>
        <v>3.2</v>
      </c>
      <c r="CJ256" s="5" t="str">
        <f t="shared" si="187"/>
        <v>Gia cường</v>
      </c>
      <c r="DN256" s="181"/>
      <c r="DP256" s="27"/>
      <c r="DQ256" s="27"/>
      <c r="DR256" s="5"/>
      <c r="DS256" s="5"/>
      <c r="DT256" s="27"/>
      <c r="DU256" s="27"/>
      <c r="DV256" s="82"/>
      <c r="DW256" s="82"/>
      <c r="DX256" s="82"/>
      <c r="DY256" s="70"/>
      <c r="DZ256" s="16"/>
      <c r="EH256" s="42"/>
      <c r="EI256" s="42"/>
      <c r="EJ256" s="42"/>
      <c r="EK256" s="24"/>
      <c r="EL256" s="26"/>
      <c r="EM256" s="26"/>
      <c r="EN256" s="24"/>
      <c r="EO256" s="26"/>
      <c r="EP256" s="24"/>
      <c r="EQ256" s="26"/>
      <c r="ER256" s="24"/>
      <c r="ES256" s="24"/>
      <c r="ET256" s="42"/>
      <c r="EU256" s="42"/>
      <c r="EV256" s="28"/>
      <c r="EX256" s="51"/>
      <c r="EY256" s="96"/>
      <c r="EZ256" s="52"/>
      <c r="FA256" s="54"/>
      <c r="FB256" s="5"/>
      <c r="FC256" s="56"/>
      <c r="FD256" s="55"/>
      <c r="FE256" s="54"/>
      <c r="FF256" s="52"/>
      <c r="FG256" s="5"/>
      <c r="FH256" s="57"/>
      <c r="FI256" s="6"/>
      <c r="FJ256" s="5"/>
    </row>
    <row r="257" spans="27:166">
      <c r="AA257" s="18" t="s">
        <v>131</v>
      </c>
      <c r="AB257" s="22" t="s">
        <v>341</v>
      </c>
      <c r="AC257" s="22" t="s">
        <v>211</v>
      </c>
      <c r="AD257" s="74">
        <v>10.5</v>
      </c>
      <c r="AE257" s="74">
        <v>10.5</v>
      </c>
      <c r="AF257" s="22">
        <v>724</v>
      </c>
      <c r="AG257" s="22">
        <v>874</v>
      </c>
      <c r="AH257" s="22">
        <v>874</v>
      </c>
      <c r="AI257" s="6">
        <v>8</v>
      </c>
      <c r="AJ257" s="6">
        <v>300</v>
      </c>
      <c r="AK257" s="6">
        <v>12</v>
      </c>
      <c r="AL257" s="6">
        <v>300</v>
      </c>
      <c r="AM257" s="6">
        <v>12</v>
      </c>
      <c r="AN257" s="5" t="str" cm="1">
        <f t="array" ref="AN257">_xll.Dce_Name_SectI(AF257, AG257, AJ257, AI257, AK257, "x", "-", $Q$14)</f>
        <v>(724-874)x300x8x12</v>
      </c>
      <c r="AO257" s="5">
        <f t="shared" si="152"/>
        <v>850</v>
      </c>
      <c r="AP257" s="27">
        <f t="shared" si="153"/>
        <v>140</v>
      </c>
      <c r="AQ257" s="27">
        <f t="shared" si="154"/>
        <v>174698.22666666668</v>
      </c>
      <c r="AR257" s="5">
        <f t="shared" si="155"/>
        <v>5403.626666666667</v>
      </c>
      <c r="AS257" s="5">
        <f t="shared" si="156"/>
        <v>3997.6710907704046</v>
      </c>
      <c r="AT257" s="27">
        <f t="shared" si="157"/>
        <v>360.24177777777783</v>
      </c>
      <c r="AU257" s="27">
        <f t="shared" si="158"/>
        <v>2274.1</v>
      </c>
      <c r="AV257" s="82">
        <f t="shared" si="159"/>
        <v>4.9271466666666671E-7</v>
      </c>
      <c r="AW257" s="82">
        <f t="shared" si="160"/>
        <v>10031094</v>
      </c>
      <c r="AX257" s="82">
        <f t="shared" si="161"/>
        <v>1.0031094E-5</v>
      </c>
      <c r="AY257" s="70">
        <f t="shared" si="162"/>
        <v>0.13724721180314908</v>
      </c>
      <c r="AZ257" s="16">
        <f t="shared" si="163"/>
        <v>646.5</v>
      </c>
      <c r="BA257" s="22" t="s">
        <v>316</v>
      </c>
      <c r="BB257" s="23">
        <v>52.70588666715016</v>
      </c>
      <c r="BC257" s="23">
        <v>18.541243827681519</v>
      </c>
      <c r="BD257" s="23">
        <v>1.2037312178240285</v>
      </c>
      <c r="BE257" s="23">
        <v>5.4631933373840119E-2</v>
      </c>
      <c r="BF257" s="23">
        <v>0.4633208798706327</v>
      </c>
      <c r="BG257" s="23">
        <v>192.53009710151289</v>
      </c>
      <c r="BH257" s="42" cm="1">
        <f t="array" ref="BH257">_xll.Bimoment(BE257,AY257,AD257,AE257,$O$75)</f>
        <v>0.48537441164162193</v>
      </c>
      <c r="BI257" s="42">
        <f t="shared" si="164"/>
        <v>0.17701929673882771</v>
      </c>
      <c r="BJ257" s="42">
        <f t="shared" si="165"/>
        <v>2.5751727538446558</v>
      </c>
      <c r="BK257" s="24">
        <f t="shared" si="166"/>
        <v>0.52941176470588236</v>
      </c>
      <c r="BL257" s="26" cm="1">
        <f t="array" ref="BL257">_xll.TCVN5575AnnexEHeSoCx(1,BK257)</f>
        <v>1.1170588235294117</v>
      </c>
      <c r="BM257" s="26">
        <f t="shared" si="167"/>
        <v>1.47</v>
      </c>
      <c r="BN257" s="24">
        <f t="shared" si="168"/>
        <v>1</v>
      </c>
      <c r="BO257" s="26" cm="1">
        <f t="array" ref="BO257">noisuy1chieu(BQ257*BN257,$C$92:$M$92,$C$93:$M$93)</f>
        <v>1.8419696092605591</v>
      </c>
      <c r="BP257" s="24">
        <f t="shared" si="169"/>
        <v>1.733746271945729E-2</v>
      </c>
      <c r="BQ257" s="26">
        <f t="shared" si="170"/>
        <v>0.19855004004465931</v>
      </c>
      <c r="BR257" s="24">
        <f t="shared" si="171"/>
        <v>4.0292564755796635E-3</v>
      </c>
      <c r="BS257" s="24">
        <f t="shared" si="172"/>
        <v>7.8211226730336997E-3</v>
      </c>
      <c r="BT257" s="42">
        <f t="shared" si="173"/>
        <v>0.21991675923969628</v>
      </c>
      <c r="BU257" s="42">
        <f t="shared" si="174"/>
        <v>0.22370862543715031</v>
      </c>
      <c r="BV257" s="28">
        <f t="shared" si="175"/>
        <v>0.22370862543715031</v>
      </c>
      <c r="BW257" s="5" t="str">
        <f t="shared" si="176"/>
        <v>OK</v>
      </c>
      <c r="BX257" s="51">
        <v>1.2</v>
      </c>
      <c r="BY257" s="96" cm="1">
        <f t="array" ref="BY257">_xll.DCETCVNPhuLucFHeSoOnDinh(AE257*1000, BX257*1000, AH257, AI257, AJ257, AK257, AL257, AM257, $D$29)</f>
        <v>1</v>
      </c>
      <c r="BZ257" s="52">
        <f t="shared" si="177"/>
        <v>0.2217920741440047</v>
      </c>
      <c r="CA257" s="54">
        <f t="shared" si="178"/>
        <v>0.23364245329261807</v>
      </c>
      <c r="CB257" s="5" t="str">
        <f t="shared" si="179"/>
        <v>OK</v>
      </c>
      <c r="CC257" s="56">
        <f t="shared" si="180"/>
        <v>0.40527421278457681</v>
      </c>
      <c r="CD257" s="55">
        <f t="shared" si="181"/>
        <v>0.40527421278457681</v>
      </c>
      <c r="CE257" s="54">
        <f t="shared" si="182"/>
        <v>0.40527421278457681</v>
      </c>
      <c r="CF257" s="52">
        <f t="shared" si="183"/>
        <v>0.38</v>
      </c>
      <c r="CG257" s="5" t="str">
        <f t="shared" si="184"/>
        <v>Check</v>
      </c>
      <c r="CH257" s="57">
        <f t="shared" si="185"/>
        <v>3.5392097349338045</v>
      </c>
      <c r="CI257" s="6">
        <f t="shared" si="186"/>
        <v>3.2</v>
      </c>
      <c r="CJ257" s="5" t="str">
        <f t="shared" si="187"/>
        <v>Gia cường</v>
      </c>
      <c r="DN257" s="181"/>
      <c r="DP257" s="27"/>
      <c r="DQ257" s="27"/>
      <c r="DR257" s="5"/>
      <c r="DS257" s="5"/>
      <c r="DT257" s="27"/>
      <c r="DU257" s="27"/>
      <c r="DV257" s="82"/>
      <c r="DW257" s="82"/>
      <c r="DX257" s="82"/>
      <c r="DY257" s="70"/>
      <c r="DZ257" s="16"/>
      <c r="EH257" s="42"/>
      <c r="EI257" s="42"/>
      <c r="EJ257" s="42"/>
      <c r="EK257" s="24"/>
      <c r="EL257" s="26"/>
      <c r="EM257" s="26"/>
      <c r="EN257" s="24"/>
      <c r="EO257" s="26"/>
      <c r="EP257" s="24"/>
      <c r="EQ257" s="26"/>
      <c r="ER257" s="24"/>
      <c r="ES257" s="24"/>
      <c r="ET257" s="42"/>
      <c r="EU257" s="42"/>
      <c r="EV257" s="28"/>
      <c r="EX257" s="51"/>
      <c r="EY257" s="96"/>
      <c r="EZ257" s="52"/>
      <c r="FA257" s="54"/>
      <c r="FB257" s="5"/>
      <c r="FC257" s="56"/>
      <c r="FD257" s="55"/>
      <c r="FE257" s="54"/>
      <c r="FF257" s="52"/>
      <c r="FG257" s="5"/>
      <c r="FH257" s="57"/>
      <c r="FI257" s="6"/>
      <c r="FJ257" s="5"/>
    </row>
    <row r="258" spans="27:166">
      <c r="AA258" s="18" t="s">
        <v>131</v>
      </c>
      <c r="AB258" s="22" t="s">
        <v>341</v>
      </c>
      <c r="AC258" s="22" t="s">
        <v>211</v>
      </c>
      <c r="AD258" s="74">
        <v>0</v>
      </c>
      <c r="AE258" s="74">
        <v>10.5</v>
      </c>
      <c r="AF258" s="22">
        <v>724</v>
      </c>
      <c r="AG258" s="22">
        <v>874</v>
      </c>
      <c r="AH258" s="22">
        <v>724</v>
      </c>
      <c r="AI258" s="6">
        <v>8</v>
      </c>
      <c r="AJ258" s="6">
        <v>300</v>
      </c>
      <c r="AK258" s="6">
        <v>12</v>
      </c>
      <c r="AL258" s="6">
        <v>300</v>
      </c>
      <c r="AM258" s="6">
        <v>12</v>
      </c>
      <c r="AN258" s="5" t="str" cm="1">
        <f t="array" ref="AN258">_xll.Dce_Name_SectI(AF258, AG258, AJ258, AI258, AK258, "x", "-", $Q$14)</f>
        <v>(724-874)x300x8x12</v>
      </c>
      <c r="AO258" s="5">
        <f t="shared" si="152"/>
        <v>700</v>
      </c>
      <c r="AP258" s="27">
        <f t="shared" si="153"/>
        <v>128</v>
      </c>
      <c r="AQ258" s="27">
        <f t="shared" si="154"/>
        <v>114125.22666666665</v>
      </c>
      <c r="AR258" s="5">
        <f t="shared" si="155"/>
        <v>5402.9866666666676</v>
      </c>
      <c r="AS258" s="5">
        <f t="shared" si="156"/>
        <v>3152.6305709023936</v>
      </c>
      <c r="AT258" s="27">
        <f t="shared" si="157"/>
        <v>360.19911111111116</v>
      </c>
      <c r="AU258" s="27">
        <f t="shared" si="158"/>
        <v>1771.6</v>
      </c>
      <c r="AV258" s="82">
        <f t="shared" si="159"/>
        <v>4.6711466666666669E-7</v>
      </c>
      <c r="AW258" s="82">
        <f t="shared" si="160"/>
        <v>6843744</v>
      </c>
      <c r="AX258" s="82">
        <f t="shared" si="161"/>
        <v>6.8437439999999997E-6</v>
      </c>
      <c r="AY258" s="70">
        <f t="shared" si="162"/>
        <v>0.16178744234285594</v>
      </c>
      <c r="AZ258" s="16">
        <f t="shared" si="163"/>
        <v>534</v>
      </c>
      <c r="BA258" s="22" t="s">
        <v>317</v>
      </c>
      <c r="BB258" s="23">
        <v>-32.935752509729355</v>
      </c>
      <c r="BC258" s="23">
        <v>39.560085580516329</v>
      </c>
      <c r="BD258" s="23">
        <v>1.0899793862928803E-2</v>
      </c>
      <c r="BE258" s="23">
        <v>3.1406103645517918E-4</v>
      </c>
      <c r="BF258" s="23">
        <v>9.5799829716849985E-2</v>
      </c>
      <c r="BG258" s="23">
        <v>236.14105602783616</v>
      </c>
      <c r="BH258" s="42" cm="1">
        <f t="array" ref="BH258">_xll.Bimoment(BE258,AY258,AD258,AE258,$O$75)</f>
        <v>2.7555496519987032E-3</v>
      </c>
      <c r="BI258" s="42">
        <f t="shared" si="164"/>
        <v>1.9463917612372863E-3</v>
      </c>
      <c r="BJ258" s="42">
        <f t="shared" si="165"/>
        <v>5.4944563306272673</v>
      </c>
      <c r="BK258" s="24">
        <f t="shared" si="166"/>
        <v>0.6428571428571429</v>
      </c>
      <c r="BL258" s="26" cm="1">
        <f t="array" ref="BL258">_xll.TCVN5575AnnexEHeSoCx(1,BK258)</f>
        <v>1.1057142857142856</v>
      </c>
      <c r="BM258" s="26">
        <f t="shared" si="167"/>
        <v>1.47</v>
      </c>
      <c r="BN258" s="24">
        <f t="shared" si="168"/>
        <v>1</v>
      </c>
      <c r="BO258" s="26" cm="1">
        <f t="array" ref="BO258">noisuy1chieu(BQ258*BN258,$C$92:$M$92,$C$93:$M$93)</f>
        <v>2.0790128707885742</v>
      </c>
      <c r="BP258" s="24">
        <f t="shared" si="169"/>
        <v>1.1849828719577793E-2</v>
      </c>
      <c r="BQ258" s="26">
        <f t="shared" si="170"/>
        <v>0.31196792902930531</v>
      </c>
      <c r="BR258" s="24">
        <f t="shared" si="171"/>
        <v>8.3321910175984052E-4</v>
      </c>
      <c r="BS258" s="24">
        <f t="shared" si="172"/>
        <v>4.7626976960150902E-5</v>
      </c>
      <c r="BT258" s="42">
        <f t="shared" si="173"/>
        <v>0.32465097685064292</v>
      </c>
      <c r="BU258" s="42">
        <f t="shared" si="174"/>
        <v>0.32386538472584325</v>
      </c>
      <c r="BV258" s="28">
        <f t="shared" si="175"/>
        <v>0.32465097685064292</v>
      </c>
      <c r="BW258" s="5" t="str">
        <f t="shared" si="176"/>
        <v>OK</v>
      </c>
      <c r="BX258" s="51">
        <v>1.2</v>
      </c>
      <c r="BY258" s="96" cm="1">
        <f t="array" ref="BY258">_xll.DCETCVNPhuLucFHeSoOnDinh(AE258*1000, BX258*1000, AH258, AI258, AJ258, AK258, AL258, AM258, $D$29)</f>
        <v>1</v>
      </c>
      <c r="BZ258" s="52">
        <f t="shared" si="177"/>
        <v>0.3449473958124033</v>
      </c>
      <c r="CA258" s="54">
        <f t="shared" si="178"/>
        <v>0.34582824189112327</v>
      </c>
      <c r="CB258" s="5" t="str">
        <f t="shared" si="179"/>
        <v>OK</v>
      </c>
      <c r="CC258" s="56">
        <f t="shared" si="180"/>
        <v>0.40527421278457681</v>
      </c>
      <c r="CD258" s="55">
        <f t="shared" si="181"/>
        <v>0.40527421278457681</v>
      </c>
      <c r="CE258" s="54">
        <f t="shared" si="182"/>
        <v>0.40527421278457681</v>
      </c>
      <c r="CF258" s="52">
        <f t="shared" si="183"/>
        <v>0.38</v>
      </c>
      <c r="CG258" s="5" t="str">
        <f t="shared" si="184"/>
        <v>Check</v>
      </c>
      <c r="CH258" s="57">
        <f t="shared" si="185"/>
        <v>2.9146433111219565</v>
      </c>
      <c r="CI258" s="6">
        <f t="shared" si="186"/>
        <v>3.2</v>
      </c>
      <c r="CJ258" s="5" t="str">
        <f t="shared" si="187"/>
        <v>OK</v>
      </c>
      <c r="DN258" s="181"/>
      <c r="DP258" s="27"/>
      <c r="DQ258" s="27"/>
      <c r="DR258" s="5"/>
      <c r="DS258" s="5"/>
      <c r="DT258" s="27"/>
      <c r="DU258" s="27"/>
      <c r="DV258" s="82"/>
      <c r="DW258" s="82"/>
      <c r="DX258" s="82"/>
      <c r="DY258" s="70"/>
      <c r="DZ258" s="16"/>
      <c r="EH258" s="42"/>
      <c r="EI258" s="42"/>
      <c r="EJ258" s="42"/>
      <c r="EK258" s="24"/>
      <c r="EL258" s="26"/>
      <c r="EM258" s="26"/>
      <c r="EN258" s="24"/>
      <c r="EO258" s="26"/>
      <c r="EP258" s="24"/>
      <c r="EQ258" s="26"/>
      <c r="ER258" s="24"/>
      <c r="ES258" s="24"/>
      <c r="ET258" s="42"/>
      <c r="EU258" s="42"/>
      <c r="EV258" s="28"/>
      <c r="EX258" s="51"/>
      <c r="EY258" s="96"/>
      <c r="EZ258" s="52"/>
      <c r="FA258" s="54"/>
      <c r="FB258" s="5"/>
      <c r="FC258" s="56"/>
      <c r="FD258" s="55"/>
      <c r="FE258" s="54"/>
      <c r="FF258" s="52"/>
      <c r="FG258" s="5"/>
      <c r="FH258" s="57"/>
      <c r="FI258" s="6"/>
      <c r="FJ258" s="5"/>
    </row>
    <row r="259" spans="27:166">
      <c r="AA259" s="18" t="s">
        <v>131</v>
      </c>
      <c r="AB259" s="22" t="s">
        <v>341</v>
      </c>
      <c r="AC259" s="22" t="s">
        <v>211</v>
      </c>
      <c r="AD259" s="74">
        <v>5.25</v>
      </c>
      <c r="AE259" s="74">
        <v>10.5</v>
      </c>
      <c r="AF259" s="22">
        <v>724</v>
      </c>
      <c r="AG259" s="22">
        <v>874</v>
      </c>
      <c r="AH259" s="22">
        <v>798.99999999999989</v>
      </c>
      <c r="AI259" s="6">
        <v>8</v>
      </c>
      <c r="AJ259" s="6">
        <v>300</v>
      </c>
      <c r="AK259" s="6">
        <v>12</v>
      </c>
      <c r="AL259" s="6">
        <v>300</v>
      </c>
      <c r="AM259" s="6">
        <v>12</v>
      </c>
      <c r="AN259" s="5" t="str" cm="1">
        <f t="array" ref="AN259">_xll.Dce_Name_SectI(AF259, AG259, AJ259, AI259, AK259, "x", "-", $Q$14)</f>
        <v>(724-874)x300x8x12</v>
      </c>
      <c r="AO259" s="5">
        <f t="shared" si="152"/>
        <v>774.99999999999989</v>
      </c>
      <c r="AP259" s="27">
        <f t="shared" si="153"/>
        <v>134</v>
      </c>
      <c r="AQ259" s="27">
        <f t="shared" si="154"/>
        <v>142527.3516666666</v>
      </c>
      <c r="AR259" s="5">
        <f t="shared" si="155"/>
        <v>5403.3066666666673</v>
      </c>
      <c r="AS259" s="5">
        <f t="shared" si="156"/>
        <v>3567.6433458489764</v>
      </c>
      <c r="AT259" s="27">
        <f t="shared" si="157"/>
        <v>360.22044444444447</v>
      </c>
      <c r="AU259" s="27">
        <f t="shared" si="158"/>
        <v>2017.2249999999995</v>
      </c>
      <c r="AV259" s="82">
        <f t="shared" si="159"/>
        <v>4.799146666666667E-7</v>
      </c>
      <c r="AW259" s="82">
        <f t="shared" si="160"/>
        <v>8361481.4999999972</v>
      </c>
      <c r="AX259" s="82">
        <f t="shared" si="161"/>
        <v>8.3614814999999972E-6</v>
      </c>
      <c r="AY259" s="70">
        <f t="shared" si="162"/>
        <v>0.1483611975238546</v>
      </c>
      <c r="AZ259" s="16">
        <f t="shared" si="163"/>
        <v>590.24999999999989</v>
      </c>
      <c r="BA259" s="22" t="s">
        <v>317</v>
      </c>
      <c r="BB259" s="23">
        <v>-30.011865671773958</v>
      </c>
      <c r="BC259" s="23">
        <v>26.763364245920663</v>
      </c>
      <c r="BD259" s="23">
        <v>1.0899793862928803E-2</v>
      </c>
      <c r="BE259" s="23">
        <v>3.1406103645517918E-4</v>
      </c>
      <c r="BF259" s="23">
        <v>3.8575911936457381E-2</v>
      </c>
      <c r="BG259" s="23">
        <v>61.915550863527258</v>
      </c>
      <c r="BH259" s="42" cm="1">
        <f t="array" ref="BH259">_xll.Bimoment(BE259,AY259,AD259,AE259,$O$75)</f>
        <v>-1.3467532826194632E-3</v>
      </c>
      <c r="BI259" s="42">
        <f t="shared" si="164"/>
        <v>1.7580312682143233E-3</v>
      </c>
      <c r="BJ259" s="42">
        <f t="shared" si="165"/>
        <v>3.7171339230445364</v>
      </c>
      <c r="BK259" s="24">
        <f t="shared" si="166"/>
        <v>0.58064516129032262</v>
      </c>
      <c r="BL259" s="26" cm="1">
        <f t="array" ref="BL259">_xll.TCVN5575AnnexEHeSoCx(1,BK259)</f>
        <v>1.1119354838709676</v>
      </c>
      <c r="BM259" s="26">
        <f t="shared" si="167"/>
        <v>1.47</v>
      </c>
      <c r="BN259" s="24">
        <f t="shared" si="168"/>
        <v>1</v>
      </c>
      <c r="BO259" s="26" cm="1">
        <f t="array" ref="BO259">noisuy1chieu(BQ259*BN259,$C$92:$M$92,$C$93:$M$93)</f>
        <v>1.589316725730896</v>
      </c>
      <c r="BP259" s="24">
        <f t="shared" si="169"/>
        <v>1.0314368602828836E-2</v>
      </c>
      <c r="BQ259" s="26">
        <f t="shared" si="170"/>
        <v>7.1877534512308411E-2</v>
      </c>
      <c r="BR259" s="24">
        <f t="shared" si="171"/>
        <v>3.3549415726225306E-4</v>
      </c>
      <c r="BS259" s="24">
        <f t="shared" si="172"/>
        <v>2.7547665667343694E-5</v>
      </c>
      <c r="BT259" s="42">
        <f t="shared" si="173"/>
        <v>8.2527397272399494E-2</v>
      </c>
      <c r="BU259" s="42">
        <f t="shared" si="174"/>
        <v>8.2219450780804587E-2</v>
      </c>
      <c r="BV259" s="28">
        <f t="shared" si="175"/>
        <v>8.2527397272399494E-2</v>
      </c>
      <c r="BW259" s="5" t="str">
        <f t="shared" si="176"/>
        <v>OK</v>
      </c>
      <c r="BX259" s="51">
        <v>1.2</v>
      </c>
      <c r="BY259" s="96" cm="1">
        <f t="array" ref="BY259">_xll.DCETCVNPhuLucFHeSoOnDinh(AE259*1000, BX259*1000, AH259, AI259, AJ259, AK259, AL259, AM259, $D$29)</f>
        <v>1</v>
      </c>
      <c r="BZ259" s="52">
        <f t="shared" si="177"/>
        <v>7.9923181117395839E-2</v>
      </c>
      <c r="CA259" s="54">
        <f t="shared" si="178"/>
        <v>8.0286222940325433E-2</v>
      </c>
      <c r="CB259" s="5" t="str">
        <f t="shared" si="179"/>
        <v>OK</v>
      </c>
      <c r="CC259" s="56">
        <f t="shared" si="180"/>
        <v>0.40527421278457681</v>
      </c>
      <c r="CD259" s="55">
        <f t="shared" si="181"/>
        <v>0.40527421278457681</v>
      </c>
      <c r="CE259" s="54">
        <f t="shared" si="182"/>
        <v>0.40527421278457681</v>
      </c>
      <c r="CF259" s="52">
        <f t="shared" si="183"/>
        <v>0.38</v>
      </c>
      <c r="CG259" s="5" t="str">
        <f t="shared" si="184"/>
        <v>Check</v>
      </c>
      <c r="CH259" s="57">
        <f t="shared" si="185"/>
        <v>3.2269265230278799</v>
      </c>
      <c r="CI259" s="6">
        <f t="shared" si="186"/>
        <v>3.2</v>
      </c>
      <c r="CJ259" s="5" t="str">
        <f t="shared" si="187"/>
        <v>Gia cường</v>
      </c>
      <c r="DN259" s="181"/>
      <c r="DP259" s="27"/>
      <c r="DQ259" s="27"/>
      <c r="DR259" s="5"/>
      <c r="DS259" s="5"/>
      <c r="DT259" s="27"/>
      <c r="DU259" s="27"/>
      <c r="DV259" s="82"/>
      <c r="DW259" s="82"/>
      <c r="DX259" s="82"/>
      <c r="DY259" s="70"/>
      <c r="DZ259" s="16"/>
      <c r="EH259" s="42"/>
      <c r="EI259" s="42"/>
      <c r="EJ259" s="42"/>
      <c r="EK259" s="24"/>
      <c r="EL259" s="26"/>
      <c r="EM259" s="26"/>
      <c r="EN259" s="24"/>
      <c r="EO259" s="26"/>
      <c r="EP259" s="24"/>
      <c r="EQ259" s="26"/>
      <c r="ER259" s="24"/>
      <c r="ES259" s="24"/>
      <c r="ET259" s="42"/>
      <c r="EU259" s="42"/>
      <c r="EV259" s="28"/>
      <c r="EX259" s="51"/>
      <c r="EY259" s="96"/>
      <c r="EZ259" s="52"/>
      <c r="FA259" s="54"/>
      <c r="FB259" s="5"/>
      <c r="FC259" s="56"/>
      <c r="FD259" s="55"/>
      <c r="FE259" s="54"/>
      <c r="FF259" s="52"/>
      <c r="FG259" s="5"/>
      <c r="FH259" s="57"/>
      <c r="FI259" s="6"/>
      <c r="FJ259" s="5"/>
    </row>
    <row r="260" spans="27:166">
      <c r="AA260" s="18" t="s">
        <v>131</v>
      </c>
      <c r="AB260" s="22" t="s">
        <v>341</v>
      </c>
      <c r="AC260" s="22" t="s">
        <v>211</v>
      </c>
      <c r="AD260" s="74">
        <v>6.47</v>
      </c>
      <c r="AE260" s="74">
        <v>10.5</v>
      </c>
      <c r="AF260" s="22">
        <v>724</v>
      </c>
      <c r="AG260" s="22">
        <v>874</v>
      </c>
      <c r="AH260" s="22">
        <v>816.45524278856499</v>
      </c>
      <c r="AI260" s="6">
        <v>8</v>
      </c>
      <c r="AJ260" s="6">
        <v>300</v>
      </c>
      <c r="AK260" s="6">
        <v>12</v>
      </c>
      <c r="AL260" s="6">
        <v>300</v>
      </c>
      <c r="AM260" s="6">
        <v>12</v>
      </c>
      <c r="AN260" s="5" t="str" cm="1">
        <f t="array" ref="AN260">_xll.Dce_Name_SectI(AF260, AG260, AJ260, AI260, AK260, "x", "-", $Q$14)</f>
        <v>(724-874)x300x8x12</v>
      </c>
      <c r="AO260" s="5">
        <f t="shared" si="152"/>
        <v>792.45524278856499</v>
      </c>
      <c r="AP260" s="27">
        <f t="shared" si="153"/>
        <v>135.39641942308521</v>
      </c>
      <c r="AQ260" s="27">
        <f t="shared" si="154"/>
        <v>149672.00629356259</v>
      </c>
      <c r="AR260" s="5">
        <f t="shared" si="155"/>
        <v>5403.3811423692314</v>
      </c>
      <c r="AS260" s="5">
        <f t="shared" si="156"/>
        <v>3666.3860662432589</v>
      </c>
      <c r="AT260" s="27">
        <f t="shared" si="157"/>
        <v>360.22540949128211</v>
      </c>
      <c r="AU260" s="27">
        <f t="shared" si="158"/>
        <v>2076.0047488425007</v>
      </c>
      <c r="AV260" s="82">
        <f t="shared" si="159"/>
        <v>4.8289369476924839E-7</v>
      </c>
      <c r="AW260" s="82">
        <f t="shared" si="160"/>
        <v>8736501.2082751207</v>
      </c>
      <c r="AX260" s="82">
        <f t="shared" si="161"/>
        <v>8.73650120827512E-6</v>
      </c>
      <c r="AY260" s="70">
        <f t="shared" si="162"/>
        <v>0.14559180563098195</v>
      </c>
      <c r="AZ260" s="16">
        <f t="shared" si="163"/>
        <v>603.34143209142383</v>
      </c>
      <c r="BA260" s="22" t="s">
        <v>317</v>
      </c>
      <c r="BB260" s="23">
        <v>-29.326444142609056</v>
      </c>
      <c r="BC260" s="23">
        <v>23.743637850268119</v>
      </c>
      <c r="BD260" s="23">
        <v>1.0899793862928803E-2</v>
      </c>
      <c r="BE260" s="23">
        <v>3.1406103645517918E-4</v>
      </c>
      <c r="BF260" s="23">
        <v>2.5257813560862229E-2</v>
      </c>
      <c r="BG260" s="23">
        <v>31.057537337970349</v>
      </c>
      <c r="BH260" s="42" cm="1">
        <f t="array" ref="BH260">_xll.Bimoment(BE260,AY260,AD260,AE260,$O$75)</f>
        <v>-1.1371100059509472E-3</v>
      </c>
      <c r="BI260" s="42">
        <f t="shared" si="164"/>
        <v>1.719307488043993E-3</v>
      </c>
      <c r="BJ260" s="42">
        <f t="shared" si="165"/>
        <v>3.2977274792039055</v>
      </c>
      <c r="BK260" s="24">
        <f t="shared" si="166"/>
        <v>0.56785541403764117</v>
      </c>
      <c r="BL260" s="26" cm="1">
        <f t="array" ref="BL260">_xll.TCVN5575AnnexEHeSoCx(1,BK260)</f>
        <v>1.1132144585962358</v>
      </c>
      <c r="BM260" s="26">
        <f t="shared" si="167"/>
        <v>1.47</v>
      </c>
      <c r="BN260" s="24">
        <f t="shared" si="168"/>
        <v>1</v>
      </c>
      <c r="BO260" s="26" cm="1">
        <f t="array" ref="BO260">noisuy1chieu(BQ260*BN260,$C$92:$M$92,$C$93:$M$93)</f>
        <v>1.5281717777252197</v>
      </c>
      <c r="BP260" s="24">
        <f t="shared" si="169"/>
        <v>9.974857041085701E-3</v>
      </c>
      <c r="BQ260" s="26">
        <f t="shared" si="170"/>
        <v>3.5043254762262228E-2</v>
      </c>
      <c r="BR260" s="24">
        <f t="shared" si="171"/>
        <v>2.196638174717863E-4</v>
      </c>
      <c r="BS260" s="24">
        <f t="shared" si="172"/>
        <v>2.3665210225298491E-5</v>
      </c>
      <c r="BT260" s="42">
        <f t="shared" si="173"/>
        <v>4.5237775620819716E-2</v>
      </c>
      <c r="BU260" s="42">
        <f t="shared" si="174"/>
        <v>4.5041777013573231E-2</v>
      </c>
      <c r="BV260" s="28">
        <f t="shared" si="175"/>
        <v>4.5237775620819716E-2</v>
      </c>
      <c r="BW260" s="5" t="str">
        <f t="shared" si="176"/>
        <v>OK</v>
      </c>
      <c r="BX260" s="51">
        <v>1.2</v>
      </c>
      <c r="BY260" s="96" cm="1">
        <f t="array" ref="BY260">_xll.DCETCVNPhuLucFHeSoOnDinh(AE260*1000, BX260*1000, AH260, AI260, AJ260, AK260, AL260, AM260, $D$29)</f>
        <v>1</v>
      </c>
      <c r="BZ260" s="52">
        <f t="shared" si="177"/>
        <v>3.9010657877621702E-2</v>
      </c>
      <c r="CA260" s="54">
        <f t="shared" si="178"/>
        <v>3.925398690531879E-2</v>
      </c>
      <c r="CB260" s="5" t="str">
        <f t="shared" si="179"/>
        <v>OK</v>
      </c>
      <c r="CC260" s="56">
        <f t="shared" si="180"/>
        <v>0.40527421278457681</v>
      </c>
      <c r="CD260" s="55">
        <f t="shared" si="181"/>
        <v>0.40527421278457681</v>
      </c>
      <c r="CE260" s="54">
        <f t="shared" si="182"/>
        <v>0.40527421278457681</v>
      </c>
      <c r="CF260" s="52">
        <f t="shared" si="183"/>
        <v>0.38</v>
      </c>
      <c r="CG260" s="5" t="str">
        <f t="shared" si="184"/>
        <v>Check</v>
      </c>
      <c r="CH260" s="57">
        <f t="shared" si="185"/>
        <v>3.2996062467960243</v>
      </c>
      <c r="CI260" s="6">
        <f t="shared" si="186"/>
        <v>3.2</v>
      </c>
      <c r="CJ260" s="5" t="str">
        <f t="shared" si="187"/>
        <v>Gia cường</v>
      </c>
      <c r="DN260" s="181"/>
      <c r="DP260" s="27"/>
      <c r="DQ260" s="27"/>
      <c r="DR260" s="5"/>
      <c r="DS260" s="5"/>
      <c r="DT260" s="27"/>
      <c r="DU260" s="27"/>
      <c r="DV260" s="82"/>
      <c r="DW260" s="82"/>
      <c r="DX260" s="82"/>
      <c r="DY260" s="70"/>
      <c r="DZ260" s="16"/>
      <c r="EH260" s="42"/>
      <c r="EI260" s="42"/>
      <c r="EJ260" s="42"/>
      <c r="EK260" s="24"/>
      <c r="EL260" s="26"/>
      <c r="EM260" s="26"/>
      <c r="EN260" s="24"/>
      <c r="EO260" s="26"/>
      <c r="EP260" s="24"/>
      <c r="EQ260" s="26"/>
      <c r="ER260" s="24"/>
      <c r="ES260" s="24"/>
      <c r="ET260" s="42"/>
      <c r="EU260" s="42"/>
      <c r="EV260" s="28"/>
      <c r="EX260" s="51"/>
      <c r="EY260" s="96"/>
      <c r="EZ260" s="52"/>
      <c r="FA260" s="54"/>
      <c r="FB260" s="5"/>
      <c r="FC260" s="56"/>
      <c r="FD260" s="55"/>
      <c r="FE260" s="54"/>
      <c r="FF260" s="52"/>
      <c r="FG260" s="5"/>
      <c r="FH260" s="57"/>
      <c r="FI260" s="6"/>
      <c r="FJ260" s="5"/>
    </row>
    <row r="261" spans="27:166">
      <c r="AA261" s="18" t="s">
        <v>131</v>
      </c>
      <c r="AB261" s="22" t="s">
        <v>341</v>
      </c>
      <c r="AC261" s="22" t="s">
        <v>211</v>
      </c>
      <c r="AD261" s="74">
        <v>6.47</v>
      </c>
      <c r="AE261" s="74">
        <v>10.5</v>
      </c>
      <c r="AF261" s="22">
        <v>724</v>
      </c>
      <c r="AG261" s="22">
        <v>874</v>
      </c>
      <c r="AH261" s="22">
        <v>816.45524278856499</v>
      </c>
      <c r="AI261" s="6">
        <v>8</v>
      </c>
      <c r="AJ261" s="6">
        <v>300</v>
      </c>
      <c r="AK261" s="6">
        <v>12</v>
      </c>
      <c r="AL261" s="6">
        <v>300</v>
      </c>
      <c r="AM261" s="6">
        <v>12</v>
      </c>
      <c r="AN261" s="5" t="str" cm="1">
        <f t="array" ref="AN261">_xll.Dce_Name_SectI(AF261, AG261, AJ261, AI261, AK261, "x", "-", $Q$14)</f>
        <v>(724-874)x300x8x12</v>
      </c>
      <c r="AO261" s="5">
        <f t="shared" si="152"/>
        <v>792.45524278856499</v>
      </c>
      <c r="AP261" s="27">
        <f t="shared" si="153"/>
        <v>135.39641942308521</v>
      </c>
      <c r="AQ261" s="27">
        <f t="shared" si="154"/>
        <v>149672.00629356259</v>
      </c>
      <c r="AR261" s="5">
        <f t="shared" si="155"/>
        <v>5403.3811423692314</v>
      </c>
      <c r="AS261" s="5">
        <f t="shared" si="156"/>
        <v>3666.3860662432589</v>
      </c>
      <c r="AT261" s="27">
        <f t="shared" si="157"/>
        <v>360.22540949128211</v>
      </c>
      <c r="AU261" s="27">
        <f t="shared" si="158"/>
        <v>2076.0047488425007</v>
      </c>
      <c r="AV261" s="82">
        <f t="shared" si="159"/>
        <v>4.8289369476924839E-7</v>
      </c>
      <c r="AW261" s="82">
        <f t="shared" si="160"/>
        <v>8736501.2082751207</v>
      </c>
      <c r="AX261" s="82">
        <f t="shared" si="161"/>
        <v>8.73650120827512E-6</v>
      </c>
      <c r="AY261" s="70">
        <f t="shared" si="162"/>
        <v>0.14559180563098195</v>
      </c>
      <c r="AZ261" s="16">
        <f t="shared" si="163"/>
        <v>603.34143209142383</v>
      </c>
      <c r="BA261" s="22" t="s">
        <v>317</v>
      </c>
      <c r="BB261" s="23">
        <v>-29.252210719278082</v>
      </c>
      <c r="BC261" s="23">
        <v>23.119404191611011</v>
      </c>
      <c r="BD261" s="23">
        <v>9.4716508889677198E-2</v>
      </c>
      <c r="BE261" s="23">
        <v>3.1412425934478592E-4</v>
      </c>
      <c r="BF261" s="23">
        <v>2.5257812754363285E-2</v>
      </c>
      <c r="BG261" s="23">
        <v>31.05757565921931</v>
      </c>
      <c r="BH261" s="42" cm="1">
        <f t="array" ref="BH261">_xll.Bimoment(BE261,AY261,AD261,AE261,$O$75)</f>
        <v>-1.1373389148954898E-3</v>
      </c>
      <c r="BI261" s="42">
        <f t="shared" si="164"/>
        <v>1.4940356214374324E-2</v>
      </c>
      <c r="BJ261" s="42">
        <f t="shared" si="165"/>
        <v>3.2110283599459737</v>
      </c>
      <c r="BK261" s="24">
        <f t="shared" si="166"/>
        <v>0.56785541403764117</v>
      </c>
      <c r="BL261" s="26" cm="1">
        <f t="array" ref="BL261">_xll.TCVN5575AnnexEHeSoCx(1,BK261)</f>
        <v>1.1132144585962358</v>
      </c>
      <c r="BM261" s="26">
        <f t="shared" si="167"/>
        <v>1.47</v>
      </c>
      <c r="BN261" s="24">
        <f t="shared" si="168"/>
        <v>1</v>
      </c>
      <c r="BO261" s="26" cm="1">
        <f t="array" ref="BO261">noisuy1chieu(BQ261*BN261,$C$92:$M$92,$C$93:$M$93)</f>
        <v>1.5281718969345093</v>
      </c>
      <c r="BP261" s="24">
        <f t="shared" si="169"/>
        <v>9.9496078911445723E-3</v>
      </c>
      <c r="BQ261" s="26">
        <f t="shared" si="170"/>
        <v>3.5043298001404967E-2</v>
      </c>
      <c r="BR261" s="24">
        <f t="shared" si="171"/>
        <v>2.1966381045777315E-4</v>
      </c>
      <c r="BS261" s="24">
        <f t="shared" si="172"/>
        <v>2.366997236674392E-5</v>
      </c>
      <c r="BT261" s="42">
        <f t="shared" si="173"/>
        <v>4.5212569703007313E-2</v>
      </c>
      <c r="BU261" s="42">
        <f t="shared" si="174"/>
        <v>4.5016575864916288E-2</v>
      </c>
      <c r="BV261" s="28">
        <f t="shared" si="175"/>
        <v>4.5212569703007313E-2</v>
      </c>
      <c r="BW261" s="5" t="str">
        <f t="shared" si="176"/>
        <v>OK</v>
      </c>
      <c r="BX261" s="51">
        <v>1.2</v>
      </c>
      <c r="BY261" s="96" cm="1">
        <f t="array" ref="BY261">_xll.DCETCVNPhuLucFHeSoOnDinh(AE261*1000, BX261*1000, AH261, AI261, AJ261, AK261, AL261, AM261, $D$29)</f>
        <v>1</v>
      </c>
      <c r="BZ261" s="52">
        <f t="shared" si="177"/>
        <v>3.9010706012060581E-2</v>
      </c>
      <c r="CA261" s="54">
        <f t="shared" si="178"/>
        <v>3.92540397948851E-2</v>
      </c>
      <c r="CB261" s="5" t="str">
        <f t="shared" si="179"/>
        <v>OK</v>
      </c>
      <c r="CC261" s="56">
        <f t="shared" si="180"/>
        <v>0.40527421278457681</v>
      </c>
      <c r="CD261" s="55">
        <f t="shared" si="181"/>
        <v>0.40527421278457681</v>
      </c>
      <c r="CE261" s="54">
        <f t="shared" si="182"/>
        <v>0.40527421278457681</v>
      </c>
      <c r="CF261" s="52">
        <f t="shared" si="183"/>
        <v>0.38</v>
      </c>
      <c r="CG261" s="5" t="str">
        <f t="shared" si="184"/>
        <v>Check</v>
      </c>
      <c r="CH261" s="57">
        <f t="shared" si="185"/>
        <v>3.2996062467960243</v>
      </c>
      <c r="CI261" s="6">
        <f t="shared" si="186"/>
        <v>3.2</v>
      </c>
      <c r="CJ261" s="5" t="str">
        <f t="shared" si="187"/>
        <v>Gia cường</v>
      </c>
      <c r="DN261" s="181"/>
      <c r="DP261" s="27"/>
      <c r="DQ261" s="27"/>
      <c r="DR261" s="5"/>
      <c r="DS261" s="5"/>
      <c r="DT261" s="27"/>
      <c r="DU261" s="27"/>
      <c r="DV261" s="82"/>
      <c r="DW261" s="82"/>
      <c r="DX261" s="82"/>
      <c r="DY261" s="70"/>
      <c r="DZ261" s="16"/>
      <c r="EH261" s="42"/>
      <c r="EI261" s="42"/>
      <c r="EJ261" s="42"/>
      <c r="EK261" s="24"/>
      <c r="EL261" s="26"/>
      <c r="EM261" s="26"/>
      <c r="EN261" s="24"/>
      <c r="EO261" s="26"/>
      <c r="EP261" s="24"/>
      <c r="EQ261" s="26"/>
      <c r="ER261" s="24"/>
      <c r="ES261" s="24"/>
      <c r="ET261" s="42"/>
      <c r="EU261" s="42"/>
      <c r="EV261" s="28"/>
      <c r="EX261" s="51"/>
      <c r="EY261" s="96"/>
      <c r="EZ261" s="52"/>
      <c r="FA261" s="54"/>
      <c r="FB261" s="5"/>
      <c r="FC261" s="56"/>
      <c r="FD261" s="55"/>
      <c r="FE261" s="54"/>
      <c r="FF261" s="52"/>
      <c r="FG261" s="5"/>
      <c r="FH261" s="57"/>
      <c r="FI261" s="6"/>
      <c r="FJ261" s="5"/>
    </row>
    <row r="262" spans="27:166">
      <c r="AA262" s="18" t="s">
        <v>131</v>
      </c>
      <c r="AB262" s="22" t="s">
        <v>341</v>
      </c>
      <c r="AC262" s="22" t="s">
        <v>211</v>
      </c>
      <c r="AD262" s="74">
        <v>9.2899999999999991</v>
      </c>
      <c r="AE262" s="74">
        <v>10.5</v>
      </c>
      <c r="AF262" s="22">
        <v>724</v>
      </c>
      <c r="AG262" s="22">
        <v>874</v>
      </c>
      <c r="AH262" s="22">
        <v>856.73657033341397</v>
      </c>
      <c r="AI262" s="6">
        <v>8</v>
      </c>
      <c r="AJ262" s="6">
        <v>300</v>
      </c>
      <c r="AK262" s="6">
        <v>12</v>
      </c>
      <c r="AL262" s="6">
        <v>300</v>
      </c>
      <c r="AM262" s="6">
        <v>12</v>
      </c>
      <c r="AN262" s="5" t="str" cm="1">
        <f t="array" ref="AN262">_xll.Dce_Name_SectI(AF262, AG262, AJ262, AI262, AK262, "x", "-", $Q$14)</f>
        <v>(724-874)x300x8x12</v>
      </c>
      <c r="AO262" s="5">
        <f t="shared" si="152"/>
        <v>832.73657033341397</v>
      </c>
      <c r="AP262" s="27">
        <f t="shared" si="153"/>
        <v>138.6189256266731</v>
      </c>
      <c r="AQ262" s="27">
        <f t="shared" si="154"/>
        <v>166950.4396903282</v>
      </c>
      <c r="AR262" s="5">
        <f t="shared" si="155"/>
        <v>5403.5530093667558</v>
      </c>
      <c r="AS262" s="5">
        <f t="shared" si="156"/>
        <v>3897.3576119286358</v>
      </c>
      <c r="AT262" s="27">
        <f t="shared" si="157"/>
        <v>360.23686729111705</v>
      </c>
      <c r="AU262" s="27">
        <f t="shared" si="158"/>
        <v>2213.976022170802</v>
      </c>
      <c r="AV262" s="82">
        <f t="shared" si="159"/>
        <v>4.89768374670236E-7</v>
      </c>
      <c r="AW262" s="82">
        <f t="shared" si="160"/>
        <v>9633328.2889918946</v>
      </c>
      <c r="AX262" s="82">
        <f t="shared" si="161"/>
        <v>9.6333282889918949E-6</v>
      </c>
      <c r="AY262" s="70">
        <f t="shared" si="162"/>
        <v>0.13963269631800207</v>
      </c>
      <c r="AZ262" s="16">
        <f t="shared" si="163"/>
        <v>633.55242775006047</v>
      </c>
      <c r="BA262" s="22" t="s">
        <v>317</v>
      </c>
      <c r="BB262" s="23">
        <v>-27.663403174057049</v>
      </c>
      <c r="BC262" s="23">
        <v>16.091050776370615</v>
      </c>
      <c r="BD262" s="23">
        <v>9.4716508889677198E-2</v>
      </c>
      <c r="BE262" s="23">
        <v>3.1412425934478592E-4</v>
      </c>
      <c r="BF262" s="23">
        <v>0.24181365754032016</v>
      </c>
      <c r="BG262" s="23">
        <v>24.242736078505278</v>
      </c>
      <c r="BH262" s="42" cm="1">
        <f t="array" ref="BH262">_xll.Bimoment(BE262,AY262,AD262,AE262,$O$75)</f>
        <v>1.0530467345482848E-3</v>
      </c>
      <c r="BI262" s="42">
        <f t="shared" si="164"/>
        <v>1.4217657820010575E-2</v>
      </c>
      <c r="BJ262" s="42">
        <f t="shared" si="165"/>
        <v>2.2348681633848075</v>
      </c>
      <c r="BK262" s="24">
        <f t="shared" si="166"/>
        <v>0.54038697954603754</v>
      </c>
      <c r="BL262" s="26" cm="1">
        <f t="array" ref="BL262">_xll.TCVN5575AnnexEHeSoCx(1,BK262)</f>
        <v>1.1159613020453962</v>
      </c>
      <c r="BM262" s="26">
        <f t="shared" si="167"/>
        <v>1.47</v>
      </c>
      <c r="BN262" s="24">
        <f t="shared" si="168"/>
        <v>1</v>
      </c>
      <c r="BO262" s="26" cm="1">
        <f t="array" ref="BO262">noisuy1chieu(BQ262*BN262,$C$92:$M$92,$C$93:$M$93)</f>
        <v>1.5126112699508667</v>
      </c>
      <c r="BP262" s="24">
        <f t="shared" si="169"/>
        <v>9.1904659398802501E-3</v>
      </c>
      <c r="BQ262" s="26">
        <f t="shared" si="170"/>
        <v>2.5669457670452249E-2</v>
      </c>
      <c r="BR262" s="24">
        <f t="shared" si="171"/>
        <v>2.1029540631684628E-3</v>
      </c>
      <c r="BS262" s="24">
        <f t="shared" si="172"/>
        <v>2.108535730378906E-5</v>
      </c>
      <c r="BT262" s="42">
        <f t="shared" si="173"/>
        <v>3.6962877673500961E-2</v>
      </c>
      <c r="BU262" s="42">
        <f t="shared" si="174"/>
        <v>3.4881008967636289E-2</v>
      </c>
      <c r="BV262" s="28">
        <f t="shared" si="175"/>
        <v>3.6962877673500961E-2</v>
      </c>
      <c r="BW262" s="5" t="str">
        <f t="shared" si="176"/>
        <v>OK</v>
      </c>
      <c r="BX262" s="51">
        <v>1.2</v>
      </c>
      <c r="BY262" s="96" cm="1">
        <f t="array" ref="BY262">_xll.DCETCVNPhuLucFHeSoOnDinh(AE262*1000, BX262*1000, AH262, AI262, AJ262, AK262, AL262, AM262, $D$29)</f>
        <v>1</v>
      </c>
      <c r="BZ262" s="52">
        <f t="shared" si="177"/>
        <v>2.8646121404717072E-2</v>
      </c>
      <c r="CA262" s="54">
        <f t="shared" si="178"/>
        <v>3.0770160825189324E-2</v>
      </c>
      <c r="CB262" s="5" t="str">
        <f t="shared" si="179"/>
        <v>OK</v>
      </c>
      <c r="CC262" s="56">
        <f t="shared" si="180"/>
        <v>0.40527421278457681</v>
      </c>
      <c r="CD262" s="55">
        <f t="shared" si="181"/>
        <v>0.40527421278457681</v>
      </c>
      <c r="CE262" s="54">
        <f t="shared" si="182"/>
        <v>0.40527421278457681</v>
      </c>
      <c r="CF262" s="52">
        <f t="shared" si="183"/>
        <v>0.38</v>
      </c>
      <c r="CG262" s="5" t="str">
        <f t="shared" si="184"/>
        <v>Check</v>
      </c>
      <c r="CH262" s="57">
        <f t="shared" si="185"/>
        <v>3.4673286780698911</v>
      </c>
      <c r="CI262" s="6">
        <f t="shared" si="186"/>
        <v>3.2</v>
      </c>
      <c r="CJ262" s="5" t="str">
        <f t="shared" si="187"/>
        <v>Gia cường</v>
      </c>
      <c r="DN262" s="181"/>
      <c r="DP262" s="27"/>
      <c r="DQ262" s="27"/>
      <c r="DR262" s="5"/>
      <c r="DS262" s="5"/>
      <c r="DT262" s="27"/>
      <c r="DU262" s="27"/>
      <c r="DV262" s="82"/>
      <c r="DW262" s="82"/>
      <c r="DX262" s="82"/>
      <c r="DY262" s="70"/>
      <c r="DZ262" s="16"/>
      <c r="EH262" s="42"/>
      <c r="EI262" s="42"/>
      <c r="EJ262" s="42"/>
      <c r="EK262" s="24"/>
      <c r="EL262" s="26"/>
      <c r="EM262" s="26"/>
      <c r="EN262" s="24"/>
      <c r="EO262" s="26"/>
      <c r="EP262" s="24"/>
      <c r="EQ262" s="26"/>
      <c r="ER262" s="24"/>
      <c r="ES262" s="24"/>
      <c r="ET262" s="42"/>
      <c r="EU262" s="42"/>
      <c r="EV262" s="28"/>
      <c r="EX262" s="51"/>
      <c r="EY262" s="96"/>
      <c r="EZ262" s="52"/>
      <c r="FA262" s="54"/>
      <c r="FB262" s="5"/>
      <c r="FC262" s="56"/>
      <c r="FD262" s="55"/>
      <c r="FE262" s="54"/>
      <c r="FF262" s="52"/>
      <c r="FG262" s="5"/>
      <c r="FH262" s="57"/>
      <c r="FI262" s="6"/>
      <c r="FJ262" s="5"/>
    </row>
    <row r="263" spans="27:166">
      <c r="AA263" s="18" t="s">
        <v>131</v>
      </c>
      <c r="AB263" s="22" t="s">
        <v>341</v>
      </c>
      <c r="AC263" s="22" t="s">
        <v>211</v>
      </c>
      <c r="AD263" s="74">
        <v>9.2899999999999991</v>
      </c>
      <c r="AE263" s="74">
        <v>10.5</v>
      </c>
      <c r="AF263" s="22">
        <v>724</v>
      </c>
      <c r="AG263" s="22">
        <v>874</v>
      </c>
      <c r="AH263" s="22">
        <v>856.73657033341397</v>
      </c>
      <c r="AI263" s="6">
        <v>8</v>
      </c>
      <c r="AJ263" s="6">
        <v>300</v>
      </c>
      <c r="AK263" s="6">
        <v>12</v>
      </c>
      <c r="AL263" s="6">
        <v>300</v>
      </c>
      <c r="AM263" s="6">
        <v>12</v>
      </c>
      <c r="AN263" s="5" t="str" cm="1">
        <f t="array" ref="AN263">_xll.Dce_Name_SectI(AF263, AG263, AJ263, AI263, AK263, "x", "-", $Q$14)</f>
        <v>(724-874)x300x8x12</v>
      </c>
      <c r="AO263" s="5">
        <f t="shared" si="152"/>
        <v>832.73657033341397</v>
      </c>
      <c r="AP263" s="27">
        <f t="shared" si="153"/>
        <v>138.6189256266731</v>
      </c>
      <c r="AQ263" s="27">
        <f t="shared" si="154"/>
        <v>166950.4396903282</v>
      </c>
      <c r="AR263" s="5">
        <f t="shared" si="155"/>
        <v>5403.5530093667558</v>
      </c>
      <c r="AS263" s="5">
        <f t="shared" si="156"/>
        <v>3897.3576119286358</v>
      </c>
      <c r="AT263" s="27">
        <f t="shared" si="157"/>
        <v>360.23686729111705</v>
      </c>
      <c r="AU263" s="27">
        <f t="shared" si="158"/>
        <v>2213.976022170802</v>
      </c>
      <c r="AV263" s="82">
        <f t="shared" si="159"/>
        <v>4.89768374670236E-7</v>
      </c>
      <c r="AW263" s="82">
        <f t="shared" si="160"/>
        <v>9633328.2889918946</v>
      </c>
      <c r="AX263" s="82">
        <f t="shared" si="161"/>
        <v>9.6333282889918949E-6</v>
      </c>
      <c r="AY263" s="70">
        <f t="shared" si="162"/>
        <v>0.13963269631800207</v>
      </c>
      <c r="AZ263" s="16">
        <f t="shared" si="163"/>
        <v>633.55242775006047</v>
      </c>
      <c r="BA263" s="22" t="s">
        <v>317</v>
      </c>
      <c r="BB263" s="23">
        <v>-25.653430594014935</v>
      </c>
      <c r="BC263" s="23">
        <v>12.350018690965044</v>
      </c>
      <c r="BD263" s="23">
        <v>0.2796267089154747</v>
      </c>
      <c r="BE263" s="23">
        <v>1.125293756778315E-2</v>
      </c>
      <c r="BF263" s="23">
        <v>0.24656975365303713</v>
      </c>
      <c r="BG263" s="23">
        <v>22.236859951010501</v>
      </c>
      <c r="BH263" s="42" cm="1">
        <f t="array" ref="BH263">_xll.Bimoment(BE263,AY263,AD263,AE263,$O$75)</f>
        <v>3.7723508475743767E-2</v>
      </c>
      <c r="BI263" s="42">
        <f t="shared" si="164"/>
        <v>4.1974064619786776E-2</v>
      </c>
      <c r="BJ263" s="42">
        <f t="shared" si="165"/>
        <v>1.715280373745145</v>
      </c>
      <c r="BK263" s="24">
        <f t="shared" si="166"/>
        <v>0.54038697954603754</v>
      </c>
      <c r="BL263" s="26" cm="1">
        <f t="array" ref="BL263">_xll.TCVN5575AnnexEHeSoCx(1,BK263)</f>
        <v>1.1159613020453962</v>
      </c>
      <c r="BM263" s="26">
        <f t="shared" si="167"/>
        <v>1.47</v>
      </c>
      <c r="BN263" s="24">
        <f t="shared" si="168"/>
        <v>1</v>
      </c>
      <c r="BO263" s="26" cm="1">
        <f t="array" ref="BO263">noisuy1chieu(BQ263*BN263,$C$92:$M$92,$C$93:$M$93)</f>
        <v>1.5090856552124023</v>
      </c>
      <c r="BP263" s="24">
        <f t="shared" si="169"/>
        <v>8.5227033937921373E-3</v>
      </c>
      <c r="BQ263" s="26">
        <f t="shared" si="170"/>
        <v>2.3545532706695741E-2</v>
      </c>
      <c r="BR263" s="24">
        <f t="shared" si="171"/>
        <v>2.1443158776614682E-3</v>
      </c>
      <c r="BS263" s="24">
        <f t="shared" si="172"/>
        <v>7.5710974737269688E-4</v>
      </c>
      <c r="BT263" s="42">
        <f t="shared" si="173"/>
        <v>3.4212551978149347E-2</v>
      </c>
      <c r="BU263" s="42">
        <f t="shared" si="174"/>
        <v>3.2825345847860579E-2</v>
      </c>
      <c r="BV263" s="28">
        <f t="shared" si="175"/>
        <v>3.4212551978149347E-2</v>
      </c>
      <c r="BW263" s="5" t="str">
        <f t="shared" si="176"/>
        <v>OK</v>
      </c>
      <c r="BX263" s="51">
        <v>1.2</v>
      </c>
      <c r="BY263" s="96" cm="1">
        <f t="array" ref="BY263">_xll.DCETCVNPhuLucFHeSoOnDinh(AE263*1000, BX263*1000, AH263, AI263, AJ263, AK263, AL263, AM263, $D$29)</f>
        <v>1</v>
      </c>
      <c r="BZ263" s="52">
        <f t="shared" si="177"/>
        <v>2.627590333671664E-2</v>
      </c>
      <c r="CA263" s="54">
        <f t="shared" si="178"/>
        <v>2.9177328961750806E-2</v>
      </c>
      <c r="CB263" s="5" t="str">
        <f t="shared" si="179"/>
        <v>OK</v>
      </c>
      <c r="CC263" s="56">
        <f t="shared" si="180"/>
        <v>0.40527421278457681</v>
      </c>
      <c r="CD263" s="55">
        <f t="shared" si="181"/>
        <v>0.40527421278457681</v>
      </c>
      <c r="CE263" s="54">
        <f t="shared" si="182"/>
        <v>0.40527421278457681</v>
      </c>
      <c r="CF263" s="52">
        <f t="shared" si="183"/>
        <v>0.38</v>
      </c>
      <c r="CG263" s="5" t="str">
        <f t="shared" si="184"/>
        <v>Check</v>
      </c>
      <c r="CH263" s="57">
        <f t="shared" si="185"/>
        <v>3.4673286780698911</v>
      </c>
      <c r="CI263" s="6">
        <f t="shared" si="186"/>
        <v>3.2</v>
      </c>
      <c r="CJ263" s="5" t="str">
        <f t="shared" si="187"/>
        <v>Gia cường</v>
      </c>
      <c r="DN263" s="181"/>
      <c r="DP263" s="27"/>
      <c r="DQ263" s="27"/>
      <c r="DR263" s="5"/>
      <c r="DS263" s="5"/>
      <c r="DT263" s="27"/>
      <c r="DU263" s="27"/>
      <c r="DV263" s="82"/>
      <c r="DW263" s="82"/>
      <c r="DX263" s="82"/>
      <c r="DY263" s="70"/>
      <c r="DZ263" s="16"/>
      <c r="EH263" s="42"/>
      <c r="EI263" s="42"/>
      <c r="EJ263" s="42"/>
      <c r="EK263" s="24"/>
      <c r="EL263" s="26"/>
      <c r="EM263" s="26"/>
      <c r="EN263" s="24"/>
      <c r="EO263" s="26"/>
      <c r="EP263" s="24"/>
      <c r="EQ263" s="26"/>
      <c r="ER263" s="24"/>
      <c r="ES263" s="24"/>
      <c r="ET263" s="42"/>
      <c r="EU263" s="42"/>
      <c r="EV263" s="28"/>
      <c r="EX263" s="51"/>
      <c r="EY263" s="96"/>
      <c r="EZ263" s="52"/>
      <c r="FA263" s="54"/>
      <c r="FB263" s="5"/>
      <c r="FC263" s="56"/>
      <c r="FD263" s="55"/>
      <c r="FE263" s="54"/>
      <c r="FF263" s="52"/>
      <c r="FG263" s="5"/>
      <c r="FH263" s="57"/>
      <c r="FI263" s="6"/>
      <c r="FJ263" s="5"/>
    </row>
    <row r="264" spans="27:166">
      <c r="AA264" s="18" t="s">
        <v>131</v>
      </c>
      <c r="AB264" s="22" t="s">
        <v>341</v>
      </c>
      <c r="AC264" s="22" t="s">
        <v>211</v>
      </c>
      <c r="AD264" s="74">
        <v>10.5</v>
      </c>
      <c r="AE264" s="74">
        <v>10.5</v>
      </c>
      <c r="AF264" s="22">
        <v>724</v>
      </c>
      <c r="AG264" s="22">
        <v>874</v>
      </c>
      <c r="AH264" s="22">
        <v>874</v>
      </c>
      <c r="AI264" s="6">
        <v>8</v>
      </c>
      <c r="AJ264" s="6">
        <v>300</v>
      </c>
      <c r="AK264" s="6">
        <v>12</v>
      </c>
      <c r="AL264" s="6">
        <v>300</v>
      </c>
      <c r="AM264" s="6">
        <v>12</v>
      </c>
      <c r="AN264" s="5" t="str" cm="1">
        <f t="array" ref="AN264">_xll.Dce_Name_SectI(AF264, AG264, AJ264, AI264, AK264, "x", "-", $Q$14)</f>
        <v>(724-874)x300x8x12</v>
      </c>
      <c r="AO264" s="5">
        <f t="shared" si="152"/>
        <v>850</v>
      </c>
      <c r="AP264" s="27">
        <f t="shared" si="153"/>
        <v>140</v>
      </c>
      <c r="AQ264" s="27">
        <f t="shared" si="154"/>
        <v>174698.22666666668</v>
      </c>
      <c r="AR264" s="5">
        <f t="shared" si="155"/>
        <v>5403.626666666667</v>
      </c>
      <c r="AS264" s="5">
        <f t="shared" si="156"/>
        <v>3997.6710907704046</v>
      </c>
      <c r="AT264" s="27">
        <f t="shared" si="157"/>
        <v>360.24177777777783</v>
      </c>
      <c r="AU264" s="27">
        <f t="shared" si="158"/>
        <v>2274.1</v>
      </c>
      <c r="AV264" s="82">
        <f t="shared" si="159"/>
        <v>4.9271466666666671E-7</v>
      </c>
      <c r="AW264" s="82">
        <f t="shared" si="160"/>
        <v>10031094</v>
      </c>
      <c r="AX264" s="82">
        <f t="shared" si="161"/>
        <v>1.0031094E-5</v>
      </c>
      <c r="AY264" s="70">
        <f t="shared" si="162"/>
        <v>0.13724721180314908</v>
      </c>
      <c r="AZ264" s="16">
        <f t="shared" si="163"/>
        <v>646.5</v>
      </c>
      <c r="BA264" s="22" t="s">
        <v>317</v>
      </c>
      <c r="BB264" s="23">
        <v>-24.96947059516275</v>
      </c>
      <c r="BC264" s="23">
        <v>9.3123455397780628</v>
      </c>
      <c r="BD264" s="23">
        <v>0.2796267089154747</v>
      </c>
      <c r="BE264" s="23">
        <v>1.125293756778315E-2</v>
      </c>
      <c r="BF264" s="23">
        <v>9.1342367905247385E-2</v>
      </c>
      <c r="BG264" s="23">
        <v>35.327236602593892</v>
      </c>
      <c r="BH264" s="42" cm="1">
        <f t="array" ref="BH264">_xll.Bimoment(BE264,AY264,AD264,AE264,$O$75)</f>
        <v>9.9976105802948079E-2</v>
      </c>
      <c r="BI264" s="42">
        <f t="shared" si="164"/>
        <v>4.1121574840510981E-2</v>
      </c>
      <c r="BJ264" s="42">
        <f t="shared" si="165"/>
        <v>1.2933813249691755</v>
      </c>
      <c r="BK264" s="24">
        <f t="shared" si="166"/>
        <v>0.52941176470588236</v>
      </c>
      <c r="BL264" s="26" cm="1">
        <f t="array" ref="BL264">_xll.TCVN5575AnnexEHeSoCx(1,BK264)</f>
        <v>1.1170588235294117</v>
      </c>
      <c r="BM264" s="26">
        <f t="shared" si="167"/>
        <v>1.47</v>
      </c>
      <c r="BN264" s="24">
        <f t="shared" si="168"/>
        <v>1</v>
      </c>
      <c r="BO264" s="26" cm="1">
        <f t="array" ref="BO264">noisuy1chieu(BQ264*BN264,$C$92:$M$92,$C$93:$M$93)</f>
        <v>1.5304769277572632</v>
      </c>
      <c r="BP264" s="24">
        <f t="shared" si="169"/>
        <v>8.2136416431456416E-3</v>
      </c>
      <c r="BQ264" s="26">
        <f t="shared" si="170"/>
        <v>3.6431832465206059E-2</v>
      </c>
      <c r="BR264" s="24">
        <f t="shared" si="171"/>
        <v>7.9435622991944966E-4</v>
      </c>
      <c r="BS264" s="24">
        <f t="shared" si="172"/>
        <v>1.938849552064295E-3</v>
      </c>
      <c r="BT264" s="42">
        <f t="shared" si="173"/>
        <v>4.5439830338271148E-2</v>
      </c>
      <c r="BU264" s="42">
        <f t="shared" si="174"/>
        <v>4.6584323660415997E-2</v>
      </c>
      <c r="BV264" s="28">
        <f t="shared" si="175"/>
        <v>4.6584323660415997E-2</v>
      </c>
      <c r="BW264" s="5" t="str">
        <f t="shared" si="176"/>
        <v>OK</v>
      </c>
      <c r="BX264" s="51">
        <v>1.2</v>
      </c>
      <c r="BY264" s="96" cm="1">
        <f t="array" ref="BY264">_xll.DCETCVNPhuLucFHeSoOnDinh(AE264*1000, BX264*1000, AH264, AI264, AJ264, AK264, AL264, AM264, $D$29)</f>
        <v>1</v>
      </c>
      <c r="BZ264" s="52">
        <f t="shared" si="177"/>
        <v>4.0696499912603698E-2</v>
      </c>
      <c r="CA264" s="54">
        <f t="shared" si="178"/>
        <v>4.3429705694587442E-2</v>
      </c>
      <c r="CB264" s="5" t="str">
        <f t="shared" si="179"/>
        <v>OK</v>
      </c>
      <c r="CC264" s="56">
        <f t="shared" si="180"/>
        <v>0.40527421278457681</v>
      </c>
      <c r="CD264" s="55">
        <f t="shared" si="181"/>
        <v>0.40527421278457681</v>
      </c>
      <c r="CE264" s="54">
        <f t="shared" si="182"/>
        <v>0.40527421278457681</v>
      </c>
      <c r="CF264" s="52">
        <f t="shared" si="183"/>
        <v>0.38</v>
      </c>
      <c r="CG264" s="5" t="str">
        <f t="shared" si="184"/>
        <v>Check</v>
      </c>
      <c r="CH264" s="57">
        <f t="shared" si="185"/>
        <v>3.5392097349338045</v>
      </c>
      <c r="CI264" s="6">
        <f t="shared" si="186"/>
        <v>3.2</v>
      </c>
      <c r="CJ264" s="5" t="str">
        <f t="shared" si="187"/>
        <v>Gia cường</v>
      </c>
      <c r="DN264" s="181"/>
      <c r="DP264" s="27"/>
      <c r="DQ264" s="27"/>
      <c r="DR264" s="5"/>
      <c r="DS264" s="5"/>
      <c r="DT264" s="27"/>
      <c r="DU264" s="27"/>
      <c r="DV264" s="82"/>
      <c r="DW264" s="82"/>
      <c r="DX264" s="82"/>
      <c r="DY264" s="70"/>
      <c r="DZ264" s="16"/>
      <c r="EH264" s="42"/>
      <c r="EI264" s="42"/>
      <c r="EJ264" s="42"/>
      <c r="EK264" s="24"/>
      <c r="EL264" s="26"/>
      <c r="EM264" s="26"/>
      <c r="EN264" s="24"/>
      <c r="EO264" s="26"/>
      <c r="EP264" s="24"/>
      <c r="EQ264" s="26"/>
      <c r="ER264" s="24"/>
      <c r="ES264" s="24"/>
      <c r="ET264" s="42"/>
      <c r="EU264" s="42"/>
      <c r="EV264" s="28"/>
      <c r="EX264" s="51"/>
      <c r="EY264" s="96"/>
      <c r="EZ264" s="52"/>
      <c r="FA264" s="54"/>
      <c r="FB264" s="5"/>
      <c r="FC264" s="56"/>
      <c r="FD264" s="55"/>
      <c r="FE264" s="54"/>
      <c r="FF264" s="52"/>
      <c r="FG264" s="5"/>
      <c r="FH264" s="57"/>
      <c r="FI264" s="6"/>
      <c r="FJ264" s="5"/>
    </row>
    <row r="265" spans="27:166">
      <c r="AA265" s="18" t="s">
        <v>131</v>
      </c>
      <c r="AB265" s="22" t="s">
        <v>341</v>
      </c>
      <c r="AC265" s="22" t="s">
        <v>211</v>
      </c>
      <c r="AD265" s="74">
        <v>0</v>
      </c>
      <c r="AE265" s="74">
        <v>10.5</v>
      </c>
      <c r="AF265" s="22">
        <v>724</v>
      </c>
      <c r="AG265" s="22">
        <v>874</v>
      </c>
      <c r="AH265" s="22">
        <v>724</v>
      </c>
      <c r="AI265" s="6">
        <v>8</v>
      </c>
      <c r="AJ265" s="6">
        <v>300</v>
      </c>
      <c r="AK265" s="6">
        <v>12</v>
      </c>
      <c r="AL265" s="6">
        <v>300</v>
      </c>
      <c r="AM265" s="6">
        <v>12</v>
      </c>
      <c r="AN265" s="5" t="str" cm="1">
        <f t="array" ref="AN265">_xll.Dce_Name_SectI(AF265, AG265, AJ265, AI265, AK265, "x", "-", $Q$14)</f>
        <v>(724-874)x300x8x12</v>
      </c>
      <c r="AO265" s="5">
        <f t="shared" si="152"/>
        <v>700</v>
      </c>
      <c r="AP265" s="27">
        <f t="shared" si="153"/>
        <v>128</v>
      </c>
      <c r="AQ265" s="27">
        <f t="shared" si="154"/>
        <v>114125.22666666665</v>
      </c>
      <c r="AR265" s="5">
        <f t="shared" si="155"/>
        <v>5402.9866666666676</v>
      </c>
      <c r="AS265" s="5">
        <f t="shared" si="156"/>
        <v>3152.6305709023936</v>
      </c>
      <c r="AT265" s="27">
        <f t="shared" si="157"/>
        <v>360.19911111111116</v>
      </c>
      <c r="AU265" s="27">
        <f t="shared" si="158"/>
        <v>1771.6</v>
      </c>
      <c r="AV265" s="82">
        <f t="shared" si="159"/>
        <v>4.6711466666666669E-7</v>
      </c>
      <c r="AW265" s="82">
        <f t="shared" si="160"/>
        <v>6843744</v>
      </c>
      <c r="AX265" s="82">
        <f t="shared" si="161"/>
        <v>6.8437439999999997E-6</v>
      </c>
      <c r="AY265" s="70">
        <f t="shared" si="162"/>
        <v>0.16178744234285594</v>
      </c>
      <c r="AZ265" s="16">
        <f t="shared" si="163"/>
        <v>534</v>
      </c>
      <c r="BA265" s="22" t="s">
        <v>318</v>
      </c>
      <c r="BB265" s="23">
        <v>55.352935870483634</v>
      </c>
      <c r="BC265" s="23">
        <v>65.646029095448796</v>
      </c>
      <c r="BD265" s="23">
        <v>4.7726407517395597E-2</v>
      </c>
      <c r="BE265" s="23">
        <v>6.632234451309396E-4</v>
      </c>
      <c r="BF265" s="23">
        <v>0.25690746421138821</v>
      </c>
      <c r="BG265" s="23">
        <v>212.98806010069379</v>
      </c>
      <c r="BH265" s="42" cm="1">
        <f t="array" ref="BH265">_xll.Bimoment(BE265,AY265,AD265,AE265,$O$75)</f>
        <v>5.8190762982110881E-3</v>
      </c>
      <c r="BI265" s="42">
        <f t="shared" si="164"/>
        <v>8.5225727709634987E-3</v>
      </c>
      <c r="BJ265" s="42">
        <f t="shared" si="165"/>
        <v>9.1175040410345538</v>
      </c>
      <c r="BK265" s="24">
        <f t="shared" si="166"/>
        <v>0.6428571428571429</v>
      </c>
      <c r="BL265" s="26" cm="1">
        <f t="array" ref="BL265">_xll.TCVN5575AnnexEHeSoCx(1,BK265)</f>
        <v>1.1057142857142856</v>
      </c>
      <c r="BM265" s="26">
        <f t="shared" si="167"/>
        <v>1.47</v>
      </c>
      <c r="BN265" s="24">
        <f t="shared" si="168"/>
        <v>1</v>
      </c>
      <c r="BO265" s="26" cm="1">
        <f t="array" ref="BO265">noisuy1chieu(BQ265*BN265,$C$92:$M$92,$C$93:$M$93)</f>
        <v>2.0150847434997559</v>
      </c>
      <c r="BP265" s="24">
        <f t="shared" si="169"/>
        <v>1.9915221581691279E-2</v>
      </c>
      <c r="BQ265" s="26">
        <f t="shared" si="170"/>
        <v>0.28138031198501162</v>
      </c>
      <c r="BR265" s="24">
        <f t="shared" si="171"/>
        <v>2.2344528920176226E-3</v>
      </c>
      <c r="BS265" s="24">
        <f t="shared" si="172"/>
        <v>1.037678192859916E-4</v>
      </c>
      <c r="BT265" s="42">
        <f t="shared" si="173"/>
        <v>0.30352998645872054</v>
      </c>
      <c r="BU265" s="42">
        <f t="shared" si="174"/>
        <v>0.30139930138598892</v>
      </c>
      <c r="BV265" s="28">
        <f t="shared" si="175"/>
        <v>0.30352998645872054</v>
      </c>
      <c r="BW265" s="5" t="str">
        <f t="shared" si="176"/>
        <v>OK</v>
      </c>
      <c r="BX265" s="51">
        <v>1.2</v>
      </c>
      <c r="BY265" s="96" cm="1">
        <f t="array" ref="BY265">_xll.DCETCVNPhuLucFHeSoOnDinh(AE265*1000, BX265*1000, AH265, AI265, AJ265, AK265, AL265, AM265, $D$29)</f>
        <v>1</v>
      </c>
      <c r="BZ265" s="52">
        <f t="shared" si="177"/>
        <v>0.31112623068056999</v>
      </c>
      <c r="CA265" s="54">
        <f t="shared" si="178"/>
        <v>0.31346445139187362</v>
      </c>
      <c r="CB265" s="5" t="str">
        <f t="shared" si="179"/>
        <v>OK</v>
      </c>
      <c r="CC265" s="56">
        <f t="shared" si="180"/>
        <v>0.40527421278457681</v>
      </c>
      <c r="CD265" s="55">
        <f t="shared" si="181"/>
        <v>0.40527421278457681</v>
      </c>
      <c r="CE265" s="54">
        <f t="shared" si="182"/>
        <v>0.40527421278457681</v>
      </c>
      <c r="CF265" s="52">
        <f t="shared" si="183"/>
        <v>0.38</v>
      </c>
      <c r="CG265" s="5" t="str">
        <f t="shared" si="184"/>
        <v>Check</v>
      </c>
      <c r="CH265" s="57">
        <f t="shared" si="185"/>
        <v>2.9146433111219565</v>
      </c>
      <c r="CI265" s="6">
        <f t="shared" si="186"/>
        <v>3.2</v>
      </c>
      <c r="CJ265" s="5" t="str">
        <f t="shared" si="187"/>
        <v>OK</v>
      </c>
      <c r="DN265" s="181"/>
      <c r="DP265" s="27"/>
      <c r="DQ265" s="27"/>
      <c r="DR265" s="5"/>
      <c r="DS265" s="5"/>
      <c r="DT265" s="27"/>
      <c r="DU265" s="27"/>
      <c r="DV265" s="82"/>
      <c r="DW265" s="82"/>
      <c r="DX265" s="82"/>
      <c r="DY265" s="70"/>
      <c r="DZ265" s="16"/>
      <c r="EH265" s="42"/>
      <c r="EI265" s="42"/>
      <c r="EJ265" s="42"/>
      <c r="EK265" s="24"/>
      <c r="EL265" s="26"/>
      <c r="EM265" s="26"/>
      <c r="EN265" s="24"/>
      <c r="EO265" s="26"/>
      <c r="EP265" s="24"/>
      <c r="EQ265" s="26"/>
      <c r="ER265" s="24"/>
      <c r="ES265" s="24"/>
      <c r="ET265" s="42"/>
      <c r="EU265" s="42"/>
      <c r="EV265" s="28"/>
      <c r="EX265" s="51"/>
      <c r="EY265" s="96"/>
      <c r="EZ265" s="52"/>
      <c r="FA265" s="54"/>
      <c r="FB265" s="5"/>
      <c r="FC265" s="56"/>
      <c r="FD265" s="55"/>
      <c r="FE265" s="54"/>
      <c r="FF265" s="52"/>
      <c r="FG265" s="5"/>
      <c r="FH265" s="57"/>
      <c r="FI265" s="6"/>
      <c r="FJ265" s="5"/>
    </row>
    <row r="266" spans="27:166">
      <c r="AA266" s="18" t="s">
        <v>131</v>
      </c>
      <c r="AB266" s="22" t="s">
        <v>341</v>
      </c>
      <c r="AC266" s="22" t="s">
        <v>211</v>
      </c>
      <c r="AD266" s="74">
        <v>5.25</v>
      </c>
      <c r="AE266" s="74">
        <v>10.5</v>
      </c>
      <c r="AF266" s="22">
        <v>724</v>
      </c>
      <c r="AG266" s="22">
        <v>874</v>
      </c>
      <c r="AH266" s="22">
        <v>798.99999999999989</v>
      </c>
      <c r="AI266" s="6">
        <v>8</v>
      </c>
      <c r="AJ266" s="6">
        <v>300</v>
      </c>
      <c r="AK266" s="6">
        <v>12</v>
      </c>
      <c r="AL266" s="6">
        <v>300</v>
      </c>
      <c r="AM266" s="6">
        <v>12</v>
      </c>
      <c r="AN266" s="5" t="str" cm="1">
        <f t="array" ref="AN266">_xll.Dce_Name_SectI(AF266, AG266, AJ266, AI266, AK266, "x", "-", $Q$14)</f>
        <v>(724-874)x300x8x12</v>
      </c>
      <c r="AO266" s="5">
        <f t="shared" si="152"/>
        <v>774.99999999999989</v>
      </c>
      <c r="AP266" s="27">
        <f t="shared" si="153"/>
        <v>134</v>
      </c>
      <c r="AQ266" s="27">
        <f t="shared" si="154"/>
        <v>142527.3516666666</v>
      </c>
      <c r="AR266" s="5">
        <f t="shared" si="155"/>
        <v>5403.3066666666673</v>
      </c>
      <c r="AS266" s="5">
        <f t="shared" si="156"/>
        <v>3567.6433458489764</v>
      </c>
      <c r="AT266" s="27">
        <f t="shared" si="157"/>
        <v>360.22044444444447</v>
      </c>
      <c r="AU266" s="27">
        <f t="shared" si="158"/>
        <v>2017.2249999999995</v>
      </c>
      <c r="AV266" s="82">
        <f t="shared" si="159"/>
        <v>4.799146666666667E-7</v>
      </c>
      <c r="AW266" s="82">
        <f t="shared" si="160"/>
        <v>8361481.4999999972</v>
      </c>
      <c r="AX266" s="82">
        <f t="shared" si="161"/>
        <v>8.3614814999999972E-6</v>
      </c>
      <c r="AY266" s="70">
        <f t="shared" si="162"/>
        <v>0.1483611975238546</v>
      </c>
      <c r="AZ266" s="16">
        <f t="shared" si="163"/>
        <v>590.24999999999989</v>
      </c>
      <c r="BA266" s="22" t="s">
        <v>318</v>
      </c>
      <c r="BB266" s="23">
        <v>58.276822708439042</v>
      </c>
      <c r="BC266" s="23">
        <v>40.170250430033505</v>
      </c>
      <c r="BD266" s="23">
        <v>4.7726407517395597E-2</v>
      </c>
      <c r="BE266" s="23">
        <v>6.632234451309396E-4</v>
      </c>
      <c r="BF266" s="23">
        <v>6.3438247449895645E-3</v>
      </c>
      <c r="BG266" s="23">
        <v>64.653224283914895</v>
      </c>
      <c r="BH266" s="42" cm="1">
        <f t="array" ref="BH266">_xll.Bimoment(BE266,AY266,AD266,AE266,$O$75)</f>
        <v>-2.8440279059187084E-3</v>
      </c>
      <c r="BI266" s="42">
        <f t="shared" si="164"/>
        <v>7.6978076640960656E-3</v>
      </c>
      <c r="BJ266" s="42">
        <f t="shared" si="165"/>
        <v>5.5792014486157653</v>
      </c>
      <c r="BK266" s="24">
        <f t="shared" si="166"/>
        <v>0.58064516129032262</v>
      </c>
      <c r="BL266" s="26" cm="1">
        <f t="array" ref="BL266">_xll.TCVN5575AnnexEHeSoCx(1,BK266)</f>
        <v>1.1119354838709676</v>
      </c>
      <c r="BM266" s="26">
        <f t="shared" si="167"/>
        <v>1.47</v>
      </c>
      <c r="BN266" s="24">
        <f t="shared" si="168"/>
        <v>1</v>
      </c>
      <c r="BO266" s="26" cm="1">
        <f t="array" ref="BO266">noisuy1chieu(BQ266*BN266,$C$92:$M$92,$C$93:$M$93)</f>
        <v>1.5945924520492554</v>
      </c>
      <c r="BP266" s="24">
        <f t="shared" si="169"/>
        <v>2.0028366013308787E-2</v>
      </c>
      <c r="BQ266" s="26">
        <f t="shared" si="170"/>
        <v>7.5055689483279647E-2</v>
      </c>
      <c r="BR266" s="24">
        <f t="shared" si="171"/>
        <v>5.5172153548708958E-5</v>
      </c>
      <c r="BS266" s="24">
        <f t="shared" si="172"/>
        <v>5.7981755999035874E-5</v>
      </c>
      <c r="BT266" s="42">
        <f t="shared" si="173"/>
        <v>9.5139227650137145E-2</v>
      </c>
      <c r="BU266" s="42">
        <f t="shared" si="174"/>
        <v>9.5142037252587477E-2</v>
      </c>
      <c r="BV266" s="28">
        <f t="shared" si="175"/>
        <v>9.5142037252587477E-2</v>
      </c>
      <c r="BW266" s="5" t="str">
        <f t="shared" si="176"/>
        <v>OK</v>
      </c>
      <c r="BX266" s="51">
        <v>1.2</v>
      </c>
      <c r="BY266" s="96" cm="1">
        <f t="array" ref="BY266">_xll.DCETCVNPhuLucFHeSoOnDinh(AE266*1000, BX266*1000, AH266, AI266, AJ266, AK266, AL266, AM266, $D$29)</f>
        <v>1</v>
      </c>
      <c r="BZ266" s="52">
        <f t="shared" si="177"/>
        <v>8.3457084402859649E-2</v>
      </c>
      <c r="CA266" s="54">
        <f t="shared" si="178"/>
        <v>8.3570238312407397E-2</v>
      </c>
      <c r="CB266" s="5" t="str">
        <f t="shared" si="179"/>
        <v>OK</v>
      </c>
      <c r="CC266" s="56">
        <f t="shared" si="180"/>
        <v>0.40527421278457681</v>
      </c>
      <c r="CD266" s="55">
        <f t="shared" si="181"/>
        <v>0.40527421278457681</v>
      </c>
      <c r="CE266" s="54">
        <f t="shared" si="182"/>
        <v>0.40527421278457681</v>
      </c>
      <c r="CF266" s="52">
        <f t="shared" si="183"/>
        <v>0.38</v>
      </c>
      <c r="CG266" s="5" t="str">
        <f t="shared" si="184"/>
        <v>Check</v>
      </c>
      <c r="CH266" s="57">
        <f t="shared" si="185"/>
        <v>3.2269265230278799</v>
      </c>
      <c r="CI266" s="6">
        <f t="shared" si="186"/>
        <v>3.2</v>
      </c>
      <c r="CJ266" s="5" t="str">
        <f t="shared" si="187"/>
        <v>Gia cường</v>
      </c>
      <c r="DN266" s="181"/>
      <c r="DP266" s="27"/>
      <c r="DQ266" s="27"/>
      <c r="DR266" s="5"/>
      <c r="DS266" s="5"/>
      <c r="DT266" s="27"/>
      <c r="DU266" s="27"/>
      <c r="DV266" s="82"/>
      <c r="DW266" s="82"/>
      <c r="DX266" s="82"/>
      <c r="DY266" s="70"/>
      <c r="DZ266" s="16"/>
      <c r="EH266" s="42"/>
      <c r="EI266" s="42"/>
      <c r="EJ266" s="42"/>
      <c r="EK266" s="24"/>
      <c r="EL266" s="26"/>
      <c r="EM266" s="26"/>
      <c r="EN266" s="24"/>
      <c r="EO266" s="26"/>
      <c r="EP266" s="24"/>
      <c r="EQ266" s="26"/>
      <c r="ER266" s="24"/>
      <c r="ES266" s="24"/>
      <c r="ET266" s="42"/>
      <c r="EU266" s="42"/>
      <c r="EV266" s="28"/>
      <c r="EX266" s="51"/>
      <c r="EY266" s="96"/>
      <c r="EZ266" s="52"/>
      <c r="FA266" s="54"/>
      <c r="FB266" s="5"/>
      <c r="FC266" s="56"/>
      <c r="FD266" s="55"/>
      <c r="FE266" s="54"/>
      <c r="FF266" s="52"/>
      <c r="FG266" s="5"/>
      <c r="FH266" s="57"/>
      <c r="FI266" s="6"/>
      <c r="FJ266" s="5"/>
    </row>
    <row r="267" spans="27:166">
      <c r="AA267" s="18" t="s">
        <v>131</v>
      </c>
      <c r="AB267" s="22" t="s">
        <v>341</v>
      </c>
      <c r="AC267" s="22" t="s">
        <v>211</v>
      </c>
      <c r="AD267" s="74">
        <v>6.47</v>
      </c>
      <c r="AE267" s="74">
        <v>10.5</v>
      </c>
      <c r="AF267" s="22">
        <v>724</v>
      </c>
      <c r="AG267" s="22">
        <v>874</v>
      </c>
      <c r="AH267" s="22">
        <v>816.45524278856499</v>
      </c>
      <c r="AI267" s="6">
        <v>8</v>
      </c>
      <c r="AJ267" s="6">
        <v>300</v>
      </c>
      <c r="AK267" s="6">
        <v>12</v>
      </c>
      <c r="AL267" s="6">
        <v>300</v>
      </c>
      <c r="AM267" s="6">
        <v>12</v>
      </c>
      <c r="AN267" s="5" t="str" cm="1">
        <f t="array" ref="AN267">_xll.Dce_Name_SectI(AF267, AG267, AJ267, AI267, AK267, "x", "-", $Q$14)</f>
        <v>(724-874)x300x8x12</v>
      </c>
      <c r="AO267" s="5">
        <f t="shared" si="152"/>
        <v>792.45524278856499</v>
      </c>
      <c r="AP267" s="27">
        <f t="shared" si="153"/>
        <v>135.39641942308521</v>
      </c>
      <c r="AQ267" s="27">
        <f t="shared" si="154"/>
        <v>149672.00629356259</v>
      </c>
      <c r="AR267" s="5">
        <f t="shared" si="155"/>
        <v>5403.3811423692314</v>
      </c>
      <c r="AS267" s="5">
        <f t="shared" si="156"/>
        <v>3666.3860662432589</v>
      </c>
      <c r="AT267" s="27">
        <f t="shared" si="157"/>
        <v>360.22540949128211</v>
      </c>
      <c r="AU267" s="27">
        <f t="shared" si="158"/>
        <v>2076.0047488425007</v>
      </c>
      <c r="AV267" s="82">
        <f t="shared" si="159"/>
        <v>4.8289369476924839E-7</v>
      </c>
      <c r="AW267" s="82">
        <f t="shared" si="160"/>
        <v>8736501.2082751207</v>
      </c>
      <c r="AX267" s="82">
        <f t="shared" si="161"/>
        <v>8.73650120827512E-6</v>
      </c>
      <c r="AY267" s="70">
        <f t="shared" si="162"/>
        <v>0.14559180563098195</v>
      </c>
      <c r="AZ267" s="16">
        <f t="shared" si="163"/>
        <v>603.34143209142383</v>
      </c>
      <c r="BA267" s="22" t="s">
        <v>318</v>
      </c>
      <c r="BB267" s="23">
        <v>58.962244237603926</v>
      </c>
      <c r="BC267" s="23">
        <v>34.282566430678735</v>
      </c>
      <c r="BD267" s="23">
        <v>4.7726407517395597E-2</v>
      </c>
      <c r="BE267" s="23">
        <v>6.632234451309396E-4</v>
      </c>
      <c r="BF267" s="23">
        <v>5.1971497399976627E-2</v>
      </c>
      <c r="BG267" s="23">
        <v>110.13735001315413</v>
      </c>
      <c r="BH267" s="42" cm="1">
        <f t="array" ref="BH267">_xll.Bimoment(BE267,AY267,AD267,AE267,$O$75)</f>
        <v>-2.4013103444854708E-3</v>
      </c>
      <c r="BI267" s="42">
        <f t="shared" si="164"/>
        <v>7.5282496948110731E-3</v>
      </c>
      <c r="BJ267" s="42">
        <f t="shared" si="165"/>
        <v>4.7614675598164906</v>
      </c>
      <c r="BK267" s="24">
        <f t="shared" si="166"/>
        <v>0.56785541403764117</v>
      </c>
      <c r="BL267" s="26" cm="1">
        <f t="array" ref="BL267">_xll.TCVN5575AnnexEHeSoCx(1,BK267)</f>
        <v>1.1132144585962358</v>
      </c>
      <c r="BM267" s="26">
        <f t="shared" si="167"/>
        <v>1.47</v>
      </c>
      <c r="BN267" s="24">
        <f t="shared" si="168"/>
        <v>1</v>
      </c>
      <c r="BO267" s="26" cm="1">
        <f t="array" ref="BO267">noisuy1chieu(BQ267*BN267,$C$92:$M$92,$C$93:$M$93)</f>
        <v>1.68672776222229</v>
      </c>
      <c r="BP267" s="24">
        <f t="shared" si="169"/>
        <v>2.0054935887612653E-2</v>
      </c>
      <c r="BQ267" s="26">
        <f t="shared" si="170"/>
        <v>0.12427164373502234</v>
      </c>
      <c r="BR267" s="24">
        <f t="shared" si="171"/>
        <v>4.5198914352165975E-4</v>
      </c>
      <c r="BS267" s="24">
        <f t="shared" si="172"/>
        <v>4.5277595906914038E-5</v>
      </c>
      <c r="BT267" s="42">
        <f t="shared" si="173"/>
        <v>0.14477856876615663</v>
      </c>
      <c r="BU267" s="42">
        <f t="shared" si="174"/>
        <v>0.1443718572185419</v>
      </c>
      <c r="BV267" s="28">
        <f t="shared" si="175"/>
        <v>0.14477856876615663</v>
      </c>
      <c r="BW267" s="5" t="str">
        <f t="shared" si="176"/>
        <v>OK</v>
      </c>
      <c r="BX267" s="51">
        <v>1.2</v>
      </c>
      <c r="BY267" s="96" cm="1">
        <f t="array" ref="BY267">_xll.DCETCVNPhuLucFHeSoOnDinh(AE267*1000, BX267*1000, AH267, AI267, AJ267, AK267, AL267, AM267, $D$29)</f>
        <v>1</v>
      </c>
      <c r="BZ267" s="52">
        <f t="shared" si="177"/>
        <v>0.13834099059934718</v>
      </c>
      <c r="CA267" s="54">
        <f t="shared" si="178"/>
        <v>0.13883825733877575</v>
      </c>
      <c r="CB267" s="5" t="str">
        <f t="shared" si="179"/>
        <v>OK</v>
      </c>
      <c r="CC267" s="56">
        <f t="shared" si="180"/>
        <v>0.40527421278457681</v>
      </c>
      <c r="CD267" s="55">
        <f t="shared" si="181"/>
        <v>0.40527421278457681</v>
      </c>
      <c r="CE267" s="54">
        <f t="shared" si="182"/>
        <v>0.40527421278457681</v>
      </c>
      <c r="CF267" s="52">
        <f t="shared" si="183"/>
        <v>0.38</v>
      </c>
      <c r="CG267" s="5" t="str">
        <f t="shared" si="184"/>
        <v>Check</v>
      </c>
      <c r="CH267" s="57">
        <f t="shared" si="185"/>
        <v>3.2996062467960243</v>
      </c>
      <c r="CI267" s="6">
        <f t="shared" si="186"/>
        <v>3.2</v>
      </c>
      <c r="CJ267" s="5" t="str">
        <f t="shared" si="187"/>
        <v>Gia cường</v>
      </c>
      <c r="DN267" s="181"/>
      <c r="DP267" s="27"/>
      <c r="DQ267" s="27"/>
      <c r="DR267" s="5"/>
      <c r="DS267" s="5"/>
      <c r="DT267" s="27"/>
      <c r="DU267" s="27"/>
      <c r="DV267" s="82"/>
      <c r="DW267" s="82"/>
      <c r="DX267" s="82"/>
      <c r="DY267" s="70"/>
      <c r="DZ267" s="16"/>
      <c r="EH267" s="42"/>
      <c r="EI267" s="42"/>
      <c r="EJ267" s="42"/>
      <c r="EK267" s="24"/>
      <c r="EL267" s="26"/>
      <c r="EM267" s="26"/>
      <c r="EN267" s="24"/>
      <c r="EO267" s="26"/>
      <c r="EP267" s="24"/>
      <c r="EQ267" s="26"/>
      <c r="ER267" s="24"/>
      <c r="ES267" s="24"/>
      <c r="ET267" s="42"/>
      <c r="EU267" s="42"/>
      <c r="EV267" s="28"/>
      <c r="EX267" s="51"/>
      <c r="EY267" s="96"/>
      <c r="EZ267" s="52"/>
      <c r="FA267" s="54"/>
      <c r="FB267" s="5"/>
      <c r="FC267" s="56"/>
      <c r="FD267" s="55"/>
      <c r="FE267" s="54"/>
      <c r="FF267" s="52"/>
      <c r="FG267" s="5"/>
      <c r="FH267" s="57"/>
      <c r="FI267" s="6"/>
      <c r="FJ267" s="5"/>
    </row>
    <row r="268" spans="27:166">
      <c r="AA268" s="18" t="s">
        <v>131</v>
      </c>
      <c r="AB268" s="22" t="s">
        <v>341</v>
      </c>
      <c r="AC268" s="22" t="s">
        <v>211</v>
      </c>
      <c r="AD268" s="74">
        <v>6.47</v>
      </c>
      <c r="AE268" s="74">
        <v>10.5</v>
      </c>
      <c r="AF268" s="22">
        <v>724</v>
      </c>
      <c r="AG268" s="22">
        <v>874</v>
      </c>
      <c r="AH268" s="22">
        <v>816.45524278856499</v>
      </c>
      <c r="AI268" s="6">
        <v>8</v>
      </c>
      <c r="AJ268" s="6">
        <v>300</v>
      </c>
      <c r="AK268" s="6">
        <v>12</v>
      </c>
      <c r="AL268" s="6">
        <v>300</v>
      </c>
      <c r="AM268" s="6">
        <v>12</v>
      </c>
      <c r="AN268" s="5" t="str" cm="1">
        <f t="array" ref="AN268">_xll.Dce_Name_SectI(AF268, AG268, AJ268, AI268, AK268, "x", "-", $Q$14)</f>
        <v>(724-874)x300x8x12</v>
      </c>
      <c r="AO268" s="5">
        <f t="shared" si="152"/>
        <v>792.45524278856499</v>
      </c>
      <c r="AP268" s="27">
        <f t="shared" si="153"/>
        <v>135.39641942308521</v>
      </c>
      <c r="AQ268" s="27">
        <f t="shared" si="154"/>
        <v>149672.00629356259</v>
      </c>
      <c r="AR268" s="5">
        <f t="shared" si="155"/>
        <v>5403.3811423692314</v>
      </c>
      <c r="AS268" s="5">
        <f t="shared" si="156"/>
        <v>3666.3860662432589</v>
      </c>
      <c r="AT268" s="27">
        <f t="shared" si="157"/>
        <v>360.22540949128211</v>
      </c>
      <c r="AU268" s="27">
        <f t="shared" si="158"/>
        <v>2076.0047488425007</v>
      </c>
      <c r="AV268" s="82">
        <f t="shared" si="159"/>
        <v>4.8289369476924839E-7</v>
      </c>
      <c r="AW268" s="82">
        <f t="shared" si="160"/>
        <v>8736501.2082751207</v>
      </c>
      <c r="AX268" s="82">
        <f t="shared" si="161"/>
        <v>8.73650120827512E-6</v>
      </c>
      <c r="AY268" s="70">
        <f t="shared" si="162"/>
        <v>0.14559180563098195</v>
      </c>
      <c r="AZ268" s="16">
        <f t="shared" si="163"/>
        <v>603.34143209142383</v>
      </c>
      <c r="BA268" s="22" t="s">
        <v>318</v>
      </c>
      <c r="BB268" s="23">
        <v>59.036333753698273</v>
      </c>
      <c r="BC268" s="23">
        <v>34.907032295378485</v>
      </c>
      <c r="BD268" s="23">
        <v>0.34662295542116262</v>
      </c>
      <c r="BE268" s="23">
        <v>6.6309336272683816E-4</v>
      </c>
      <c r="BF268" s="23">
        <v>5.1971499081751027E-2</v>
      </c>
      <c r="BG268" s="23">
        <v>110.13730393162678</v>
      </c>
      <c r="BH268" s="42" cm="1">
        <f t="array" ref="BH268">_xll.Bimoment(BE268,AY268,AD268,AE268,$O$75)</f>
        <v>-2.4008393595935803E-3</v>
      </c>
      <c r="BI268" s="42">
        <f t="shared" si="164"/>
        <v>5.4675478296009751E-2</v>
      </c>
      <c r="BJ268" s="42">
        <f t="shared" si="165"/>
        <v>4.8481989299136785</v>
      </c>
      <c r="BK268" s="24">
        <f t="shared" si="166"/>
        <v>0.56785541403764117</v>
      </c>
      <c r="BL268" s="26" cm="1">
        <f t="array" ref="BL268">_xll.TCVN5575AnnexEHeSoCx(1,BK268)</f>
        <v>1.1132144585962358</v>
      </c>
      <c r="BM268" s="26">
        <f t="shared" si="167"/>
        <v>1.47</v>
      </c>
      <c r="BN268" s="24">
        <f t="shared" si="168"/>
        <v>1</v>
      </c>
      <c r="BO268" s="26" cm="1">
        <f t="array" ref="BO268">noisuy1chieu(BQ268*BN268,$C$92:$M$92,$C$93:$M$93)</f>
        <v>1.6867276430130005</v>
      </c>
      <c r="BP268" s="24">
        <f t="shared" si="169"/>
        <v>2.0080136090122394E-2</v>
      </c>
      <c r="BQ268" s="26">
        <f t="shared" si="170"/>
        <v>0.12427159173969876</v>
      </c>
      <c r="BR268" s="24">
        <f t="shared" si="171"/>
        <v>4.5198915814782619E-4</v>
      </c>
      <c r="BS268" s="24">
        <f t="shared" si="172"/>
        <v>4.5268718511702509E-5</v>
      </c>
      <c r="BT268" s="42">
        <f t="shared" si="173"/>
        <v>0.14480371698796896</v>
      </c>
      <c r="BU268" s="42">
        <f t="shared" si="174"/>
        <v>0.14439699654833285</v>
      </c>
      <c r="BV268" s="28">
        <f t="shared" si="175"/>
        <v>0.14480371698796896</v>
      </c>
      <c r="BW268" s="5" t="str">
        <f t="shared" si="176"/>
        <v>OK</v>
      </c>
      <c r="BX268" s="51">
        <v>1.2</v>
      </c>
      <c r="BY268" s="96" cm="1">
        <f t="array" ref="BY268">_xll.DCETCVNPhuLucFHeSoOnDinh(AE268*1000, BX268*1000, AH268, AI268, AJ268, AK268, AL268, AM268, $D$29)</f>
        <v>1</v>
      </c>
      <c r="BZ268" s="52">
        <f t="shared" si="177"/>
        <v>0.13834093271740122</v>
      </c>
      <c r="CA268" s="54">
        <f t="shared" si="178"/>
        <v>0.13883819059406075</v>
      </c>
      <c r="CB268" s="5" t="str">
        <f t="shared" si="179"/>
        <v>OK</v>
      </c>
      <c r="CC268" s="56">
        <f t="shared" si="180"/>
        <v>0.40527421278457681</v>
      </c>
      <c r="CD268" s="55">
        <f t="shared" si="181"/>
        <v>0.40527421278457681</v>
      </c>
      <c r="CE268" s="54">
        <f t="shared" si="182"/>
        <v>0.40527421278457681</v>
      </c>
      <c r="CF268" s="52">
        <f t="shared" si="183"/>
        <v>0.38</v>
      </c>
      <c r="CG268" s="5" t="str">
        <f t="shared" si="184"/>
        <v>Check</v>
      </c>
      <c r="CH268" s="57">
        <f t="shared" si="185"/>
        <v>3.2996062467960243</v>
      </c>
      <c r="CI268" s="6">
        <f t="shared" si="186"/>
        <v>3.2</v>
      </c>
      <c r="CJ268" s="5" t="str">
        <f t="shared" si="187"/>
        <v>Gia cường</v>
      </c>
      <c r="DN268" s="181"/>
      <c r="DP268" s="27"/>
      <c r="DQ268" s="27"/>
      <c r="DR268" s="5"/>
      <c r="DS268" s="5"/>
      <c r="DT268" s="27"/>
      <c r="DU268" s="27"/>
      <c r="DV268" s="82"/>
      <c r="DW268" s="82"/>
      <c r="DX268" s="82"/>
      <c r="DY268" s="70"/>
      <c r="DZ268" s="16"/>
      <c r="EH268" s="42"/>
      <c r="EI268" s="42"/>
      <c r="EJ268" s="42"/>
      <c r="EK268" s="24"/>
      <c r="EL268" s="26"/>
      <c r="EM268" s="26"/>
      <c r="EN268" s="24"/>
      <c r="EO268" s="26"/>
      <c r="EP268" s="24"/>
      <c r="EQ268" s="26"/>
      <c r="ER268" s="24"/>
      <c r="ES268" s="24"/>
      <c r="ET268" s="42"/>
      <c r="EU268" s="42"/>
      <c r="EV268" s="28"/>
      <c r="EX268" s="51"/>
      <c r="EY268" s="96"/>
      <c r="EZ268" s="52"/>
      <c r="FA268" s="54"/>
      <c r="FB268" s="5"/>
      <c r="FC268" s="56"/>
      <c r="FD268" s="55"/>
      <c r="FE268" s="54"/>
      <c r="FF268" s="52"/>
      <c r="FG268" s="5"/>
      <c r="FH268" s="57"/>
      <c r="FI268" s="6"/>
      <c r="FJ268" s="5"/>
    </row>
    <row r="269" spans="27:166">
      <c r="AA269" s="18" t="s">
        <v>131</v>
      </c>
      <c r="AB269" s="22" t="s">
        <v>341</v>
      </c>
      <c r="AC269" s="22" t="s">
        <v>211</v>
      </c>
      <c r="AD269" s="74">
        <v>9.2899999999999991</v>
      </c>
      <c r="AE269" s="74">
        <v>10.5</v>
      </c>
      <c r="AF269" s="22">
        <v>724</v>
      </c>
      <c r="AG269" s="22">
        <v>874</v>
      </c>
      <c r="AH269" s="22">
        <v>856.73657033341397</v>
      </c>
      <c r="AI269" s="6">
        <v>8</v>
      </c>
      <c r="AJ269" s="6">
        <v>300</v>
      </c>
      <c r="AK269" s="6">
        <v>12</v>
      </c>
      <c r="AL269" s="6">
        <v>300</v>
      </c>
      <c r="AM269" s="6">
        <v>12</v>
      </c>
      <c r="AN269" s="5" t="str" cm="1">
        <f t="array" ref="AN269">_xll.Dce_Name_SectI(AF269, AG269, AJ269, AI269, AK269, "x", "-", $Q$14)</f>
        <v>(724-874)x300x8x12</v>
      </c>
      <c r="AO269" s="5">
        <f t="shared" si="152"/>
        <v>832.73657033341397</v>
      </c>
      <c r="AP269" s="27">
        <f t="shared" si="153"/>
        <v>138.6189256266731</v>
      </c>
      <c r="AQ269" s="27">
        <f t="shared" si="154"/>
        <v>166950.4396903282</v>
      </c>
      <c r="AR269" s="5">
        <f t="shared" si="155"/>
        <v>5403.5530093667558</v>
      </c>
      <c r="AS269" s="5">
        <f t="shared" si="156"/>
        <v>3897.3576119286358</v>
      </c>
      <c r="AT269" s="27">
        <f t="shared" si="157"/>
        <v>360.23686729111705</v>
      </c>
      <c r="AU269" s="27">
        <f t="shared" si="158"/>
        <v>2213.976022170802</v>
      </c>
      <c r="AV269" s="82">
        <f t="shared" si="159"/>
        <v>4.89768374670236E-7</v>
      </c>
      <c r="AW269" s="82">
        <f t="shared" si="160"/>
        <v>9633328.2889918946</v>
      </c>
      <c r="AX269" s="82">
        <f t="shared" si="161"/>
        <v>9.6333282889918949E-6</v>
      </c>
      <c r="AY269" s="70">
        <f t="shared" si="162"/>
        <v>0.13963269631800207</v>
      </c>
      <c r="AZ269" s="16">
        <f t="shared" si="163"/>
        <v>633.55242775006047</v>
      </c>
      <c r="BA269" s="22" t="s">
        <v>318</v>
      </c>
      <c r="BB269" s="23">
        <v>60.62514129891931</v>
      </c>
      <c r="BC269" s="23">
        <v>21.379824264451248</v>
      </c>
      <c r="BD269" s="23">
        <v>0.34662295542116262</v>
      </c>
      <c r="BE269" s="23">
        <v>6.6309336272683816E-4</v>
      </c>
      <c r="BF269" s="23">
        <v>1.029341795215075</v>
      </c>
      <c r="BG269" s="23">
        <v>189.47353917975531</v>
      </c>
      <c r="BH269" s="42" cm="1">
        <f t="array" ref="BH269">_xll.Bimoment(BE269,AY269,AD269,AE269,$O$75)</f>
        <v>2.2229047249538027E-3</v>
      </c>
      <c r="BI269" s="42">
        <f t="shared" si="164"/>
        <v>5.2030703311489693E-2</v>
      </c>
      <c r="BJ269" s="42">
        <f t="shared" si="165"/>
        <v>2.96942003672934</v>
      </c>
      <c r="BK269" s="24">
        <f t="shared" si="166"/>
        <v>0.54038697954603754</v>
      </c>
      <c r="BL269" s="26" cm="1">
        <f t="array" ref="BL269">_xll.TCVN5575AnnexEHeSoCx(1,BK269)</f>
        <v>1.1159613020453962</v>
      </c>
      <c r="BM269" s="26">
        <f t="shared" si="167"/>
        <v>1.47</v>
      </c>
      <c r="BN269" s="24">
        <f t="shared" si="168"/>
        <v>1</v>
      </c>
      <c r="BO269" s="26" cm="1">
        <f t="array" ref="BO269">noisuy1chieu(BQ269*BN269,$C$92:$M$92,$C$93:$M$93)</f>
        <v>1.8463048934936523</v>
      </c>
      <c r="BP269" s="24">
        <f t="shared" si="169"/>
        <v>2.0141169642159815E-2</v>
      </c>
      <c r="BQ269" s="26">
        <f t="shared" si="170"/>
        <v>0.20062434280913813</v>
      </c>
      <c r="BR269" s="24">
        <f t="shared" si="171"/>
        <v>8.9517628270261163E-3</v>
      </c>
      <c r="BS269" s="24">
        <f t="shared" si="172"/>
        <v>3.6465156275168069E-5</v>
      </c>
      <c r="BT269" s="42">
        <f t="shared" si="173"/>
        <v>0.22971727527832406</v>
      </c>
      <c r="BU269" s="42">
        <f t="shared" si="174"/>
        <v>0.22080197760757311</v>
      </c>
      <c r="BV269" s="28">
        <f t="shared" si="175"/>
        <v>0.22971727527832406</v>
      </c>
      <c r="BW269" s="5" t="str">
        <f t="shared" si="176"/>
        <v>OK</v>
      </c>
      <c r="BX269" s="51">
        <v>1.2</v>
      </c>
      <c r="BY269" s="96" cm="1">
        <f t="array" ref="BY269">_xll.DCETCVNPhuLucFHeSoOnDinh(AE269*1000, BX269*1000, AH269, AI269, AJ269, AK269, AL269, AM269, $D$29)</f>
        <v>1</v>
      </c>
      <c r="BZ269" s="52">
        <f t="shared" si="177"/>
        <v>0.22388900282328772</v>
      </c>
      <c r="CA269" s="54">
        <f t="shared" si="178"/>
        <v>0.23287723080658901</v>
      </c>
      <c r="CB269" s="5" t="str">
        <f t="shared" si="179"/>
        <v>OK</v>
      </c>
      <c r="CC269" s="56">
        <f t="shared" si="180"/>
        <v>0.40527421278457681</v>
      </c>
      <c r="CD269" s="55">
        <f t="shared" si="181"/>
        <v>0.40527421278457681</v>
      </c>
      <c r="CE269" s="54">
        <f t="shared" si="182"/>
        <v>0.40527421278457681</v>
      </c>
      <c r="CF269" s="52">
        <f t="shared" si="183"/>
        <v>0.38</v>
      </c>
      <c r="CG269" s="5" t="str">
        <f t="shared" si="184"/>
        <v>Check</v>
      </c>
      <c r="CH269" s="57">
        <f t="shared" si="185"/>
        <v>3.4673286780698911</v>
      </c>
      <c r="CI269" s="6">
        <f t="shared" si="186"/>
        <v>3.2</v>
      </c>
      <c r="CJ269" s="5" t="str">
        <f t="shared" si="187"/>
        <v>Gia cường</v>
      </c>
      <c r="DN269" s="181"/>
      <c r="DP269" s="27"/>
      <c r="DQ269" s="27"/>
      <c r="DR269" s="5"/>
      <c r="DS269" s="5"/>
      <c r="DT269" s="27"/>
      <c r="DU269" s="27"/>
      <c r="DV269" s="82"/>
      <c r="DW269" s="82"/>
      <c r="DX269" s="82"/>
      <c r="DY269" s="70"/>
      <c r="DZ269" s="16"/>
      <c r="EH269" s="42"/>
      <c r="EI269" s="42"/>
      <c r="EJ269" s="42"/>
      <c r="EK269" s="24"/>
      <c r="EL269" s="26"/>
      <c r="EM269" s="26"/>
      <c r="EN269" s="24"/>
      <c r="EO269" s="26"/>
      <c r="EP269" s="24"/>
      <c r="EQ269" s="26"/>
      <c r="ER269" s="24"/>
      <c r="ES269" s="24"/>
      <c r="ET269" s="42"/>
      <c r="EU269" s="42"/>
      <c r="EV269" s="28"/>
      <c r="EX269" s="51"/>
      <c r="EY269" s="96"/>
      <c r="EZ269" s="52"/>
      <c r="FA269" s="54"/>
      <c r="FB269" s="5"/>
      <c r="FC269" s="56"/>
      <c r="FD269" s="55"/>
      <c r="FE269" s="54"/>
      <c r="FF269" s="52"/>
      <c r="FG269" s="5"/>
      <c r="FH269" s="57"/>
      <c r="FI269" s="6"/>
      <c r="FJ269" s="5"/>
    </row>
    <row r="270" spans="27:166">
      <c r="AA270" s="18" t="s">
        <v>131</v>
      </c>
      <c r="AB270" s="22" t="s">
        <v>341</v>
      </c>
      <c r="AC270" s="22" t="s">
        <v>211</v>
      </c>
      <c r="AD270" s="74">
        <v>9.2899999999999991</v>
      </c>
      <c r="AE270" s="74">
        <v>10.5</v>
      </c>
      <c r="AF270" s="22">
        <v>724</v>
      </c>
      <c r="AG270" s="22">
        <v>874</v>
      </c>
      <c r="AH270" s="22">
        <v>856.73657033341397</v>
      </c>
      <c r="AI270" s="6">
        <v>8</v>
      </c>
      <c r="AJ270" s="6">
        <v>300</v>
      </c>
      <c r="AK270" s="6">
        <v>12</v>
      </c>
      <c r="AL270" s="6">
        <v>300</v>
      </c>
      <c r="AM270" s="6">
        <v>12</v>
      </c>
      <c r="AN270" s="5" t="str" cm="1">
        <f t="array" ref="AN270">_xll.Dce_Name_SectI(AF270, AG270, AJ270, AI270, AK270, "x", "-", $Q$14)</f>
        <v>(724-874)x300x8x12</v>
      </c>
      <c r="AO270" s="5">
        <f t="shared" si="152"/>
        <v>832.73657033341397</v>
      </c>
      <c r="AP270" s="27">
        <f t="shared" si="153"/>
        <v>138.6189256266731</v>
      </c>
      <c r="AQ270" s="27">
        <f t="shared" si="154"/>
        <v>166950.4396903282</v>
      </c>
      <c r="AR270" s="5">
        <f t="shared" si="155"/>
        <v>5403.5530093667558</v>
      </c>
      <c r="AS270" s="5">
        <f t="shared" si="156"/>
        <v>3897.3576119286358</v>
      </c>
      <c r="AT270" s="27">
        <f t="shared" si="157"/>
        <v>360.23686729111705</v>
      </c>
      <c r="AU270" s="27">
        <f t="shared" si="158"/>
        <v>2213.976022170802</v>
      </c>
      <c r="AV270" s="82">
        <f t="shared" si="159"/>
        <v>4.89768374670236E-7</v>
      </c>
      <c r="AW270" s="82">
        <f t="shared" si="160"/>
        <v>9633328.2889918946</v>
      </c>
      <c r="AX270" s="82">
        <f t="shared" si="161"/>
        <v>9.6333282889918949E-6</v>
      </c>
      <c r="AY270" s="70">
        <f t="shared" si="162"/>
        <v>0.13963269631800207</v>
      </c>
      <c r="AZ270" s="16">
        <f t="shared" si="163"/>
        <v>633.55242775006047</v>
      </c>
      <c r="BA270" s="22" t="s">
        <v>318</v>
      </c>
      <c r="BB270" s="23">
        <v>54.6904743432533</v>
      </c>
      <c r="BC270" s="23">
        <v>9.5663322828113451</v>
      </c>
      <c r="BD270" s="23">
        <v>1.2697457431288512</v>
      </c>
      <c r="BE270" s="23">
        <v>5.5434362503587298E-2</v>
      </c>
      <c r="BF270" s="23">
        <v>1.0713426768296372</v>
      </c>
      <c r="BG270" s="23">
        <v>185.08088470399161</v>
      </c>
      <c r="BH270" s="42" cm="1">
        <f t="array" ref="BH270">_xll.Bimoment(BE270,AY270,AD270,AE270,$O$75)</f>
        <v>0.1858340216636867</v>
      </c>
      <c r="BI270" s="42">
        <f t="shared" si="164"/>
        <v>0.19059835192245519</v>
      </c>
      <c r="BJ270" s="42">
        <f t="shared" si="165"/>
        <v>1.3286572615015757</v>
      </c>
      <c r="BK270" s="24">
        <f t="shared" si="166"/>
        <v>0.54038697954603754</v>
      </c>
      <c r="BL270" s="26" cm="1">
        <f t="array" ref="BL270">_xll.TCVN5575AnnexEHeSoCx(1,BK270)</f>
        <v>1.1159613020453962</v>
      </c>
      <c r="BM270" s="26">
        <f t="shared" si="167"/>
        <v>1.47</v>
      </c>
      <c r="BN270" s="24">
        <f t="shared" si="168"/>
        <v>1</v>
      </c>
      <c r="BO270" s="26" cm="1">
        <f t="array" ref="BO270">noisuy1chieu(BQ270*BN270,$C$92:$M$92,$C$93:$M$93)</f>
        <v>1.8365839719772339</v>
      </c>
      <c r="BP270" s="24">
        <f t="shared" si="169"/>
        <v>1.81695266675987E-2</v>
      </c>
      <c r="BQ270" s="26">
        <f t="shared" si="170"/>
        <v>0.19597317399051151</v>
      </c>
      <c r="BR270" s="24">
        <f t="shared" si="171"/>
        <v>9.3170272440422398E-3</v>
      </c>
      <c r="BS270" s="24">
        <f t="shared" si="172"/>
        <v>3.0646090987710697E-3</v>
      </c>
      <c r="BT270" s="42">
        <f t="shared" si="173"/>
        <v>0.22345972790215243</v>
      </c>
      <c r="BU270" s="42">
        <f t="shared" si="174"/>
        <v>0.21720730975688127</v>
      </c>
      <c r="BV270" s="28">
        <f t="shared" si="175"/>
        <v>0.22345972790215243</v>
      </c>
      <c r="BW270" s="5" t="str">
        <f t="shared" si="176"/>
        <v>OK</v>
      </c>
      <c r="BX270" s="51">
        <v>1.2</v>
      </c>
      <c r="BY270" s="96" cm="1">
        <f t="array" ref="BY270">_xll.DCETCVNPhuLucFHeSoOnDinh(AE270*1000, BX270*1000, AH270, AI270, AJ270, AK270, AL270, AM270, $D$29)</f>
        <v>1</v>
      </c>
      <c r="BZ270" s="52">
        <f t="shared" si="177"/>
        <v>0.21869847841242018</v>
      </c>
      <c r="CA270" s="54">
        <f t="shared" si="178"/>
        <v>0.23108011475523349</v>
      </c>
      <c r="CB270" s="5" t="str">
        <f t="shared" si="179"/>
        <v>OK</v>
      </c>
      <c r="CC270" s="56">
        <f t="shared" si="180"/>
        <v>0.40527421278457681</v>
      </c>
      <c r="CD270" s="55">
        <f t="shared" si="181"/>
        <v>0.40527421278457681</v>
      </c>
      <c r="CE270" s="54">
        <f t="shared" si="182"/>
        <v>0.40527421278457681</v>
      </c>
      <c r="CF270" s="52">
        <f t="shared" si="183"/>
        <v>0.38</v>
      </c>
      <c r="CG270" s="5" t="str">
        <f t="shared" si="184"/>
        <v>Check</v>
      </c>
      <c r="CH270" s="57">
        <f t="shared" si="185"/>
        <v>3.4673286780698911</v>
      </c>
      <c r="CI270" s="6">
        <f t="shared" si="186"/>
        <v>3.2</v>
      </c>
      <c r="CJ270" s="5" t="str">
        <f t="shared" si="187"/>
        <v>Gia cường</v>
      </c>
      <c r="DN270" s="181"/>
      <c r="DP270" s="27"/>
      <c r="DQ270" s="27"/>
      <c r="DR270" s="5"/>
      <c r="DS270" s="5"/>
      <c r="DT270" s="27"/>
      <c r="DU270" s="27"/>
      <c r="DV270" s="82"/>
      <c r="DW270" s="82"/>
      <c r="DX270" s="82"/>
      <c r="DY270" s="70"/>
      <c r="DZ270" s="16"/>
      <c r="EH270" s="42"/>
      <c r="EI270" s="42"/>
      <c r="EJ270" s="42"/>
      <c r="EK270" s="24"/>
      <c r="EL270" s="26"/>
      <c r="EM270" s="26"/>
      <c r="EN270" s="24"/>
      <c r="EO270" s="26"/>
      <c r="EP270" s="24"/>
      <c r="EQ270" s="26"/>
      <c r="ER270" s="24"/>
      <c r="ES270" s="24"/>
      <c r="ET270" s="42"/>
      <c r="EU270" s="42"/>
      <c r="EV270" s="28"/>
      <c r="EX270" s="51"/>
      <c r="EY270" s="96"/>
      <c r="EZ270" s="52"/>
      <c r="FA270" s="54"/>
      <c r="FB270" s="5"/>
      <c r="FC270" s="56"/>
      <c r="FD270" s="55"/>
      <c r="FE270" s="54"/>
      <c r="FF270" s="52"/>
      <c r="FG270" s="5"/>
      <c r="FH270" s="57"/>
      <c r="FI270" s="6"/>
      <c r="FJ270" s="5"/>
    </row>
    <row r="271" spans="27:166">
      <c r="AA271" s="18" t="s">
        <v>131</v>
      </c>
      <c r="AB271" s="22" t="s">
        <v>341</v>
      </c>
      <c r="AC271" s="22" t="s">
        <v>211</v>
      </c>
      <c r="AD271" s="74">
        <v>10.5</v>
      </c>
      <c r="AE271" s="74">
        <v>10.5</v>
      </c>
      <c r="AF271" s="22">
        <v>724</v>
      </c>
      <c r="AG271" s="22">
        <v>874</v>
      </c>
      <c r="AH271" s="22">
        <v>874</v>
      </c>
      <c r="AI271" s="6">
        <v>8</v>
      </c>
      <c r="AJ271" s="6">
        <v>300</v>
      </c>
      <c r="AK271" s="6">
        <v>12</v>
      </c>
      <c r="AL271" s="6">
        <v>300</v>
      </c>
      <c r="AM271" s="6">
        <v>12</v>
      </c>
      <c r="AN271" s="5" t="str" cm="1">
        <f t="array" ref="AN271">_xll.Dce_Name_SectI(AF271, AG271, AJ271, AI271, AK271, "x", "-", $Q$14)</f>
        <v>(724-874)x300x8x12</v>
      </c>
      <c r="AO271" s="5">
        <f t="shared" si="152"/>
        <v>850</v>
      </c>
      <c r="AP271" s="27">
        <f t="shared" si="153"/>
        <v>140</v>
      </c>
      <c r="AQ271" s="27">
        <f t="shared" si="154"/>
        <v>174698.22666666668</v>
      </c>
      <c r="AR271" s="5">
        <f t="shared" si="155"/>
        <v>5403.626666666667</v>
      </c>
      <c r="AS271" s="5">
        <f t="shared" si="156"/>
        <v>3997.6710907704046</v>
      </c>
      <c r="AT271" s="27">
        <f t="shared" si="157"/>
        <v>360.24177777777783</v>
      </c>
      <c r="AU271" s="27">
        <f t="shared" si="158"/>
        <v>2274.1</v>
      </c>
      <c r="AV271" s="82">
        <f t="shared" si="159"/>
        <v>4.9271466666666671E-7</v>
      </c>
      <c r="AW271" s="82">
        <f t="shared" si="160"/>
        <v>10031094</v>
      </c>
      <c r="AX271" s="82">
        <f t="shared" si="161"/>
        <v>1.0031094E-5</v>
      </c>
      <c r="AY271" s="70">
        <f t="shared" si="162"/>
        <v>0.13724721180314908</v>
      </c>
      <c r="AZ271" s="16">
        <f t="shared" si="163"/>
        <v>646.5</v>
      </c>
      <c r="BA271" s="22" t="s">
        <v>318</v>
      </c>
      <c r="BB271" s="23">
        <v>55.374434342105495</v>
      </c>
      <c r="BC271" s="23">
        <v>3.7944772751395015</v>
      </c>
      <c r="BD271" s="23">
        <v>1.2697457431288512</v>
      </c>
      <c r="BE271" s="23">
        <v>5.5434362503587298E-2</v>
      </c>
      <c r="BF271" s="23">
        <v>0.46306896633699351</v>
      </c>
      <c r="BG271" s="23">
        <v>193.15221146146897</v>
      </c>
      <c r="BH271" s="42" cm="1">
        <f t="array" ref="BH271">_xll.Bimoment(BE271,AY271,AD271,AE271,$O$75)</f>
        <v>0.49250354917497585</v>
      </c>
      <c r="BI271" s="42">
        <f t="shared" si="164"/>
        <v>0.18672731516600752</v>
      </c>
      <c r="BJ271" s="42">
        <f t="shared" si="165"/>
        <v>0.52701073265826415</v>
      </c>
      <c r="BK271" s="24">
        <f t="shared" si="166"/>
        <v>0.52941176470588236</v>
      </c>
      <c r="BL271" s="26" cm="1">
        <f t="array" ref="BL271">_xll.TCVN5575AnnexEHeSoCx(1,BK271)</f>
        <v>1.1170588235294117</v>
      </c>
      <c r="BM271" s="26">
        <f t="shared" si="167"/>
        <v>1.47</v>
      </c>
      <c r="BN271" s="24">
        <f t="shared" si="168"/>
        <v>1</v>
      </c>
      <c r="BO271" s="26" cm="1">
        <f t="array" ref="BO271">noisuy1chieu(BQ271*BN271,$C$92:$M$92,$C$93:$M$93)</f>
        <v>1.8433104753494263</v>
      </c>
      <c r="BP271" s="24">
        <f t="shared" si="169"/>
        <v>1.8215274454639968E-2</v>
      </c>
      <c r="BQ271" s="26">
        <f t="shared" si="170"/>
        <v>0.19919160639164199</v>
      </c>
      <c r="BR271" s="24">
        <f t="shared" si="171"/>
        <v>4.0270657169050586E-3</v>
      </c>
      <c r="BS271" s="24">
        <f t="shared" si="172"/>
        <v>7.9302258224560017E-3</v>
      </c>
      <c r="BT271" s="42">
        <f t="shared" si="173"/>
        <v>0.22143394656318702</v>
      </c>
      <c r="BU271" s="42">
        <f t="shared" si="174"/>
        <v>0.22533710666873796</v>
      </c>
      <c r="BV271" s="28">
        <f t="shared" si="175"/>
        <v>0.22533710666873796</v>
      </c>
      <c r="BW271" s="5" t="str">
        <f t="shared" si="176"/>
        <v>OK</v>
      </c>
      <c r="BX271" s="51">
        <v>1.2</v>
      </c>
      <c r="BY271" s="96" cm="1">
        <f t="array" ref="BY271">_xll.DCETCVNPhuLucFHeSoOnDinh(AE271*1000, BX271*1000, AH271, AI271, AJ271, AK271, AL271, AM271, $D$29)</f>
        <v>1</v>
      </c>
      <c r="BZ271" s="52">
        <f t="shared" si="177"/>
        <v>0.22250874149278121</v>
      </c>
      <c r="CA271" s="54">
        <f t="shared" si="178"/>
        <v>0.23446603303214228</v>
      </c>
      <c r="CB271" s="5" t="str">
        <f t="shared" si="179"/>
        <v>OK</v>
      </c>
      <c r="CC271" s="56">
        <f t="shared" si="180"/>
        <v>0.40527421278457681</v>
      </c>
      <c r="CD271" s="55">
        <f t="shared" si="181"/>
        <v>0.40527421278457681</v>
      </c>
      <c r="CE271" s="54">
        <f t="shared" si="182"/>
        <v>0.40527421278457681</v>
      </c>
      <c r="CF271" s="52">
        <f t="shared" si="183"/>
        <v>0.38</v>
      </c>
      <c r="CG271" s="5" t="str">
        <f t="shared" si="184"/>
        <v>Check</v>
      </c>
      <c r="CH271" s="57">
        <f t="shared" si="185"/>
        <v>3.5392097349338045</v>
      </c>
      <c r="CI271" s="6">
        <f t="shared" si="186"/>
        <v>3.2</v>
      </c>
      <c r="CJ271" s="5" t="str">
        <f t="shared" si="187"/>
        <v>Gia cường</v>
      </c>
      <c r="DN271" s="181"/>
      <c r="DP271" s="27"/>
      <c r="DQ271" s="27"/>
      <c r="DR271" s="5"/>
      <c r="DS271" s="5"/>
      <c r="DT271" s="27"/>
      <c r="DU271" s="27"/>
      <c r="DV271" s="82"/>
      <c r="DW271" s="82"/>
      <c r="DX271" s="82"/>
      <c r="DY271" s="70"/>
      <c r="DZ271" s="16"/>
      <c r="EH271" s="42"/>
      <c r="EI271" s="42"/>
      <c r="EJ271" s="42"/>
      <c r="EK271" s="24"/>
      <c r="EL271" s="26"/>
      <c r="EM271" s="26"/>
      <c r="EN271" s="24"/>
      <c r="EO271" s="26"/>
      <c r="EP271" s="24"/>
      <c r="EQ271" s="26"/>
      <c r="ER271" s="24"/>
      <c r="ES271" s="24"/>
      <c r="ET271" s="42"/>
      <c r="EU271" s="42"/>
      <c r="EV271" s="28"/>
      <c r="EX271" s="51"/>
      <c r="EY271" s="96"/>
      <c r="EZ271" s="52"/>
      <c r="FA271" s="54"/>
      <c r="FB271" s="5"/>
      <c r="FC271" s="56"/>
      <c r="FD271" s="55"/>
      <c r="FE271" s="54"/>
      <c r="FF271" s="52"/>
      <c r="FG271" s="5"/>
      <c r="FH271" s="57"/>
      <c r="FI271" s="6"/>
      <c r="FJ271" s="5"/>
    </row>
    <row r="272" spans="27:166">
      <c r="AA272" s="18" t="s">
        <v>131</v>
      </c>
      <c r="AB272" s="22" t="s">
        <v>341</v>
      </c>
      <c r="AC272" s="22" t="s">
        <v>211</v>
      </c>
      <c r="AD272" s="74">
        <v>0</v>
      </c>
      <c r="AE272" s="74">
        <v>10.5</v>
      </c>
      <c r="AF272" s="22">
        <v>724</v>
      </c>
      <c r="AG272" s="22">
        <v>874</v>
      </c>
      <c r="AH272" s="22">
        <v>724</v>
      </c>
      <c r="AI272" s="6">
        <v>8</v>
      </c>
      <c r="AJ272" s="6">
        <v>300</v>
      </c>
      <c r="AK272" s="6">
        <v>12</v>
      </c>
      <c r="AL272" s="6">
        <v>300</v>
      </c>
      <c r="AM272" s="6">
        <v>12</v>
      </c>
      <c r="AN272" s="5" t="str" cm="1">
        <f t="array" ref="AN272">_xll.Dce_Name_SectI(AF272, AG272, AJ272, AI272, AK272, "x", "-", $Q$14)</f>
        <v>(724-874)x300x8x12</v>
      </c>
      <c r="AO272" s="5">
        <f t="shared" si="152"/>
        <v>700</v>
      </c>
      <c r="AP272" s="27">
        <f t="shared" si="153"/>
        <v>128</v>
      </c>
      <c r="AQ272" s="27">
        <f t="shared" si="154"/>
        <v>114125.22666666665</v>
      </c>
      <c r="AR272" s="5">
        <f t="shared" si="155"/>
        <v>5402.9866666666676</v>
      </c>
      <c r="AS272" s="5">
        <f t="shared" si="156"/>
        <v>3152.6305709023936</v>
      </c>
      <c r="AT272" s="27">
        <f t="shared" si="157"/>
        <v>360.19911111111116</v>
      </c>
      <c r="AU272" s="27">
        <f t="shared" si="158"/>
        <v>1771.6</v>
      </c>
      <c r="AV272" s="82">
        <f t="shared" si="159"/>
        <v>4.6711466666666669E-7</v>
      </c>
      <c r="AW272" s="82">
        <f t="shared" si="160"/>
        <v>6843744</v>
      </c>
      <c r="AX272" s="82">
        <f t="shared" si="161"/>
        <v>6.8437439999999997E-6</v>
      </c>
      <c r="AY272" s="70">
        <f t="shared" si="162"/>
        <v>0.16178744234285594</v>
      </c>
      <c r="AZ272" s="16">
        <f t="shared" si="163"/>
        <v>534</v>
      </c>
      <c r="BA272" s="22" t="s">
        <v>319</v>
      </c>
      <c r="BB272" s="23">
        <v>-22.447917266414152</v>
      </c>
      <c r="BC272" s="23">
        <v>24.13817897964509</v>
      </c>
      <c r="BD272" s="23">
        <v>7.3833552888326048E-3</v>
      </c>
      <c r="BE272" s="23">
        <v>4.2857528134532784E-4</v>
      </c>
      <c r="BF272" s="23">
        <v>5.8287970367292274E-2</v>
      </c>
      <c r="BG272" s="23">
        <v>235.18048131563523</v>
      </c>
      <c r="BH272" s="42" cm="1">
        <f t="array" ref="BH272">_xll.Bimoment(BE272,AY272,AD272,AE272,$O$75)</f>
        <v>3.7602896580101676E-3</v>
      </c>
      <c r="BI272" s="42">
        <f t="shared" si="164"/>
        <v>1.3184563015772508E-3</v>
      </c>
      <c r="BJ272" s="42">
        <f t="shared" si="165"/>
        <v>3.3525248582840401</v>
      </c>
      <c r="BK272" s="24">
        <f t="shared" si="166"/>
        <v>0.6428571428571429</v>
      </c>
      <c r="BL272" s="26" cm="1">
        <f t="array" ref="BL272">_xll.TCVN5575AnnexEHeSoCx(1,BK272)</f>
        <v>1.1057142857142856</v>
      </c>
      <c r="BM272" s="26">
        <f t="shared" si="167"/>
        <v>1.47</v>
      </c>
      <c r="BN272" s="24">
        <f t="shared" si="168"/>
        <v>1</v>
      </c>
      <c r="BO272" s="26" cm="1">
        <f t="array" ref="BO272">noisuy1chieu(BQ272*BN272,$C$92:$M$92,$C$93:$M$93)</f>
        <v>2.0763604640960693</v>
      </c>
      <c r="BP272" s="24">
        <f t="shared" si="169"/>
        <v>8.0764504967567388E-3</v>
      </c>
      <c r="BQ272" s="26">
        <f t="shared" si="170"/>
        <v>0.31069890572313397</v>
      </c>
      <c r="BR272" s="24">
        <f t="shared" si="171"/>
        <v>5.0695967264644524E-4</v>
      </c>
      <c r="BS272" s="24">
        <f t="shared" si="172"/>
        <v>6.5075947884758595E-5</v>
      </c>
      <c r="BT272" s="42">
        <f t="shared" si="173"/>
        <v>0.31928231589253719</v>
      </c>
      <c r="BU272" s="42">
        <f t="shared" si="174"/>
        <v>0.31884043216777547</v>
      </c>
      <c r="BV272" s="28">
        <f t="shared" si="175"/>
        <v>0.31928231589253719</v>
      </c>
      <c r="BW272" s="5" t="str">
        <f t="shared" si="176"/>
        <v>OK</v>
      </c>
      <c r="BX272" s="51">
        <v>1.2</v>
      </c>
      <c r="BY272" s="96" cm="1">
        <f t="array" ref="BY272">_xll.DCETCVNPhuLucFHeSoOnDinh(AE272*1000, BX272*1000, AH272, AI272, AJ272, AK272, AL272, AM272, $D$29)</f>
        <v>1</v>
      </c>
      <c r="BZ272" s="52">
        <f t="shared" si="177"/>
        <v>0.34354421861386519</v>
      </c>
      <c r="CA272" s="54">
        <f t="shared" si="178"/>
        <v>0.3441162542343964</v>
      </c>
      <c r="CB272" s="5" t="str">
        <f t="shared" si="179"/>
        <v>OK</v>
      </c>
      <c r="CC272" s="56">
        <f t="shared" si="180"/>
        <v>0.40527421278457681</v>
      </c>
      <c r="CD272" s="55">
        <f t="shared" si="181"/>
        <v>0.40527421278457681</v>
      </c>
      <c r="CE272" s="54">
        <f t="shared" si="182"/>
        <v>0.40527421278457681</v>
      </c>
      <c r="CF272" s="52">
        <f t="shared" si="183"/>
        <v>0.38</v>
      </c>
      <c r="CG272" s="5" t="str">
        <f t="shared" si="184"/>
        <v>Check</v>
      </c>
      <c r="CH272" s="57">
        <f t="shared" si="185"/>
        <v>2.9146433111219565</v>
      </c>
      <c r="CI272" s="6">
        <f t="shared" si="186"/>
        <v>3.2</v>
      </c>
      <c r="CJ272" s="5" t="str">
        <f t="shared" si="187"/>
        <v>OK</v>
      </c>
      <c r="DN272" s="181"/>
      <c r="DP272" s="27"/>
      <c r="DQ272" s="27"/>
      <c r="DR272" s="5"/>
      <c r="DS272" s="5"/>
      <c r="DT272" s="27"/>
      <c r="DU272" s="27"/>
      <c r="DV272" s="82"/>
      <c r="DW272" s="82"/>
      <c r="DX272" s="82"/>
      <c r="DY272" s="70"/>
      <c r="DZ272" s="16"/>
      <c r="EH272" s="42"/>
      <c r="EI272" s="42"/>
      <c r="EJ272" s="42"/>
      <c r="EK272" s="24"/>
      <c r="EL272" s="26"/>
      <c r="EM272" s="26"/>
      <c r="EN272" s="24"/>
      <c r="EO272" s="26"/>
      <c r="EP272" s="24"/>
      <c r="EQ272" s="26"/>
      <c r="ER272" s="24"/>
      <c r="ES272" s="24"/>
      <c r="ET272" s="42"/>
      <c r="EU272" s="42"/>
      <c r="EV272" s="28"/>
      <c r="EX272" s="51"/>
      <c r="EY272" s="96"/>
      <c r="EZ272" s="52"/>
      <c r="FA272" s="54"/>
      <c r="FB272" s="5"/>
      <c r="FC272" s="56"/>
      <c r="FD272" s="55"/>
      <c r="FE272" s="54"/>
      <c r="FF272" s="52"/>
      <c r="FG272" s="5"/>
      <c r="FH272" s="57"/>
      <c r="FI272" s="6"/>
      <c r="FJ272" s="5"/>
    </row>
    <row r="273" spans="27:166">
      <c r="AA273" s="18" t="s">
        <v>131</v>
      </c>
      <c r="AB273" s="22" t="s">
        <v>341</v>
      </c>
      <c r="AC273" s="22" t="s">
        <v>211</v>
      </c>
      <c r="AD273" s="74">
        <v>5.25</v>
      </c>
      <c r="AE273" s="74">
        <v>10.5</v>
      </c>
      <c r="AF273" s="22">
        <v>724</v>
      </c>
      <c r="AG273" s="22">
        <v>874</v>
      </c>
      <c r="AH273" s="22">
        <v>798.99999999999989</v>
      </c>
      <c r="AI273" s="6">
        <v>8</v>
      </c>
      <c r="AJ273" s="6">
        <v>300</v>
      </c>
      <c r="AK273" s="6">
        <v>12</v>
      </c>
      <c r="AL273" s="6">
        <v>300</v>
      </c>
      <c r="AM273" s="6">
        <v>12</v>
      </c>
      <c r="AN273" s="5" t="str" cm="1">
        <f t="array" ref="AN273">_xll.Dce_Name_SectI(AF273, AG273, AJ273, AI273, AK273, "x", "-", $Q$14)</f>
        <v>(724-874)x300x8x12</v>
      </c>
      <c r="AO273" s="5">
        <f t="shared" si="152"/>
        <v>774.99999999999989</v>
      </c>
      <c r="AP273" s="27">
        <f t="shared" si="153"/>
        <v>134</v>
      </c>
      <c r="AQ273" s="27">
        <f t="shared" si="154"/>
        <v>142527.3516666666</v>
      </c>
      <c r="AR273" s="5">
        <f t="shared" si="155"/>
        <v>5403.3066666666673</v>
      </c>
      <c r="AS273" s="5">
        <f t="shared" si="156"/>
        <v>3567.6433458489764</v>
      </c>
      <c r="AT273" s="27">
        <f t="shared" si="157"/>
        <v>360.22044444444447</v>
      </c>
      <c r="AU273" s="27">
        <f t="shared" si="158"/>
        <v>2017.2249999999995</v>
      </c>
      <c r="AV273" s="82">
        <f t="shared" si="159"/>
        <v>4.799146666666667E-7</v>
      </c>
      <c r="AW273" s="82">
        <f t="shared" si="160"/>
        <v>8361481.4999999972</v>
      </c>
      <c r="AX273" s="82">
        <f t="shared" si="161"/>
        <v>8.3614814999999972E-6</v>
      </c>
      <c r="AY273" s="70">
        <f t="shared" si="162"/>
        <v>0.1483611975238546</v>
      </c>
      <c r="AZ273" s="16">
        <f t="shared" si="163"/>
        <v>590.24999999999989</v>
      </c>
      <c r="BA273" s="22" t="s">
        <v>319</v>
      </c>
      <c r="BB273" s="23">
        <v>-19.524030428458758</v>
      </c>
      <c r="BC273" s="23">
        <v>19.452400314235749</v>
      </c>
      <c r="BD273" s="23">
        <v>7.3833552888326048E-3</v>
      </c>
      <c r="BE273" s="23">
        <v>4.2857528134532784E-4</v>
      </c>
      <c r="BF273" s="23">
        <v>1.9525355100909997E-2</v>
      </c>
      <c r="BG273" s="23">
        <v>120.88166003902718</v>
      </c>
      <c r="BH273" s="42" cm="1">
        <f t="array" ref="BH273">_xll.Bimoment(BE273,AY273,AD273,AE273,$O$75)</f>
        <v>-1.8378120811040261E-3</v>
      </c>
      <c r="BI273" s="42">
        <f t="shared" si="164"/>
        <v>1.1908637562633236E-3</v>
      </c>
      <c r="BJ273" s="42">
        <f t="shared" si="165"/>
        <v>2.7017222658660764</v>
      </c>
      <c r="BK273" s="24">
        <f t="shared" si="166"/>
        <v>0.58064516129032262</v>
      </c>
      <c r="BL273" s="26" cm="1">
        <f t="array" ref="BL273">_xll.TCVN5575AnnexEHeSoCx(1,BK273)</f>
        <v>1.1119354838709676</v>
      </c>
      <c r="BM273" s="26">
        <f t="shared" si="167"/>
        <v>1.47</v>
      </c>
      <c r="BN273" s="24">
        <f t="shared" si="168"/>
        <v>1</v>
      </c>
      <c r="BO273" s="26" cm="1">
        <f t="array" ref="BO273">noisuy1chieu(BQ273*BN273,$C$92:$M$92,$C$93:$M$93)</f>
        <v>1.7202919721603394</v>
      </c>
      <c r="BP273" s="24">
        <f t="shared" si="169"/>
        <v>6.7099476138654428E-3</v>
      </c>
      <c r="BQ273" s="26">
        <f t="shared" si="170"/>
        <v>0.14033107305322495</v>
      </c>
      <c r="BR273" s="24">
        <f t="shared" si="171"/>
        <v>1.6981173551039615E-4</v>
      </c>
      <c r="BS273" s="24">
        <f t="shared" si="172"/>
        <v>3.4730109613707916E-5</v>
      </c>
      <c r="BT273" s="42">
        <f t="shared" si="173"/>
        <v>0.1472108324026008</v>
      </c>
      <c r="BU273" s="42">
        <f t="shared" si="174"/>
        <v>0.14707575077670412</v>
      </c>
      <c r="BV273" s="28">
        <f t="shared" si="175"/>
        <v>0.1472108324026008</v>
      </c>
      <c r="BW273" s="5" t="str">
        <f t="shared" si="176"/>
        <v>OK</v>
      </c>
      <c r="BX273" s="51">
        <v>1.2</v>
      </c>
      <c r="BY273" s="96" cm="1">
        <f t="array" ref="BY273">_xll.DCETCVNPhuLucFHeSoOnDinh(AE273*1000, BX273*1000, AH273, AI273, AJ273, AK273, AL273, AM273, $D$29)</f>
        <v>1</v>
      </c>
      <c r="BZ273" s="52">
        <f t="shared" si="177"/>
        <v>0.15603909961756979</v>
      </c>
      <c r="CA273" s="54">
        <f t="shared" si="178"/>
        <v>0.1562436414626939</v>
      </c>
      <c r="CB273" s="5" t="str">
        <f t="shared" si="179"/>
        <v>OK</v>
      </c>
      <c r="CC273" s="56">
        <f t="shared" si="180"/>
        <v>0.40527421278457681</v>
      </c>
      <c r="CD273" s="55">
        <f t="shared" si="181"/>
        <v>0.40527421278457681</v>
      </c>
      <c r="CE273" s="54">
        <f t="shared" si="182"/>
        <v>0.40527421278457681</v>
      </c>
      <c r="CF273" s="52">
        <f t="shared" si="183"/>
        <v>0.38</v>
      </c>
      <c r="CG273" s="5" t="str">
        <f t="shared" si="184"/>
        <v>Check</v>
      </c>
      <c r="CH273" s="57">
        <f t="shared" si="185"/>
        <v>3.2269265230278799</v>
      </c>
      <c r="CI273" s="6">
        <f t="shared" si="186"/>
        <v>3.2</v>
      </c>
      <c r="CJ273" s="5" t="str">
        <f t="shared" si="187"/>
        <v>Gia cường</v>
      </c>
      <c r="DN273" s="181"/>
      <c r="DP273" s="27"/>
      <c r="DQ273" s="27"/>
      <c r="DR273" s="5"/>
      <c r="DS273" s="5"/>
      <c r="DT273" s="27"/>
      <c r="DU273" s="27"/>
      <c r="DV273" s="82"/>
      <c r="DW273" s="82"/>
      <c r="DX273" s="82"/>
      <c r="DY273" s="70"/>
      <c r="DZ273" s="16"/>
      <c r="EH273" s="42"/>
      <c r="EI273" s="42"/>
      <c r="EJ273" s="42"/>
      <c r="EK273" s="24"/>
      <c r="EL273" s="26"/>
      <c r="EM273" s="26"/>
      <c r="EN273" s="24"/>
      <c r="EO273" s="26"/>
      <c r="EP273" s="24"/>
      <c r="EQ273" s="26"/>
      <c r="ER273" s="24"/>
      <c r="ES273" s="24"/>
      <c r="ET273" s="42"/>
      <c r="EU273" s="42"/>
      <c r="EV273" s="28"/>
      <c r="EX273" s="51"/>
      <c r="EY273" s="96"/>
      <c r="EZ273" s="52"/>
      <c r="FA273" s="54"/>
      <c r="FB273" s="5"/>
      <c r="FC273" s="56"/>
      <c r="FD273" s="55"/>
      <c r="FE273" s="54"/>
      <c r="FF273" s="52"/>
      <c r="FG273" s="5"/>
      <c r="FH273" s="57"/>
      <c r="FI273" s="6"/>
      <c r="FJ273" s="5"/>
    </row>
    <row r="274" spans="27:166">
      <c r="AA274" s="18" t="s">
        <v>131</v>
      </c>
      <c r="AB274" s="22" t="s">
        <v>341</v>
      </c>
      <c r="AC274" s="22" t="s">
        <v>211</v>
      </c>
      <c r="AD274" s="74">
        <v>6.47</v>
      </c>
      <c r="AE274" s="74">
        <v>10.5</v>
      </c>
      <c r="AF274" s="22">
        <v>724</v>
      </c>
      <c r="AG274" s="22">
        <v>874</v>
      </c>
      <c r="AH274" s="22">
        <v>816.45524278856499</v>
      </c>
      <c r="AI274" s="6">
        <v>8</v>
      </c>
      <c r="AJ274" s="6">
        <v>300</v>
      </c>
      <c r="AK274" s="6">
        <v>12</v>
      </c>
      <c r="AL274" s="6">
        <v>300</v>
      </c>
      <c r="AM274" s="6">
        <v>12</v>
      </c>
      <c r="AN274" s="5" t="str" cm="1">
        <f t="array" ref="AN274">_xll.Dce_Name_SectI(AF274, AG274, AJ274, AI274, AK274, "x", "-", $Q$14)</f>
        <v>(724-874)x300x8x12</v>
      </c>
      <c r="AO274" s="5">
        <f t="shared" si="152"/>
        <v>792.45524278856499</v>
      </c>
      <c r="AP274" s="27">
        <f t="shared" si="153"/>
        <v>135.39641942308521</v>
      </c>
      <c r="AQ274" s="27">
        <f t="shared" si="154"/>
        <v>149672.00629356259</v>
      </c>
      <c r="AR274" s="5">
        <f t="shared" si="155"/>
        <v>5403.3811423692314</v>
      </c>
      <c r="AS274" s="5">
        <f t="shared" si="156"/>
        <v>3666.3860662432589</v>
      </c>
      <c r="AT274" s="27">
        <f t="shared" si="157"/>
        <v>360.22540949128211</v>
      </c>
      <c r="AU274" s="27">
        <f t="shared" si="158"/>
        <v>2076.0047488425007</v>
      </c>
      <c r="AV274" s="82">
        <f t="shared" si="159"/>
        <v>4.8289369476924839E-7</v>
      </c>
      <c r="AW274" s="82">
        <f t="shared" si="160"/>
        <v>8736501.2082751207</v>
      </c>
      <c r="AX274" s="82">
        <f t="shared" si="161"/>
        <v>8.73650120827512E-6</v>
      </c>
      <c r="AY274" s="70">
        <f t="shared" si="162"/>
        <v>0.14559180563098195</v>
      </c>
      <c r="AZ274" s="16">
        <f t="shared" si="163"/>
        <v>603.34143209142383</v>
      </c>
      <c r="BA274" s="22" t="s">
        <v>319</v>
      </c>
      <c r="BB274" s="23">
        <v>-18.838608899293849</v>
      </c>
      <c r="BC274" s="23">
        <v>18.403309615872619</v>
      </c>
      <c r="BD274" s="23">
        <v>7.3833552888326048E-3</v>
      </c>
      <c r="BE274" s="23">
        <v>4.2857528134532784E-4</v>
      </c>
      <c r="BF274" s="23">
        <v>1.0503876959650795E-2</v>
      </c>
      <c r="BG274" s="23">
        <v>97.755932848941086</v>
      </c>
      <c r="BH274" s="42" cm="1">
        <f t="array" ref="BH274">_xll.Bimoment(BE274,AY274,AD274,AE274,$O$75)</f>
        <v>-1.5517277985884895E-3</v>
      </c>
      <c r="BI274" s="42">
        <f t="shared" si="164"/>
        <v>1.1646328540352905E-3</v>
      </c>
      <c r="BJ274" s="42">
        <f t="shared" si="165"/>
        <v>2.5560152244267527</v>
      </c>
      <c r="BK274" s="24">
        <f t="shared" si="166"/>
        <v>0.56785541403764117</v>
      </c>
      <c r="BL274" s="26" cm="1">
        <f t="array" ref="BL274">_xll.TCVN5575AnnexEHeSoCx(1,BK274)</f>
        <v>1.1132144585962358</v>
      </c>
      <c r="BM274" s="26">
        <f t="shared" si="167"/>
        <v>1.47</v>
      </c>
      <c r="BN274" s="24">
        <f t="shared" si="168"/>
        <v>1</v>
      </c>
      <c r="BO274" s="26" cm="1">
        <f t="array" ref="BO274">noisuy1chieu(BQ274*BN274,$C$92:$M$92,$C$93:$M$93)</f>
        <v>1.6575297117233276</v>
      </c>
      <c r="BP274" s="24">
        <f t="shared" si="169"/>
        <v>6.4076104729778247E-3</v>
      </c>
      <c r="BQ274" s="26">
        <f t="shared" si="170"/>
        <v>0.1103012779818786</v>
      </c>
      <c r="BR274" s="24">
        <f t="shared" si="171"/>
        <v>9.1350809350580558E-5</v>
      </c>
      <c r="BS274" s="24">
        <f t="shared" si="172"/>
        <v>2.977380083750303E-5</v>
      </c>
      <c r="BT274" s="42">
        <f t="shared" si="173"/>
        <v>0.11680023926420699</v>
      </c>
      <c r="BU274" s="42">
        <f t="shared" si="174"/>
        <v>0.11673866225569392</v>
      </c>
      <c r="BV274" s="28">
        <f t="shared" si="175"/>
        <v>0.11680023926420699</v>
      </c>
      <c r="BW274" s="5" t="str">
        <f t="shared" si="176"/>
        <v>OK</v>
      </c>
      <c r="BX274" s="51">
        <v>1.2</v>
      </c>
      <c r="BY274" s="96" cm="1">
        <f t="array" ref="BY274">_xll.DCETCVNPhuLucFHeSoOnDinh(AE274*1000, BX274*1000, AH274, AI274, AJ274, AK274, AL274, AM274, $D$29)</f>
        <v>1</v>
      </c>
      <c r="BZ274" s="52">
        <f t="shared" si="177"/>
        <v>0.12278897745106988</v>
      </c>
      <c r="CA274" s="54">
        <f t="shared" si="178"/>
        <v>0.12291010206125796</v>
      </c>
      <c r="CB274" s="5" t="str">
        <f t="shared" si="179"/>
        <v>OK</v>
      </c>
      <c r="CC274" s="56">
        <f t="shared" si="180"/>
        <v>0.40527421278457681</v>
      </c>
      <c r="CD274" s="55">
        <f t="shared" si="181"/>
        <v>0.40527421278457681</v>
      </c>
      <c r="CE274" s="54">
        <f t="shared" si="182"/>
        <v>0.40527421278457681</v>
      </c>
      <c r="CF274" s="52">
        <f t="shared" si="183"/>
        <v>0.38</v>
      </c>
      <c r="CG274" s="5" t="str">
        <f t="shared" si="184"/>
        <v>Check</v>
      </c>
      <c r="CH274" s="57">
        <f t="shared" si="185"/>
        <v>3.2996062467960243</v>
      </c>
      <c r="CI274" s="6">
        <f t="shared" si="186"/>
        <v>3.2</v>
      </c>
      <c r="CJ274" s="5" t="str">
        <f t="shared" si="187"/>
        <v>Gia cường</v>
      </c>
      <c r="DN274" s="181"/>
      <c r="DP274" s="27"/>
      <c r="DQ274" s="27"/>
      <c r="DR274" s="5"/>
      <c r="DS274" s="5"/>
      <c r="DT274" s="27"/>
      <c r="DU274" s="27"/>
      <c r="DV274" s="82"/>
      <c r="DW274" s="82"/>
      <c r="DX274" s="82"/>
      <c r="DY274" s="70"/>
      <c r="DZ274" s="16"/>
      <c r="EH274" s="42"/>
      <c r="EI274" s="42"/>
      <c r="EJ274" s="42"/>
      <c r="EK274" s="24"/>
      <c r="EL274" s="26"/>
      <c r="EM274" s="26"/>
      <c r="EN274" s="24"/>
      <c r="EO274" s="26"/>
      <c r="EP274" s="24"/>
      <c r="EQ274" s="26"/>
      <c r="ER274" s="24"/>
      <c r="ES274" s="24"/>
      <c r="ET274" s="42"/>
      <c r="EU274" s="42"/>
      <c r="EV274" s="28"/>
      <c r="EX274" s="51"/>
      <c r="EY274" s="96"/>
      <c r="EZ274" s="52"/>
      <c r="FA274" s="54"/>
      <c r="FB274" s="5"/>
      <c r="FC274" s="56"/>
      <c r="FD274" s="55"/>
      <c r="FE274" s="54"/>
      <c r="FF274" s="52"/>
      <c r="FG274" s="5"/>
      <c r="FH274" s="57"/>
      <c r="FI274" s="6"/>
      <c r="FJ274" s="5"/>
    </row>
    <row r="275" spans="27:166">
      <c r="AA275" s="18" t="s">
        <v>131</v>
      </c>
      <c r="AB275" s="22" t="s">
        <v>341</v>
      </c>
      <c r="AC275" s="22" t="s">
        <v>211</v>
      </c>
      <c r="AD275" s="74">
        <v>6.47</v>
      </c>
      <c r="AE275" s="74">
        <v>10.5</v>
      </c>
      <c r="AF275" s="22">
        <v>724</v>
      </c>
      <c r="AG275" s="22">
        <v>874</v>
      </c>
      <c r="AH275" s="22">
        <v>816.45524278856499</v>
      </c>
      <c r="AI275" s="6">
        <v>8</v>
      </c>
      <c r="AJ275" s="6">
        <v>300</v>
      </c>
      <c r="AK275" s="6">
        <v>12</v>
      </c>
      <c r="AL275" s="6">
        <v>300</v>
      </c>
      <c r="AM275" s="6">
        <v>12</v>
      </c>
      <c r="AN275" s="5" t="str" cm="1">
        <f t="array" ref="AN275">_xll.Dce_Name_SectI(AF275, AG275, AJ275, AI275, AK275, "x", "-", $Q$14)</f>
        <v>(724-874)x300x8x12</v>
      </c>
      <c r="AO275" s="5">
        <f t="shared" si="152"/>
        <v>792.45524278856499</v>
      </c>
      <c r="AP275" s="27">
        <f t="shared" si="153"/>
        <v>135.39641942308521</v>
      </c>
      <c r="AQ275" s="27">
        <f t="shared" si="154"/>
        <v>149672.00629356259</v>
      </c>
      <c r="AR275" s="5">
        <f t="shared" si="155"/>
        <v>5403.3811423692314</v>
      </c>
      <c r="AS275" s="5">
        <f t="shared" si="156"/>
        <v>3666.3860662432589</v>
      </c>
      <c r="AT275" s="27">
        <f t="shared" si="157"/>
        <v>360.22540949128211</v>
      </c>
      <c r="AU275" s="27">
        <f t="shared" si="158"/>
        <v>2076.0047488425007</v>
      </c>
      <c r="AV275" s="82">
        <f t="shared" si="159"/>
        <v>4.8289369476924839E-7</v>
      </c>
      <c r="AW275" s="82">
        <f t="shared" si="160"/>
        <v>8736501.2082751207</v>
      </c>
      <c r="AX275" s="82">
        <f t="shared" si="161"/>
        <v>8.73650120827512E-6</v>
      </c>
      <c r="AY275" s="70">
        <f t="shared" si="162"/>
        <v>0.14559180563098195</v>
      </c>
      <c r="AZ275" s="16">
        <f t="shared" si="163"/>
        <v>603.34143209142383</v>
      </c>
      <c r="BA275" s="22" t="s">
        <v>319</v>
      </c>
      <c r="BB275" s="23">
        <v>-18.764480670419289</v>
      </c>
      <c r="BC275" s="23">
        <v>19.027572047610192</v>
      </c>
      <c r="BD275" s="23">
        <v>5.3872300411918261E-2</v>
      </c>
      <c r="BE275" s="23">
        <v>4.285489879642993E-4</v>
      </c>
      <c r="BF275" s="23">
        <v>1.0503878014591406E-2</v>
      </c>
      <c r="BG275" s="23">
        <v>97.75596969061462</v>
      </c>
      <c r="BH275" s="42" cm="1">
        <f t="array" ref="BH275">_xll.Bimoment(BE275,AY275,AD275,AE275,$O$75)</f>
        <v>-1.5516325990470399E-3</v>
      </c>
      <c r="BI275" s="42">
        <f t="shared" si="164"/>
        <v>8.4976881821027857E-3</v>
      </c>
      <c r="BJ275" s="42">
        <f t="shared" si="165"/>
        <v>2.6427183399458603</v>
      </c>
      <c r="BK275" s="24">
        <f t="shared" si="166"/>
        <v>0.56785541403764117</v>
      </c>
      <c r="BL275" s="26" cm="1">
        <f t="array" ref="BL275">_xll.TCVN5575AnnexEHeSoCx(1,BK275)</f>
        <v>1.1132144585962358</v>
      </c>
      <c r="BM275" s="26">
        <f t="shared" si="167"/>
        <v>1.47</v>
      </c>
      <c r="BN275" s="24">
        <f t="shared" si="168"/>
        <v>1</v>
      </c>
      <c r="BO275" s="26" cm="1">
        <f t="array" ref="BO275">noisuy1chieu(BQ275*BN275,$C$92:$M$92,$C$93:$M$93)</f>
        <v>1.6575298309326172</v>
      </c>
      <c r="BP275" s="24">
        <f t="shared" si="169"/>
        <v>6.3823971030194018E-3</v>
      </c>
      <c r="BQ275" s="26">
        <f t="shared" si="170"/>
        <v>0.11030131955156705</v>
      </c>
      <c r="BR275" s="24">
        <f t="shared" si="171"/>
        <v>9.1350818525257581E-5</v>
      </c>
      <c r="BS275" s="24">
        <f t="shared" si="172"/>
        <v>2.9771972053651544E-5</v>
      </c>
      <c r="BT275" s="42">
        <f t="shared" si="173"/>
        <v>0.1167750674731117</v>
      </c>
      <c r="BU275" s="42">
        <f t="shared" si="174"/>
        <v>0.11671348862664011</v>
      </c>
      <c r="BV275" s="28">
        <f t="shared" si="175"/>
        <v>0.1167750674731117</v>
      </c>
      <c r="BW275" s="5" t="str">
        <f t="shared" si="176"/>
        <v>OK</v>
      </c>
      <c r="BX275" s="51">
        <v>1.2</v>
      </c>
      <c r="BY275" s="96" cm="1">
        <f t="array" ref="BY275">_xll.DCETCVNPhuLucFHeSoOnDinh(AE275*1000, BX275*1000, AH275, AI275, AJ275, AK275, AL275, AM275, $D$29)</f>
        <v>1</v>
      </c>
      <c r="BZ275" s="52">
        <f t="shared" si="177"/>
        <v>0.12278902372704811</v>
      </c>
      <c r="CA275" s="54">
        <f t="shared" si="178"/>
        <v>0.12291014651762702</v>
      </c>
      <c r="CB275" s="5" t="str">
        <f t="shared" si="179"/>
        <v>OK</v>
      </c>
      <c r="CC275" s="56">
        <f t="shared" si="180"/>
        <v>0.40527421278457681</v>
      </c>
      <c r="CD275" s="55">
        <f t="shared" si="181"/>
        <v>0.40527421278457681</v>
      </c>
      <c r="CE275" s="54">
        <f t="shared" si="182"/>
        <v>0.40527421278457681</v>
      </c>
      <c r="CF275" s="52">
        <f t="shared" si="183"/>
        <v>0.38</v>
      </c>
      <c r="CG275" s="5" t="str">
        <f t="shared" si="184"/>
        <v>Check</v>
      </c>
      <c r="CH275" s="57">
        <f t="shared" si="185"/>
        <v>3.2996062467960243</v>
      </c>
      <c r="CI275" s="6">
        <f t="shared" si="186"/>
        <v>3.2</v>
      </c>
      <c r="CJ275" s="5" t="str">
        <f t="shared" si="187"/>
        <v>Gia cường</v>
      </c>
      <c r="DN275" s="181"/>
      <c r="DP275" s="27"/>
      <c r="DQ275" s="27"/>
      <c r="DR275" s="5"/>
      <c r="DS275" s="5"/>
      <c r="DT275" s="27"/>
      <c r="DU275" s="27"/>
      <c r="DV275" s="82"/>
      <c r="DW275" s="82"/>
      <c r="DX275" s="82"/>
      <c r="DY275" s="70"/>
      <c r="DZ275" s="16"/>
      <c r="EH275" s="42"/>
      <c r="EI275" s="42"/>
      <c r="EJ275" s="42"/>
      <c r="EK275" s="24"/>
      <c r="EL275" s="26"/>
      <c r="EM275" s="26"/>
      <c r="EN275" s="24"/>
      <c r="EO275" s="26"/>
      <c r="EP275" s="24"/>
      <c r="EQ275" s="26"/>
      <c r="ER275" s="24"/>
      <c r="ES275" s="24"/>
      <c r="ET275" s="42"/>
      <c r="EU275" s="42"/>
      <c r="EV275" s="28"/>
      <c r="EX275" s="51"/>
      <c r="EY275" s="96"/>
      <c r="EZ275" s="52"/>
      <c r="FA275" s="54"/>
      <c r="FB275" s="5"/>
      <c r="FC275" s="56"/>
      <c r="FD275" s="55"/>
      <c r="FE275" s="54"/>
      <c r="FF275" s="52"/>
      <c r="FG275" s="5"/>
      <c r="FH275" s="57"/>
      <c r="FI275" s="6"/>
      <c r="FJ275" s="5"/>
    </row>
    <row r="276" spans="27:166">
      <c r="AA276" s="18" t="s">
        <v>131</v>
      </c>
      <c r="AB276" s="22" t="s">
        <v>341</v>
      </c>
      <c r="AC276" s="22" t="s">
        <v>211</v>
      </c>
      <c r="AD276" s="74">
        <v>9.2899999999999991</v>
      </c>
      <c r="AE276" s="74">
        <v>10.5</v>
      </c>
      <c r="AF276" s="22">
        <v>724</v>
      </c>
      <c r="AG276" s="22">
        <v>874</v>
      </c>
      <c r="AH276" s="22">
        <v>856.73657033341397</v>
      </c>
      <c r="AI276" s="6">
        <v>8</v>
      </c>
      <c r="AJ276" s="6">
        <v>300</v>
      </c>
      <c r="AK276" s="6">
        <v>12</v>
      </c>
      <c r="AL276" s="6">
        <v>300</v>
      </c>
      <c r="AM276" s="6">
        <v>12</v>
      </c>
      <c r="AN276" s="5" t="str" cm="1">
        <f t="array" ref="AN276">_xll.Dce_Name_SectI(AF276, AG276, AJ276, AI276, AK276, "x", "-", $Q$14)</f>
        <v>(724-874)x300x8x12</v>
      </c>
      <c r="AO276" s="5">
        <f t="shared" si="152"/>
        <v>832.73657033341397</v>
      </c>
      <c r="AP276" s="27">
        <f t="shared" si="153"/>
        <v>138.6189256266731</v>
      </c>
      <c r="AQ276" s="27">
        <f t="shared" si="154"/>
        <v>166950.4396903282</v>
      </c>
      <c r="AR276" s="5">
        <f t="shared" si="155"/>
        <v>5403.5530093667558</v>
      </c>
      <c r="AS276" s="5">
        <f t="shared" si="156"/>
        <v>3897.3576119286358</v>
      </c>
      <c r="AT276" s="27">
        <f t="shared" si="157"/>
        <v>360.23686729111705</v>
      </c>
      <c r="AU276" s="27">
        <f t="shared" si="158"/>
        <v>2213.976022170802</v>
      </c>
      <c r="AV276" s="82">
        <f t="shared" si="159"/>
        <v>4.89768374670236E-7</v>
      </c>
      <c r="AW276" s="82">
        <f t="shared" si="160"/>
        <v>9633328.2889918946</v>
      </c>
      <c r="AX276" s="82">
        <f t="shared" si="161"/>
        <v>9.6333282889918949E-6</v>
      </c>
      <c r="AY276" s="70">
        <f t="shared" si="162"/>
        <v>0.13963269631800207</v>
      </c>
      <c r="AZ276" s="16">
        <f t="shared" si="163"/>
        <v>633.55242775006047</v>
      </c>
      <c r="BA276" s="22" t="s">
        <v>319</v>
      </c>
      <c r="BB276" s="23">
        <v>-17.175673125198255</v>
      </c>
      <c r="BC276" s="23">
        <v>16.66634801213204</v>
      </c>
      <c r="BD276" s="23">
        <v>5.3872300411918261E-2</v>
      </c>
      <c r="BE276" s="23">
        <v>4.285489879642993E-4</v>
      </c>
      <c r="BF276" s="23">
        <v>0.16240722250891068</v>
      </c>
      <c r="BG276" s="23">
        <v>47.45261315199064</v>
      </c>
      <c r="BH276" s="42" cm="1">
        <f t="array" ref="BH276">_xll.Bimoment(BE276,AY276,AD276,AE276,$O$75)</f>
        <v>1.4366356591212711E-3</v>
      </c>
      <c r="BI276" s="42">
        <f t="shared" si="164"/>
        <v>8.0866360279981293E-3</v>
      </c>
      <c r="BJ276" s="42">
        <f t="shared" si="165"/>
        <v>2.3147705572405615</v>
      </c>
      <c r="BK276" s="24">
        <f t="shared" si="166"/>
        <v>0.54038697954603754</v>
      </c>
      <c r="BL276" s="26" cm="1">
        <f t="array" ref="BL276">_xll.TCVN5575AnnexEHeSoCx(1,BK276)</f>
        <v>1.1159613020453962</v>
      </c>
      <c r="BM276" s="26">
        <f t="shared" si="167"/>
        <v>1.47</v>
      </c>
      <c r="BN276" s="24">
        <f t="shared" si="168"/>
        <v>1</v>
      </c>
      <c r="BO276" s="26" cm="1">
        <f t="array" ref="BO276">noisuy1chieu(BQ276*BN276,$C$92:$M$92,$C$93:$M$93)</f>
        <v>1.5534071922302246</v>
      </c>
      <c r="BP276" s="24">
        <f t="shared" si="169"/>
        <v>5.70618292545027E-3</v>
      </c>
      <c r="BQ276" s="26">
        <f t="shared" si="170"/>
        <v>5.0245271025219695E-2</v>
      </c>
      <c r="BR276" s="24">
        <f t="shared" si="171"/>
        <v>1.4123889111022218E-3</v>
      </c>
      <c r="BS276" s="24">
        <f t="shared" si="172"/>
        <v>2.801057223845043E-5</v>
      </c>
      <c r="BT276" s="42">
        <f t="shared" si="173"/>
        <v>5.7363842861772187E-2</v>
      </c>
      <c r="BU276" s="42">
        <f t="shared" si="174"/>
        <v>5.5979464522908418E-2</v>
      </c>
      <c r="BV276" s="28">
        <f t="shared" si="175"/>
        <v>5.7363842861772187E-2</v>
      </c>
      <c r="BW276" s="5" t="str">
        <f t="shared" si="176"/>
        <v>OK</v>
      </c>
      <c r="BX276" s="51">
        <v>1.2</v>
      </c>
      <c r="BY276" s="96" cm="1">
        <f t="array" ref="BY276">_xll.DCETCVNPhuLucFHeSoOnDinh(AE276*1000, BX276*1000, AH276, AI276, AJ276, AK276, AL276, AM276, $D$29)</f>
        <v>1</v>
      </c>
      <c r="BZ276" s="52">
        <f t="shared" si="177"/>
        <v>5.6071778074927976E-2</v>
      </c>
      <c r="CA276" s="54">
        <f t="shared" si="178"/>
        <v>5.7512177558268651E-2</v>
      </c>
      <c r="CB276" s="5" t="str">
        <f t="shared" si="179"/>
        <v>OK</v>
      </c>
      <c r="CC276" s="56">
        <f t="shared" si="180"/>
        <v>0.40527421278457681</v>
      </c>
      <c r="CD276" s="55">
        <f t="shared" si="181"/>
        <v>0.40527421278457681</v>
      </c>
      <c r="CE276" s="54">
        <f t="shared" si="182"/>
        <v>0.40527421278457681</v>
      </c>
      <c r="CF276" s="52">
        <f t="shared" si="183"/>
        <v>0.38</v>
      </c>
      <c r="CG276" s="5" t="str">
        <f t="shared" si="184"/>
        <v>Check</v>
      </c>
      <c r="CH276" s="57">
        <f t="shared" si="185"/>
        <v>3.4673286780698911</v>
      </c>
      <c r="CI276" s="6">
        <f t="shared" si="186"/>
        <v>3.2</v>
      </c>
      <c r="CJ276" s="5" t="str">
        <f t="shared" si="187"/>
        <v>Gia cường</v>
      </c>
      <c r="DN276" s="181"/>
      <c r="DP276" s="27"/>
      <c r="DQ276" s="27"/>
      <c r="DR276" s="5"/>
      <c r="DS276" s="5"/>
      <c r="DT276" s="27"/>
      <c r="DU276" s="27"/>
      <c r="DV276" s="82"/>
      <c r="DW276" s="82"/>
      <c r="DX276" s="82"/>
      <c r="DY276" s="70"/>
      <c r="DZ276" s="16"/>
      <c r="EH276" s="42"/>
      <c r="EI276" s="42"/>
      <c r="EJ276" s="42"/>
      <c r="EK276" s="24"/>
      <c r="EL276" s="26"/>
      <c r="EM276" s="26"/>
      <c r="EN276" s="24"/>
      <c r="EO276" s="26"/>
      <c r="EP276" s="24"/>
      <c r="EQ276" s="26"/>
      <c r="ER276" s="24"/>
      <c r="ES276" s="24"/>
      <c r="ET276" s="42"/>
      <c r="EU276" s="42"/>
      <c r="EV276" s="28"/>
      <c r="EX276" s="51"/>
      <c r="EY276" s="96"/>
      <c r="EZ276" s="52"/>
      <c r="FA276" s="54"/>
      <c r="FB276" s="5"/>
      <c r="FC276" s="56"/>
      <c r="FD276" s="55"/>
      <c r="FE276" s="54"/>
      <c r="FF276" s="52"/>
      <c r="FG276" s="5"/>
      <c r="FH276" s="57"/>
      <c r="FI276" s="6"/>
      <c r="FJ276" s="5"/>
    </row>
    <row r="277" spans="27:166">
      <c r="AA277" s="18" t="s">
        <v>131</v>
      </c>
      <c r="AB277" s="22" t="s">
        <v>341</v>
      </c>
      <c r="AC277" s="22" t="s">
        <v>211</v>
      </c>
      <c r="AD277" s="74">
        <v>9.2899999999999991</v>
      </c>
      <c r="AE277" s="74">
        <v>10.5</v>
      </c>
      <c r="AF277" s="22">
        <v>724</v>
      </c>
      <c r="AG277" s="22">
        <v>874</v>
      </c>
      <c r="AH277" s="22">
        <v>856.73657033341397</v>
      </c>
      <c r="AI277" s="6">
        <v>8</v>
      </c>
      <c r="AJ277" s="6">
        <v>300</v>
      </c>
      <c r="AK277" s="6">
        <v>12</v>
      </c>
      <c r="AL277" s="6">
        <v>300</v>
      </c>
      <c r="AM277" s="6">
        <v>12</v>
      </c>
      <c r="AN277" s="5" t="str" cm="1">
        <f t="array" ref="AN277">_xll.Dce_Name_SectI(AF277, AG277, AJ277, AI277, AK277, "x", "-", $Q$14)</f>
        <v>(724-874)x300x8x12</v>
      </c>
      <c r="AO277" s="5">
        <f t="shared" si="152"/>
        <v>832.73657033341397</v>
      </c>
      <c r="AP277" s="27">
        <f t="shared" si="153"/>
        <v>138.6189256266731</v>
      </c>
      <c r="AQ277" s="27">
        <f t="shared" si="154"/>
        <v>166950.4396903282</v>
      </c>
      <c r="AR277" s="5">
        <f t="shared" si="155"/>
        <v>5403.5530093667558</v>
      </c>
      <c r="AS277" s="5">
        <f t="shared" si="156"/>
        <v>3897.3576119286358</v>
      </c>
      <c r="AT277" s="27">
        <f t="shared" si="157"/>
        <v>360.23686729111705</v>
      </c>
      <c r="AU277" s="27">
        <f t="shared" si="158"/>
        <v>2213.976022170802</v>
      </c>
      <c r="AV277" s="82">
        <f t="shared" si="159"/>
        <v>4.89768374670236E-7</v>
      </c>
      <c r="AW277" s="82">
        <f t="shared" si="160"/>
        <v>9633328.2889918946</v>
      </c>
      <c r="AX277" s="82">
        <f t="shared" si="161"/>
        <v>9.6333282889918949E-6</v>
      </c>
      <c r="AY277" s="70">
        <f t="shared" si="162"/>
        <v>0.13963269631800207</v>
      </c>
      <c r="AZ277" s="16">
        <f t="shared" si="163"/>
        <v>633.55242775006047</v>
      </c>
      <c r="BA277" s="22" t="s">
        <v>319</v>
      </c>
      <c r="BB277" s="23">
        <v>-22.98485209455248</v>
      </c>
      <c r="BC277" s="23">
        <v>14.010140165806661</v>
      </c>
      <c r="BD277" s="23">
        <v>0.22145210068307719</v>
      </c>
      <c r="BE277" s="23">
        <v>1.0494540354540624E-2</v>
      </c>
      <c r="BF277" s="23">
        <v>0.17590888365191581</v>
      </c>
      <c r="BG277" s="23">
        <v>51.038787824096289</v>
      </c>
      <c r="BH277" s="42" cm="1">
        <f t="array" ref="BH277">_xll.Bimoment(BE277,AY277,AD277,AE277,$O$75)</f>
        <v>3.518111423162721E-2</v>
      </c>
      <c r="BI277" s="42">
        <f t="shared" si="164"/>
        <v>3.32416199450703E-2</v>
      </c>
      <c r="BJ277" s="42">
        <f t="shared" si="165"/>
        <v>1.9458528008064806</v>
      </c>
      <c r="BK277" s="24">
        <f t="shared" si="166"/>
        <v>0.54038697954603754</v>
      </c>
      <c r="BL277" s="26" cm="1">
        <f t="array" ref="BL277">_xll.TCVN5575AnnexEHeSoCx(1,BK277)</f>
        <v>1.1159613020453962</v>
      </c>
      <c r="BM277" s="26">
        <f t="shared" si="167"/>
        <v>1.47</v>
      </c>
      <c r="BN277" s="24">
        <f t="shared" si="168"/>
        <v>1</v>
      </c>
      <c r="BO277" s="26" cm="1">
        <f t="array" ref="BO277">noisuy1chieu(BQ277*BN277,$C$92:$M$92,$C$93:$M$93)</f>
        <v>1.5597106218338013</v>
      </c>
      <c r="BP277" s="24">
        <f t="shared" si="169"/>
        <v>7.6361356908637209E-3</v>
      </c>
      <c r="BQ277" s="26">
        <f t="shared" si="170"/>
        <v>5.4042497487049805E-2</v>
      </c>
      <c r="BR277" s="24">
        <f t="shared" si="171"/>
        <v>1.5298073127302278E-3</v>
      </c>
      <c r="BS277" s="24">
        <f t="shared" si="172"/>
        <v>6.8316594811785984E-4</v>
      </c>
      <c r="BT277" s="42">
        <f t="shared" si="173"/>
        <v>6.3208440490643752E-2</v>
      </c>
      <c r="BU277" s="42">
        <f t="shared" si="174"/>
        <v>6.2361799126031389E-2</v>
      </c>
      <c r="BV277" s="28">
        <f t="shared" si="175"/>
        <v>6.3208440490643752E-2</v>
      </c>
      <c r="BW277" s="5" t="str">
        <f t="shared" si="176"/>
        <v>OK</v>
      </c>
      <c r="BX277" s="51">
        <v>1.2</v>
      </c>
      <c r="BY277" s="96" cm="1">
        <f t="array" ref="BY277">_xll.DCETCVNPhuLucFHeSoOnDinh(AE277*1000, BX277*1000, AH277, AI277, AJ277, AK277, AL277, AM277, $D$29)</f>
        <v>1</v>
      </c>
      <c r="BZ277" s="52">
        <f t="shared" si="177"/>
        <v>6.030933586143316E-2</v>
      </c>
      <c r="CA277" s="54">
        <f t="shared" si="178"/>
        <v>6.2522309122281239E-2</v>
      </c>
      <c r="CB277" s="5" t="str">
        <f t="shared" si="179"/>
        <v>OK</v>
      </c>
      <c r="CC277" s="56">
        <f t="shared" si="180"/>
        <v>0.40527421278457681</v>
      </c>
      <c r="CD277" s="55">
        <f t="shared" si="181"/>
        <v>0.40527421278457681</v>
      </c>
      <c r="CE277" s="54">
        <f t="shared" si="182"/>
        <v>0.40527421278457681</v>
      </c>
      <c r="CF277" s="52">
        <f t="shared" si="183"/>
        <v>0.38</v>
      </c>
      <c r="CG277" s="5" t="str">
        <f t="shared" si="184"/>
        <v>Check</v>
      </c>
      <c r="CH277" s="57">
        <f t="shared" si="185"/>
        <v>3.4673286780698911</v>
      </c>
      <c r="CI277" s="6">
        <f t="shared" si="186"/>
        <v>3.2</v>
      </c>
      <c r="CJ277" s="5" t="str">
        <f t="shared" si="187"/>
        <v>Gia cường</v>
      </c>
      <c r="DN277" s="181"/>
      <c r="DP277" s="27"/>
      <c r="DQ277" s="27"/>
      <c r="DR277" s="5"/>
      <c r="DS277" s="5"/>
      <c r="DT277" s="27"/>
      <c r="DU277" s="27"/>
      <c r="DV277" s="82"/>
      <c r="DW277" s="82"/>
      <c r="DX277" s="82"/>
      <c r="DY277" s="70"/>
      <c r="DZ277" s="16"/>
      <c r="EH277" s="42"/>
      <c r="EI277" s="42"/>
      <c r="EJ277" s="42"/>
      <c r="EK277" s="24"/>
      <c r="EL277" s="26"/>
      <c r="EM277" s="26"/>
      <c r="EN277" s="24"/>
      <c r="EO277" s="26"/>
      <c r="EP277" s="24"/>
      <c r="EQ277" s="26"/>
      <c r="ER277" s="24"/>
      <c r="ES277" s="24"/>
      <c r="ET277" s="42"/>
      <c r="EU277" s="42"/>
      <c r="EV277" s="28"/>
      <c r="EX277" s="51"/>
      <c r="EY277" s="96"/>
      <c r="EZ277" s="52"/>
      <c r="FA277" s="54"/>
      <c r="FB277" s="5"/>
      <c r="FC277" s="56"/>
      <c r="FD277" s="55"/>
      <c r="FE277" s="54"/>
      <c r="FF277" s="52"/>
      <c r="FG277" s="5"/>
      <c r="FH277" s="57"/>
      <c r="FI277" s="6"/>
      <c r="FJ277" s="5"/>
    </row>
    <row r="278" spans="27:166">
      <c r="AA278" s="18" t="s">
        <v>131</v>
      </c>
      <c r="AB278" s="22" t="s">
        <v>341</v>
      </c>
      <c r="AC278" s="22" t="s">
        <v>211</v>
      </c>
      <c r="AD278" s="74">
        <v>10.5</v>
      </c>
      <c r="AE278" s="74">
        <v>10.5</v>
      </c>
      <c r="AF278" s="22">
        <v>724</v>
      </c>
      <c r="AG278" s="22">
        <v>874</v>
      </c>
      <c r="AH278" s="22">
        <v>874</v>
      </c>
      <c r="AI278" s="6">
        <v>8</v>
      </c>
      <c r="AJ278" s="6">
        <v>300</v>
      </c>
      <c r="AK278" s="6">
        <v>12</v>
      </c>
      <c r="AL278" s="6">
        <v>300</v>
      </c>
      <c r="AM278" s="6">
        <v>12</v>
      </c>
      <c r="AN278" s="5" t="str" cm="1">
        <f t="array" ref="AN278">_xll.Dce_Name_SectI(AF278, AG278, AJ278, AI278, AK278, "x", "-", $Q$14)</f>
        <v>(724-874)x300x8x12</v>
      </c>
      <c r="AO278" s="5">
        <f t="shared" si="152"/>
        <v>850</v>
      </c>
      <c r="AP278" s="27">
        <f t="shared" si="153"/>
        <v>140</v>
      </c>
      <c r="AQ278" s="27">
        <f t="shared" si="154"/>
        <v>174698.22666666668</v>
      </c>
      <c r="AR278" s="5">
        <f t="shared" si="155"/>
        <v>5403.626666666667</v>
      </c>
      <c r="AS278" s="5">
        <f t="shared" si="156"/>
        <v>3997.6710907704046</v>
      </c>
      <c r="AT278" s="27">
        <f t="shared" si="157"/>
        <v>360.24177777777783</v>
      </c>
      <c r="AU278" s="27">
        <f t="shared" si="158"/>
        <v>2274.1</v>
      </c>
      <c r="AV278" s="82">
        <f t="shared" si="159"/>
        <v>4.9271466666666671E-7</v>
      </c>
      <c r="AW278" s="82">
        <f t="shared" si="160"/>
        <v>10031094</v>
      </c>
      <c r="AX278" s="82">
        <f t="shared" si="161"/>
        <v>1.0031094E-5</v>
      </c>
      <c r="AY278" s="70">
        <f t="shared" si="162"/>
        <v>0.13724721180314908</v>
      </c>
      <c r="AZ278" s="16">
        <f t="shared" si="163"/>
        <v>646.5</v>
      </c>
      <c r="BA278" s="22" t="s">
        <v>319</v>
      </c>
      <c r="BB278" s="23">
        <v>-22.300892095700295</v>
      </c>
      <c r="BC278" s="23">
        <v>13.023707861712449</v>
      </c>
      <c r="BD278" s="23">
        <v>0.22145210068307719</v>
      </c>
      <c r="BE278" s="23">
        <v>1.0494540354540624E-2</v>
      </c>
      <c r="BF278" s="23">
        <v>9.170270987428554E-2</v>
      </c>
      <c r="BG278" s="23">
        <v>34.705937238441877</v>
      </c>
      <c r="BH278" s="42" cm="1">
        <f t="array" ref="BH278">_xll.Bimoment(BE278,AY278,AD278,AE278,$O$75)</f>
        <v>9.3238167413520701E-2</v>
      </c>
      <c r="BI278" s="42">
        <f t="shared" si="164"/>
        <v>3.2566485394570174E-2</v>
      </c>
      <c r="BJ278" s="42">
        <f t="shared" si="165"/>
        <v>1.8088483141267291</v>
      </c>
      <c r="BK278" s="24">
        <f t="shared" si="166"/>
        <v>0.52941176470588236</v>
      </c>
      <c r="BL278" s="26" cm="1">
        <f t="array" ref="BL278">_xll.TCVN5575AnnexEHeSoCx(1,BK278)</f>
        <v>1.1170588235294117</v>
      </c>
      <c r="BM278" s="26">
        <f t="shared" si="167"/>
        <v>1.47</v>
      </c>
      <c r="BN278" s="24">
        <f t="shared" si="168"/>
        <v>1</v>
      </c>
      <c r="BO278" s="26" cm="1">
        <f t="array" ref="BO278">noisuy1chieu(BQ278*BN278,$C$92:$M$92,$C$93:$M$93)</f>
        <v>1.5294132232666016</v>
      </c>
      <c r="BP278" s="24">
        <f t="shared" si="169"/>
        <v>7.3358197683224668E-3</v>
      </c>
      <c r="BQ278" s="26">
        <f t="shared" si="170"/>
        <v>3.5791106596943179E-2</v>
      </c>
      <c r="BR278" s="24">
        <f t="shared" si="171"/>
        <v>7.9748993331001453E-4</v>
      </c>
      <c r="BS278" s="24">
        <f t="shared" si="172"/>
        <v>1.8094374275392803E-3</v>
      </c>
      <c r="BT278" s="42">
        <f t="shared" si="173"/>
        <v>4.3924416298575658E-2</v>
      </c>
      <c r="BU278" s="42">
        <f t="shared" si="174"/>
        <v>4.4936363792804926E-2</v>
      </c>
      <c r="BV278" s="28">
        <f t="shared" si="175"/>
        <v>4.4936363792804926E-2</v>
      </c>
      <c r="BW278" s="5" t="str">
        <f t="shared" si="176"/>
        <v>OK</v>
      </c>
      <c r="BX278" s="51">
        <v>1.2</v>
      </c>
      <c r="BY278" s="96" cm="1">
        <f t="array" ref="BY278">_xll.DCETCVNPhuLucFHeSoOnDinh(AE278*1000, BX278*1000, AH278, AI278, AJ278, AK278, AL278, AM278, $D$29)</f>
        <v>1</v>
      </c>
      <c r="BZ278" s="52">
        <f t="shared" si="177"/>
        <v>3.9980771427997101E-2</v>
      </c>
      <c r="CA278" s="54">
        <f t="shared" si="178"/>
        <v>4.2587698788846398E-2</v>
      </c>
      <c r="CB278" s="5" t="str">
        <f t="shared" si="179"/>
        <v>OK</v>
      </c>
      <c r="CC278" s="56">
        <f t="shared" si="180"/>
        <v>0.40527421278457681</v>
      </c>
      <c r="CD278" s="55">
        <f t="shared" si="181"/>
        <v>0.40527421278457681</v>
      </c>
      <c r="CE278" s="54">
        <f t="shared" si="182"/>
        <v>0.40527421278457681</v>
      </c>
      <c r="CF278" s="52">
        <f t="shared" si="183"/>
        <v>0.38</v>
      </c>
      <c r="CG278" s="5" t="str">
        <f t="shared" si="184"/>
        <v>Check</v>
      </c>
      <c r="CH278" s="57">
        <f t="shared" si="185"/>
        <v>3.5392097349338045</v>
      </c>
      <c r="CI278" s="6">
        <f t="shared" si="186"/>
        <v>3.2</v>
      </c>
      <c r="CJ278" s="5" t="str">
        <f t="shared" si="187"/>
        <v>Gia cường</v>
      </c>
      <c r="DN278" s="181"/>
      <c r="DP278" s="27"/>
      <c r="DQ278" s="27"/>
      <c r="DR278" s="5"/>
      <c r="DS278" s="5"/>
      <c r="DT278" s="27"/>
      <c r="DU278" s="27"/>
      <c r="DV278" s="82"/>
      <c r="DW278" s="82"/>
      <c r="DX278" s="82"/>
      <c r="DY278" s="70"/>
      <c r="DZ278" s="16"/>
      <c r="EH278" s="42"/>
      <c r="EI278" s="42"/>
      <c r="EJ278" s="42"/>
      <c r="EK278" s="24"/>
      <c r="EL278" s="26"/>
      <c r="EM278" s="26"/>
      <c r="EN278" s="24"/>
      <c r="EO278" s="26"/>
      <c r="EP278" s="24"/>
      <c r="EQ278" s="26"/>
      <c r="ER278" s="24"/>
      <c r="ES278" s="24"/>
      <c r="ET278" s="42"/>
      <c r="EU278" s="42"/>
      <c r="EV278" s="28"/>
      <c r="EX278" s="51"/>
      <c r="EY278" s="96"/>
      <c r="EZ278" s="52"/>
      <c r="FA278" s="54"/>
      <c r="FB278" s="5"/>
      <c r="FC278" s="56"/>
      <c r="FD278" s="55"/>
      <c r="FE278" s="54"/>
      <c r="FF278" s="52"/>
      <c r="FG278" s="5"/>
      <c r="FH278" s="57"/>
      <c r="FI278" s="6"/>
      <c r="FJ278" s="5"/>
    </row>
    <row r="279" spans="27:166">
      <c r="AA279" s="18" t="s">
        <v>131</v>
      </c>
      <c r="AB279" s="22" t="s">
        <v>341</v>
      </c>
      <c r="AC279" s="22" t="s">
        <v>211</v>
      </c>
      <c r="AD279" s="74">
        <v>0</v>
      </c>
      <c r="AE279" s="74">
        <v>10.5</v>
      </c>
      <c r="AF279" s="22">
        <v>724</v>
      </c>
      <c r="AG279" s="22">
        <v>874</v>
      </c>
      <c r="AH279" s="22">
        <v>724</v>
      </c>
      <c r="AI279" s="6">
        <v>8</v>
      </c>
      <c r="AJ279" s="6">
        <v>300</v>
      </c>
      <c r="AK279" s="6">
        <v>12</v>
      </c>
      <c r="AL279" s="6">
        <v>300</v>
      </c>
      <c r="AM279" s="6">
        <v>12</v>
      </c>
      <c r="AN279" s="5" t="str" cm="1">
        <f t="array" ref="AN279">_xll.Dce_Name_SectI(AF279, AG279, AJ279, AI279, AK279, "x", "-", $Q$14)</f>
        <v>(724-874)x300x8x12</v>
      </c>
      <c r="AO279" s="5">
        <f t="shared" si="152"/>
        <v>700</v>
      </c>
      <c r="AP279" s="27">
        <f t="shared" si="153"/>
        <v>128</v>
      </c>
      <c r="AQ279" s="27">
        <f t="shared" si="154"/>
        <v>114125.22666666665</v>
      </c>
      <c r="AR279" s="5">
        <f t="shared" si="155"/>
        <v>5402.9866666666676</v>
      </c>
      <c r="AS279" s="5">
        <f t="shared" si="156"/>
        <v>3152.6305709023936</v>
      </c>
      <c r="AT279" s="27">
        <f t="shared" si="157"/>
        <v>360.19911111111116</v>
      </c>
      <c r="AU279" s="27">
        <f t="shared" si="158"/>
        <v>1771.6</v>
      </c>
      <c r="AV279" s="82">
        <f t="shared" si="159"/>
        <v>4.6711466666666669E-7</v>
      </c>
      <c r="AW279" s="82">
        <f t="shared" si="160"/>
        <v>6843744</v>
      </c>
      <c r="AX279" s="82">
        <f t="shared" si="161"/>
        <v>6.8437439999999997E-6</v>
      </c>
      <c r="AY279" s="70">
        <f t="shared" si="162"/>
        <v>0.16178744234285594</v>
      </c>
      <c r="AZ279" s="16">
        <f t="shared" si="163"/>
        <v>534</v>
      </c>
      <c r="BA279" s="22" t="s">
        <v>320</v>
      </c>
      <c r="BB279" s="23">
        <v>122.47831029714871</v>
      </c>
      <c r="BC279" s="23">
        <v>56.145514909329563</v>
      </c>
      <c r="BD279" s="23">
        <v>0.23595939161943846</v>
      </c>
      <c r="BE279" s="23">
        <v>3.9388116838038501E-2</v>
      </c>
      <c r="BF279" s="23">
        <v>0.18676661164537478</v>
      </c>
      <c r="BG279" s="23">
        <v>116.3729871174703</v>
      </c>
      <c r="BH279" s="42" cm="1">
        <f t="array" ref="BH279">_xll.Bimoment(BE279,AY279,AD279,AE279,$O$75)</f>
        <v>0.34558859281301141</v>
      </c>
      <c r="BI279" s="42">
        <f t="shared" si="164"/>
        <v>4.2135605646328296E-2</v>
      </c>
      <c r="BJ279" s="42">
        <f t="shared" si="165"/>
        <v>7.7979881818513279</v>
      </c>
      <c r="BK279" s="24">
        <f t="shared" si="166"/>
        <v>0.6428571428571429</v>
      </c>
      <c r="BL279" s="26" cm="1">
        <f t="array" ref="BL279">_xll.TCVN5575AnnexEHeSoCx(1,BK279)</f>
        <v>1.1057142857142856</v>
      </c>
      <c r="BM279" s="26">
        <f t="shared" si="167"/>
        <v>1.47</v>
      </c>
      <c r="BN279" s="24">
        <f t="shared" si="168"/>
        <v>1</v>
      </c>
      <c r="BO279" s="26" cm="1">
        <f t="array" ref="BO279">noisuy1chieu(BQ279*BN279,$C$92:$M$92,$C$93:$M$93)</f>
        <v>1.7483193874359131</v>
      </c>
      <c r="BP279" s="24">
        <f t="shared" si="169"/>
        <v>4.406600391036395E-2</v>
      </c>
      <c r="BQ279" s="26">
        <f t="shared" si="170"/>
        <v>0.15374132900342272</v>
      </c>
      <c r="BR279" s="24">
        <f t="shared" si="171"/>
        <v>1.6244027662036331E-3</v>
      </c>
      <c r="BS279" s="24">
        <f t="shared" si="172"/>
        <v>7.1029797839852341E-3</v>
      </c>
      <c r="BT279" s="42">
        <f t="shared" si="173"/>
        <v>0.19943173567999029</v>
      </c>
      <c r="BU279" s="42">
        <f t="shared" si="174"/>
        <v>0.20491031269777191</v>
      </c>
      <c r="BV279" s="28">
        <f t="shared" si="175"/>
        <v>0.20491031269777191</v>
      </c>
      <c r="BW279" s="5" t="str">
        <f t="shared" si="176"/>
        <v>OK</v>
      </c>
      <c r="BX279" s="51">
        <v>1.2</v>
      </c>
      <c r="BY279" s="96" cm="1">
        <f t="array" ref="BY279">_xll.DCETCVNPhuLucFHeSoOnDinh(AE279*1000, BX279*1000, AH279, AI279, AJ279, AK279, AL279, AM279, $D$29)</f>
        <v>1</v>
      </c>
      <c r="BZ279" s="52">
        <f t="shared" si="177"/>
        <v>0.16999398378378452</v>
      </c>
      <c r="CA279" s="54">
        <f t="shared" si="178"/>
        <v>0.1787213663339734</v>
      </c>
      <c r="CB279" s="5" t="str">
        <f t="shared" si="179"/>
        <v>OK</v>
      </c>
      <c r="CC279" s="56">
        <f t="shared" si="180"/>
        <v>0.40527421278457681</v>
      </c>
      <c r="CD279" s="55">
        <f t="shared" si="181"/>
        <v>0.40527421278457681</v>
      </c>
      <c r="CE279" s="54">
        <f t="shared" si="182"/>
        <v>0.40527421278457681</v>
      </c>
      <c r="CF279" s="52">
        <f t="shared" si="183"/>
        <v>0.38</v>
      </c>
      <c r="CG279" s="5" t="str">
        <f t="shared" si="184"/>
        <v>Check</v>
      </c>
      <c r="CH279" s="57">
        <f t="shared" si="185"/>
        <v>2.9146433111219565</v>
      </c>
      <c r="CI279" s="6">
        <f t="shared" si="186"/>
        <v>3.2</v>
      </c>
      <c r="CJ279" s="5" t="str">
        <f t="shared" si="187"/>
        <v>OK</v>
      </c>
      <c r="DN279" s="181"/>
      <c r="DP279" s="27"/>
      <c r="DQ279" s="27"/>
      <c r="DR279" s="5"/>
      <c r="DS279" s="5"/>
      <c r="DT279" s="27"/>
      <c r="DU279" s="27"/>
      <c r="DV279" s="82"/>
      <c r="DW279" s="82"/>
      <c r="DX279" s="82"/>
      <c r="DY279" s="70"/>
      <c r="DZ279" s="16"/>
      <c r="EH279" s="42"/>
      <c r="EI279" s="42"/>
      <c r="EJ279" s="42"/>
      <c r="EK279" s="24"/>
      <c r="EL279" s="26"/>
      <c r="EM279" s="26"/>
      <c r="EN279" s="24"/>
      <c r="EO279" s="26"/>
      <c r="EP279" s="24"/>
      <c r="EQ279" s="26"/>
      <c r="ER279" s="24"/>
      <c r="ES279" s="24"/>
      <c r="ET279" s="42"/>
      <c r="EU279" s="42"/>
      <c r="EV279" s="28"/>
      <c r="EX279" s="51"/>
      <c r="EY279" s="96"/>
      <c r="EZ279" s="52"/>
      <c r="FA279" s="54"/>
      <c r="FB279" s="5"/>
      <c r="FC279" s="56"/>
      <c r="FD279" s="55"/>
      <c r="FE279" s="54"/>
      <c r="FF279" s="52"/>
      <c r="FG279" s="5"/>
      <c r="FH279" s="57"/>
      <c r="FI279" s="6"/>
      <c r="FJ279" s="5"/>
    </row>
    <row r="280" spans="27:166">
      <c r="AA280" s="18" t="s">
        <v>131</v>
      </c>
      <c r="AB280" s="22" t="s">
        <v>341</v>
      </c>
      <c r="AC280" s="22" t="s">
        <v>211</v>
      </c>
      <c r="AD280" s="74">
        <v>5.25</v>
      </c>
      <c r="AE280" s="74">
        <v>10.5</v>
      </c>
      <c r="AF280" s="22">
        <v>724</v>
      </c>
      <c r="AG280" s="22">
        <v>874</v>
      </c>
      <c r="AH280" s="22">
        <v>798.99999999999989</v>
      </c>
      <c r="AI280" s="6">
        <v>8</v>
      </c>
      <c r="AJ280" s="6">
        <v>300</v>
      </c>
      <c r="AK280" s="6">
        <v>12</v>
      </c>
      <c r="AL280" s="6">
        <v>300</v>
      </c>
      <c r="AM280" s="6">
        <v>12</v>
      </c>
      <c r="AN280" s="5" t="str" cm="1">
        <f t="array" ref="AN280">_xll.Dce_Name_SectI(AF280, AG280, AJ280, AI280, AK280, "x", "-", $Q$14)</f>
        <v>(724-874)x300x8x12</v>
      </c>
      <c r="AO280" s="5">
        <f t="shared" ref="AO280:AO343" si="188">AH280-AK280-AM280</f>
        <v>774.99999999999989</v>
      </c>
      <c r="AP280" s="27">
        <f t="shared" ref="AP280:AP343" si="189">(AO280*AI280+AJ280*AK280+AL280*AM280)/100</f>
        <v>134</v>
      </c>
      <c r="AQ280" s="27">
        <f t="shared" ref="AQ280:AQ343" si="190">(AI280*AO280^3/12+AJ280*AK280^3/12+AJ280*AK280*(AO280/2+AK280/2)^2+AL280*AM280^3/12+AL280*AM280*(AO280/2+AM280/2)^2)/10000</f>
        <v>142527.3516666666</v>
      </c>
      <c r="AR280" s="5">
        <f t="shared" ref="AR280:AR343" si="191">(AO280*AI280^3/12+AK280*AJ280^3/12+AM280*AL280^3/12)/10000</f>
        <v>5403.3066666666673</v>
      </c>
      <c r="AS280" s="5">
        <f t="shared" ref="AS280:AS343" si="192">AQ280/(AH280/20)</f>
        <v>3567.6433458489764</v>
      </c>
      <c r="AT280" s="27">
        <f t="shared" ref="AT280:AT343" si="193">AR280/(MAX(AJ280,AL280)/20)</f>
        <v>360.22044444444447</v>
      </c>
      <c r="AU280" s="27">
        <f t="shared" ref="AU280:AU343" si="194">(AI280*AO280^2/8+AJ280*AK280*(AO280/2+AK280/2))/1000</f>
        <v>2017.2249999999995</v>
      </c>
      <c r="AV280" s="82">
        <f t="shared" ref="AV280:AV343" si="195">((2*AJ280*AK280^3+(AO280+AK280)*AI280^3)/3)/1000000000000</f>
        <v>4.799146666666667E-7</v>
      </c>
      <c r="AW280" s="82">
        <f t="shared" ref="AW280:AW343" si="196">(AJ280^3*(AH280-AK280)^2*AK280/24)/1000000</f>
        <v>8361481.4999999972</v>
      </c>
      <c r="AX280" s="82">
        <f t="shared" ref="AX280:AX343" si="197">AW280/1000000000000</f>
        <v>8.3614814999999972E-6</v>
      </c>
      <c r="AY280" s="70">
        <f t="shared" ref="AY280:AY343" si="198">SQRT(($K$80*AV280)/($B$29*AX280))</f>
        <v>0.1483611975238546</v>
      </c>
      <c r="AZ280" s="16">
        <f t="shared" ref="AZ280:AZ343" si="199">AJ280*(AH280-AK280)/400</f>
        <v>590.24999999999989</v>
      </c>
      <c r="BA280" s="22" t="s">
        <v>320</v>
      </c>
      <c r="BB280" s="23">
        <v>124.04407299418305</v>
      </c>
      <c r="BC280" s="23">
        <v>37.666432168355584</v>
      </c>
      <c r="BD280" s="23">
        <v>0.23595939161943846</v>
      </c>
      <c r="BE280" s="23">
        <v>3.9388116838038501E-2</v>
      </c>
      <c r="BF280" s="23">
        <v>1.052020194357032</v>
      </c>
      <c r="BG280" s="23">
        <v>129.78853693412725</v>
      </c>
      <c r="BH280" s="42" cm="1">
        <f t="array" ref="BH280">_xll.Bimoment(BE280,AY280,AD280,AE280,$O$75)</f>
        <v>-0.1689037145344762</v>
      </c>
      <c r="BI280" s="42">
        <f t="shared" ref="BI280:BI343" si="200">ABS(BD280)/(AI280*AO280)*1000</f>
        <v>3.8057966390232019E-2</v>
      </c>
      <c r="BJ280" s="42">
        <f t="shared" ref="BJ280:BJ343" si="201">ABS(BC280)/(AJ280*AK280+AL280*AM280)*1000</f>
        <v>5.2314489122716088</v>
      </c>
      <c r="BK280" s="24">
        <f t="shared" ref="BK280:BK343" si="202">(AJ280*AK280)/(AO280*AI280)</f>
        <v>0.58064516129032262</v>
      </c>
      <c r="BL280" s="26" cm="1">
        <f t="array" ref="BL280">_xll.TCVN5575AnnexEHeSoCx(1,BK280)</f>
        <v>1.1119354838709676</v>
      </c>
      <c r="BM280" s="26">
        <f t="shared" ref="BM280:BM343" si="203">1.47</f>
        <v>1.47</v>
      </c>
      <c r="BN280" s="24">
        <f t="shared" ref="BN280:BN343" si="204">IF(BI280&lt;=0.5*$L$38,1,1-0.2/(BK280+0.25)*(BI280/L295)^4)</f>
        <v>1</v>
      </c>
      <c r="BO280" s="26" cm="1">
        <f t="array" ref="BO280">noisuy1chieu(BQ280*BN280,$C$92:$M$92,$C$93:$M$93)</f>
        <v>1.7419024705886841</v>
      </c>
      <c r="BP280" s="24">
        <f t="shared" ref="BP280:BP343" si="205">ABS(BB280)/(AP280*$L$40)*10</f>
        <v>4.2631014874277368E-2</v>
      </c>
      <c r="BQ280" s="26">
        <f t="shared" ref="BQ280:BQ343" si="206">ABS(BG280)/(BL280*BN280*AS280*$L$40)*1000</f>
        <v>0.15067103357195732</v>
      </c>
      <c r="BR280" s="24">
        <f t="shared" ref="BR280:BR343" si="207">ABS(BF280)/(BM280*AT280*$L$40)*1000</f>
        <v>9.1494046624240859E-3</v>
      </c>
      <c r="BS280" s="24">
        <f t="shared" ref="BS280:BS343" si="208">ABS(BH280)*AZ280/(BO280*AW280*$L$40)*100000</f>
        <v>3.1522639851443725E-3</v>
      </c>
      <c r="BT280" s="42">
        <f t="shared" ref="BT280:BT343" si="209">BP280+BQ280+BR280</f>
        <v>0.20245145310865878</v>
      </c>
      <c r="BU280" s="42">
        <f t="shared" ref="BU280:BU343" si="210">BP280+BQ280+BS280</f>
        <v>0.19645431243137906</v>
      </c>
      <c r="BV280" s="28">
        <f t="shared" ref="BV280:BV343" si="211">MAX(BT280,BU280)</f>
        <v>0.20245145310865878</v>
      </c>
      <c r="BW280" s="5" t="str">
        <f t="shared" ref="BW280:BW343" si="212">IF(BV280&lt;=1,"OK","Check")</f>
        <v>OK</v>
      </c>
      <c r="BX280" s="51">
        <v>1.2</v>
      </c>
      <c r="BY280" s="96" cm="1">
        <f t="array" ref="BY280">_xll.DCETCVNPhuLucFHeSoOnDinh(AE280*1000, BX280*1000, AH280, AI280, AJ280, AK280, AL280, AM280, $D$29)</f>
        <v>1</v>
      </c>
      <c r="BZ280" s="52">
        <f t="shared" ref="BZ280:BZ343" si="213">(ABS(BG280)/(BY280*AS280)*1000)/$BE$14</f>
        <v>0.16753646862017313</v>
      </c>
      <c r="CA280" s="54">
        <f t="shared" ref="CA280:CA343" si="214">BZ280+BR280+BS280</f>
        <v>0.17983813726774159</v>
      </c>
      <c r="CB280" s="5" t="str">
        <f t="shared" ref="CB280:CB343" si="215">IF(CA280&lt;=1,"OK","Check")</f>
        <v>OK</v>
      </c>
      <c r="CC280" s="56">
        <f t="shared" ref="CC280:CC343" si="216">(((AJ280-AI280)/2)/AK280)*SQRT($D$29/206000)</f>
        <v>0.40527421278457681</v>
      </c>
      <c r="CD280" s="55">
        <f t="shared" ref="CD280:CD343" si="217">(((AL280-AI280)/2)/AM280)*SQRT($D$29/206000)</f>
        <v>0.40527421278457681</v>
      </c>
      <c r="CE280" s="54">
        <f t="shared" ref="CE280:CE343" si="218">MAX(CC280,CD280)</f>
        <v>0.40527421278457681</v>
      </c>
      <c r="CF280" s="52">
        <f t="shared" ref="CF280:CF343" si="219">$L$58</f>
        <v>0.38</v>
      </c>
      <c r="CG280" s="5" t="str">
        <f t="shared" ref="CG280:CG343" si="220">IF(CE280&lt;=CF280,"OK","Check")</f>
        <v>Check</v>
      </c>
      <c r="CH280" s="57">
        <f t="shared" ref="CH280:CH343" si="221">(AO280/AI280)*SQRT($AK$16/$AK$14)</f>
        <v>3.2269265230278799</v>
      </c>
      <c r="CI280" s="6">
        <f t="shared" ref="CI280:CI343" si="222">3.2</f>
        <v>3.2</v>
      </c>
      <c r="CJ280" s="5" t="str">
        <f t="shared" ref="CJ280:CJ343" si="223">IF(CH280&lt;=CI280,"OK","Gia cường")</f>
        <v>Gia cường</v>
      </c>
      <c r="DN280" s="181"/>
      <c r="DP280" s="27"/>
      <c r="DQ280" s="27"/>
      <c r="DR280" s="5"/>
      <c r="DS280" s="5"/>
      <c r="DT280" s="27"/>
      <c r="DU280" s="27"/>
      <c r="DV280" s="82"/>
      <c r="DW280" s="82"/>
      <c r="DX280" s="82"/>
      <c r="DY280" s="70"/>
      <c r="DZ280" s="16"/>
      <c r="EH280" s="42"/>
      <c r="EI280" s="42"/>
      <c r="EJ280" s="42"/>
      <c r="EK280" s="24"/>
      <c r="EL280" s="26"/>
      <c r="EM280" s="26"/>
      <c r="EN280" s="24"/>
      <c r="EO280" s="26"/>
      <c r="EP280" s="24"/>
      <c r="EQ280" s="26"/>
      <c r="ER280" s="24"/>
      <c r="ES280" s="24"/>
      <c r="ET280" s="42"/>
      <c r="EU280" s="42"/>
      <c r="EV280" s="28"/>
      <c r="EX280" s="51"/>
      <c r="EY280" s="96"/>
      <c r="EZ280" s="52"/>
      <c r="FA280" s="54"/>
      <c r="FB280" s="5"/>
      <c r="FC280" s="56"/>
      <c r="FD280" s="55"/>
      <c r="FE280" s="54"/>
      <c r="FF280" s="52"/>
      <c r="FG280" s="5"/>
      <c r="FH280" s="57"/>
      <c r="FI280" s="6"/>
      <c r="FJ280" s="5"/>
    </row>
    <row r="281" spans="27:166">
      <c r="AA281" s="18" t="s">
        <v>131</v>
      </c>
      <c r="AB281" s="22" t="s">
        <v>341</v>
      </c>
      <c r="AC281" s="22" t="s">
        <v>211</v>
      </c>
      <c r="AD281" s="74">
        <v>6.47</v>
      </c>
      <c r="AE281" s="74">
        <v>10.5</v>
      </c>
      <c r="AF281" s="22">
        <v>724</v>
      </c>
      <c r="AG281" s="22">
        <v>874</v>
      </c>
      <c r="AH281" s="22">
        <v>816.45524278856499</v>
      </c>
      <c r="AI281" s="6">
        <v>8</v>
      </c>
      <c r="AJ281" s="6">
        <v>300</v>
      </c>
      <c r="AK281" s="6">
        <v>12</v>
      </c>
      <c r="AL281" s="6">
        <v>300</v>
      </c>
      <c r="AM281" s="6">
        <v>12</v>
      </c>
      <c r="AN281" s="5" t="str" cm="1">
        <f t="array" ref="AN281">_xll.Dce_Name_SectI(AF281, AG281, AJ281, AI281, AK281, "x", "-", $Q$14)</f>
        <v>(724-874)x300x8x12</v>
      </c>
      <c r="AO281" s="5">
        <f t="shared" si="188"/>
        <v>792.45524278856499</v>
      </c>
      <c r="AP281" s="27">
        <f t="shared" si="189"/>
        <v>135.39641942308521</v>
      </c>
      <c r="AQ281" s="27">
        <f t="shared" si="190"/>
        <v>149672.00629356259</v>
      </c>
      <c r="AR281" s="5">
        <f t="shared" si="191"/>
        <v>5403.3811423692314</v>
      </c>
      <c r="AS281" s="5">
        <f t="shared" si="192"/>
        <v>3666.3860662432589</v>
      </c>
      <c r="AT281" s="27">
        <f t="shared" si="193"/>
        <v>360.22540949128211</v>
      </c>
      <c r="AU281" s="27">
        <f t="shared" si="194"/>
        <v>2076.0047488425007</v>
      </c>
      <c r="AV281" s="82">
        <f t="shared" si="195"/>
        <v>4.8289369476924839E-7</v>
      </c>
      <c r="AW281" s="82">
        <f t="shared" si="196"/>
        <v>8736501.2082751207</v>
      </c>
      <c r="AX281" s="82">
        <f t="shared" si="197"/>
        <v>8.73650120827512E-6</v>
      </c>
      <c r="AY281" s="70">
        <f t="shared" si="198"/>
        <v>0.14559180563098195</v>
      </c>
      <c r="AZ281" s="16">
        <f t="shared" si="199"/>
        <v>603.34143209142383</v>
      </c>
      <c r="BA281" s="22" t="s">
        <v>320</v>
      </c>
      <c r="BB281" s="23">
        <v>124.41217783497555</v>
      </c>
      <c r="BC281" s="23">
        <v>33.396769843782756</v>
      </c>
      <c r="BD281" s="23">
        <v>0.23595939161943846</v>
      </c>
      <c r="BE281" s="23">
        <v>3.9388116838038501E-2</v>
      </c>
      <c r="BF281" s="23">
        <v>1.3403311871842722</v>
      </c>
      <c r="BG281" s="23">
        <v>173.20223192882167</v>
      </c>
      <c r="BH281" s="42" cm="1">
        <f t="array" ref="BH281">_xll.Bimoment(BE281,AY281,AD281,AE281,$O$75)</f>
        <v>-0.14261120156014803</v>
      </c>
      <c r="BI281" s="42">
        <f t="shared" si="200"/>
        <v>3.7219671673368371E-2</v>
      </c>
      <c r="BJ281" s="42">
        <f t="shared" si="201"/>
        <v>4.6384402560809379</v>
      </c>
      <c r="BK281" s="24">
        <f t="shared" si="202"/>
        <v>0.56785541403764117</v>
      </c>
      <c r="BL281" s="26" cm="1">
        <f t="array" ref="BL281">_xll.TCVN5575AnnexEHeSoCx(1,BK281)</f>
        <v>1.1132144585962358</v>
      </c>
      <c r="BM281" s="26">
        <f t="shared" si="203"/>
        <v>1.47</v>
      </c>
      <c r="BN281" s="24">
        <f t="shared" si="204"/>
        <v>1</v>
      </c>
      <c r="BO281" s="26" cm="1">
        <f t="array" ref="BO281">noisuy1chieu(BQ281*BN281,$C$92:$M$92,$C$93:$M$93)</f>
        <v>1.8354483842849731</v>
      </c>
      <c r="BP281" s="24">
        <f t="shared" si="205"/>
        <v>4.2316541413588704E-2</v>
      </c>
      <c r="BQ281" s="26">
        <f t="shared" si="206"/>
        <v>0.19542985243242667</v>
      </c>
      <c r="BR281" s="24">
        <f t="shared" si="207"/>
        <v>1.1656680596835393E-2</v>
      </c>
      <c r="BS281" s="24">
        <f t="shared" si="208"/>
        <v>2.4711068444379564E-3</v>
      </c>
      <c r="BT281" s="42">
        <f t="shared" si="209"/>
        <v>0.24940307444285076</v>
      </c>
      <c r="BU281" s="42">
        <f t="shared" si="210"/>
        <v>0.24021750069045333</v>
      </c>
      <c r="BV281" s="28">
        <f t="shared" si="211"/>
        <v>0.24940307444285076</v>
      </c>
      <c r="BW281" s="5" t="str">
        <f t="shared" si="212"/>
        <v>OK</v>
      </c>
      <c r="BX281" s="51">
        <v>1.2</v>
      </c>
      <c r="BY281" s="96" cm="1">
        <f t="array" ref="BY281">_xll.DCETCVNPhuLucFHeSoOnDinh(AE281*1000, BX281*1000, AH281, AI281, AJ281, AK281, AL281, AM281, $D$29)</f>
        <v>1</v>
      </c>
      <c r="BZ281" s="52">
        <f t="shared" si="213"/>
        <v>0.21755533736910612</v>
      </c>
      <c r="CA281" s="54">
        <f t="shared" si="214"/>
        <v>0.23168312481037948</v>
      </c>
      <c r="CB281" s="5" t="str">
        <f t="shared" si="215"/>
        <v>OK</v>
      </c>
      <c r="CC281" s="56">
        <f t="shared" si="216"/>
        <v>0.40527421278457681</v>
      </c>
      <c r="CD281" s="55">
        <f t="shared" si="217"/>
        <v>0.40527421278457681</v>
      </c>
      <c r="CE281" s="54">
        <f t="shared" si="218"/>
        <v>0.40527421278457681</v>
      </c>
      <c r="CF281" s="52">
        <f t="shared" si="219"/>
        <v>0.38</v>
      </c>
      <c r="CG281" s="5" t="str">
        <f t="shared" si="220"/>
        <v>Check</v>
      </c>
      <c r="CH281" s="57">
        <f t="shared" si="221"/>
        <v>3.2996062467960243</v>
      </c>
      <c r="CI281" s="6">
        <f t="shared" si="222"/>
        <v>3.2</v>
      </c>
      <c r="CJ281" s="5" t="str">
        <f t="shared" si="223"/>
        <v>Gia cường</v>
      </c>
      <c r="DN281" s="181"/>
      <c r="DP281" s="27"/>
      <c r="DQ281" s="27"/>
      <c r="DR281" s="5"/>
      <c r="DS281" s="5"/>
      <c r="DT281" s="27"/>
      <c r="DU281" s="27"/>
      <c r="DV281" s="82"/>
      <c r="DW281" s="82"/>
      <c r="DX281" s="82"/>
      <c r="DY281" s="70"/>
      <c r="DZ281" s="16"/>
      <c r="EH281" s="42"/>
      <c r="EI281" s="42"/>
      <c r="EJ281" s="42"/>
      <c r="EK281" s="24"/>
      <c r="EL281" s="26"/>
      <c r="EM281" s="26"/>
      <c r="EN281" s="24"/>
      <c r="EO281" s="26"/>
      <c r="EP281" s="24"/>
      <c r="EQ281" s="26"/>
      <c r="ER281" s="24"/>
      <c r="ES281" s="24"/>
      <c r="ET281" s="42"/>
      <c r="EU281" s="42"/>
      <c r="EV281" s="28"/>
      <c r="EX281" s="51"/>
      <c r="EY281" s="96"/>
      <c r="EZ281" s="52"/>
      <c r="FA281" s="54"/>
      <c r="FB281" s="5"/>
      <c r="FC281" s="56"/>
      <c r="FD281" s="55"/>
      <c r="FE281" s="54"/>
      <c r="FF281" s="52"/>
      <c r="FG281" s="5"/>
      <c r="FH281" s="57"/>
      <c r="FI281" s="6"/>
      <c r="FJ281" s="5"/>
    </row>
    <row r="282" spans="27:166">
      <c r="AA282" s="18" t="s">
        <v>131</v>
      </c>
      <c r="AB282" s="22" t="s">
        <v>341</v>
      </c>
      <c r="AC282" s="22" t="s">
        <v>211</v>
      </c>
      <c r="AD282" s="74">
        <v>6.47</v>
      </c>
      <c r="AE282" s="74">
        <v>10.5</v>
      </c>
      <c r="AF282" s="22">
        <v>724</v>
      </c>
      <c r="AG282" s="22">
        <v>874</v>
      </c>
      <c r="AH282" s="22">
        <v>816.45524278856499</v>
      </c>
      <c r="AI282" s="6">
        <v>8</v>
      </c>
      <c r="AJ282" s="6">
        <v>300</v>
      </c>
      <c r="AK282" s="6">
        <v>12</v>
      </c>
      <c r="AL282" s="6">
        <v>300</v>
      </c>
      <c r="AM282" s="6">
        <v>12</v>
      </c>
      <c r="AN282" s="5" t="str" cm="1">
        <f t="array" ref="AN282">_xll.Dce_Name_SectI(AF282, AG282, AJ282, AI282, AK282, "x", "-", $Q$14)</f>
        <v>(724-874)x300x8x12</v>
      </c>
      <c r="AO282" s="5">
        <f t="shared" si="188"/>
        <v>792.45524278856499</v>
      </c>
      <c r="AP282" s="27">
        <f t="shared" si="189"/>
        <v>135.39641942308521</v>
      </c>
      <c r="AQ282" s="27">
        <f t="shared" si="190"/>
        <v>149672.00629356259</v>
      </c>
      <c r="AR282" s="5">
        <f t="shared" si="191"/>
        <v>5403.3811423692314</v>
      </c>
      <c r="AS282" s="5">
        <f t="shared" si="192"/>
        <v>3666.3860662432589</v>
      </c>
      <c r="AT282" s="27">
        <f t="shared" si="193"/>
        <v>360.22540949128211</v>
      </c>
      <c r="AU282" s="27">
        <f t="shared" si="194"/>
        <v>2076.0047488425007</v>
      </c>
      <c r="AV282" s="82">
        <f t="shared" si="195"/>
        <v>4.8289369476924839E-7</v>
      </c>
      <c r="AW282" s="82">
        <f t="shared" si="196"/>
        <v>8736501.2082751207</v>
      </c>
      <c r="AX282" s="82">
        <f t="shared" si="197"/>
        <v>8.73650120827512E-6</v>
      </c>
      <c r="AY282" s="70">
        <f t="shared" si="198"/>
        <v>0.14559180563098195</v>
      </c>
      <c r="AZ282" s="16">
        <f t="shared" si="199"/>
        <v>603.34143209142383</v>
      </c>
      <c r="BA282" s="22" t="s">
        <v>320</v>
      </c>
      <c r="BB282" s="23">
        <v>124.46772645480814</v>
      </c>
      <c r="BC282" s="23">
        <v>33.86532600531973</v>
      </c>
      <c r="BD282" s="23">
        <v>0.29154480296674024</v>
      </c>
      <c r="BE282" s="23">
        <v>3.9384761981790833E-2</v>
      </c>
      <c r="BF282" s="23">
        <v>1.3403312857826393</v>
      </c>
      <c r="BG282" s="23">
        <v>173.2022071816009</v>
      </c>
      <c r="BH282" s="42" cm="1">
        <f t="array" ref="BH282">_xll.Bimoment(BE282,AY282,AD282,AE282,$O$75)</f>
        <v>-0.14259905474737938</v>
      </c>
      <c r="BI282" s="42">
        <f t="shared" si="200"/>
        <v>4.5987581888666883E-2</v>
      </c>
      <c r="BJ282" s="42">
        <f t="shared" si="201"/>
        <v>4.703517500738851</v>
      </c>
      <c r="BK282" s="24">
        <f t="shared" si="202"/>
        <v>0.56785541403764117</v>
      </c>
      <c r="BL282" s="26" cm="1">
        <f t="array" ref="BL282">_xll.TCVN5575AnnexEHeSoCx(1,BK282)</f>
        <v>1.1132144585962358</v>
      </c>
      <c r="BM282" s="26">
        <f t="shared" si="203"/>
        <v>1.47</v>
      </c>
      <c r="BN282" s="24">
        <f t="shared" si="204"/>
        <v>1</v>
      </c>
      <c r="BO282" s="26" cm="1">
        <f t="array" ref="BO282">noisuy1chieu(BQ282*BN282,$C$92:$M$92,$C$93:$M$93)</f>
        <v>1.8354483842849731</v>
      </c>
      <c r="BP282" s="24">
        <f t="shared" si="205"/>
        <v>4.2335435267168951E-2</v>
      </c>
      <c r="BQ282" s="26">
        <f t="shared" si="206"/>
        <v>0.19542982450931246</v>
      </c>
      <c r="BR282" s="24">
        <f t="shared" si="207"/>
        <v>1.1656681454332169E-2</v>
      </c>
      <c r="BS282" s="24">
        <f t="shared" si="208"/>
        <v>2.470896369581547E-3</v>
      </c>
      <c r="BT282" s="42">
        <f t="shared" si="209"/>
        <v>0.24942194123081357</v>
      </c>
      <c r="BU282" s="42">
        <f t="shared" si="210"/>
        <v>0.24023615614606297</v>
      </c>
      <c r="BV282" s="28">
        <f t="shared" si="211"/>
        <v>0.24942194123081357</v>
      </c>
      <c r="BW282" s="5" t="str">
        <f t="shared" si="212"/>
        <v>OK</v>
      </c>
      <c r="BX282" s="51">
        <v>1.2</v>
      </c>
      <c r="BY282" s="96" cm="1">
        <f t="array" ref="BY282">_xll.DCETCVNPhuLucFHeSoOnDinh(AE282*1000, BX282*1000, AH282, AI282, AJ282, AK282, AL282, AM282, $D$29)</f>
        <v>1</v>
      </c>
      <c r="BZ282" s="52">
        <f t="shared" si="213"/>
        <v>0.21755530628469164</v>
      </c>
      <c r="CA282" s="54">
        <f t="shared" si="214"/>
        <v>0.23168288410860535</v>
      </c>
      <c r="CB282" s="5" t="str">
        <f t="shared" si="215"/>
        <v>OK</v>
      </c>
      <c r="CC282" s="56">
        <f t="shared" si="216"/>
        <v>0.40527421278457681</v>
      </c>
      <c r="CD282" s="55">
        <f t="shared" si="217"/>
        <v>0.40527421278457681</v>
      </c>
      <c r="CE282" s="54">
        <f t="shared" si="218"/>
        <v>0.40527421278457681</v>
      </c>
      <c r="CF282" s="52">
        <f t="shared" si="219"/>
        <v>0.38</v>
      </c>
      <c r="CG282" s="5" t="str">
        <f t="shared" si="220"/>
        <v>Check</v>
      </c>
      <c r="CH282" s="57">
        <f t="shared" si="221"/>
        <v>3.2996062467960243</v>
      </c>
      <c r="CI282" s="6">
        <f t="shared" si="222"/>
        <v>3.2</v>
      </c>
      <c r="CJ282" s="5" t="str">
        <f t="shared" si="223"/>
        <v>Gia cường</v>
      </c>
      <c r="DN282" s="181"/>
      <c r="DP282" s="27"/>
      <c r="DQ282" s="27"/>
      <c r="DR282" s="5"/>
      <c r="DS282" s="5"/>
      <c r="DT282" s="27"/>
      <c r="DU282" s="27"/>
      <c r="DV282" s="82"/>
      <c r="DW282" s="82"/>
      <c r="DX282" s="82"/>
      <c r="DY282" s="70"/>
      <c r="DZ282" s="16"/>
      <c r="EH282" s="42"/>
      <c r="EI282" s="42"/>
      <c r="EJ282" s="42"/>
      <c r="EK282" s="24"/>
      <c r="EL282" s="26"/>
      <c r="EM282" s="26"/>
      <c r="EN282" s="24"/>
      <c r="EO282" s="26"/>
      <c r="EP282" s="24"/>
      <c r="EQ282" s="26"/>
      <c r="ER282" s="24"/>
      <c r="ES282" s="24"/>
      <c r="ET282" s="42"/>
      <c r="EU282" s="42"/>
      <c r="EV282" s="28"/>
      <c r="EX282" s="51"/>
      <c r="EY282" s="96"/>
      <c r="EZ282" s="52"/>
      <c r="FA282" s="54"/>
      <c r="FB282" s="5"/>
      <c r="FC282" s="56"/>
      <c r="FD282" s="55"/>
      <c r="FE282" s="54"/>
      <c r="FF282" s="52"/>
      <c r="FG282" s="5"/>
      <c r="FH282" s="57"/>
      <c r="FI282" s="6"/>
      <c r="FJ282" s="5"/>
    </row>
    <row r="283" spans="27:166">
      <c r="AA283" s="18" t="s">
        <v>131</v>
      </c>
      <c r="AB283" s="22" t="s">
        <v>341</v>
      </c>
      <c r="AC283" s="22" t="s">
        <v>211</v>
      </c>
      <c r="AD283" s="74">
        <v>9.2899999999999991</v>
      </c>
      <c r="AE283" s="74">
        <v>10.5</v>
      </c>
      <c r="AF283" s="22">
        <v>724</v>
      </c>
      <c r="AG283" s="22">
        <v>874</v>
      </c>
      <c r="AH283" s="22">
        <v>856.73657033341397</v>
      </c>
      <c r="AI283" s="6">
        <v>8</v>
      </c>
      <c r="AJ283" s="6">
        <v>300</v>
      </c>
      <c r="AK283" s="6">
        <v>12</v>
      </c>
      <c r="AL283" s="6">
        <v>300</v>
      </c>
      <c r="AM283" s="6">
        <v>12</v>
      </c>
      <c r="AN283" s="5" t="str" cm="1">
        <f t="array" ref="AN283">_xll.Dce_Name_SectI(AF283, AG283, AJ283, AI283, AK283, "x", "-", $Q$14)</f>
        <v>(724-874)x300x8x12</v>
      </c>
      <c r="AO283" s="5">
        <f t="shared" si="188"/>
        <v>832.73657033341397</v>
      </c>
      <c r="AP283" s="27">
        <f t="shared" si="189"/>
        <v>138.6189256266731</v>
      </c>
      <c r="AQ283" s="27">
        <f t="shared" si="190"/>
        <v>166950.4396903282</v>
      </c>
      <c r="AR283" s="5">
        <f t="shared" si="191"/>
        <v>5403.5530093667558</v>
      </c>
      <c r="AS283" s="5">
        <f t="shared" si="192"/>
        <v>3897.3576119286358</v>
      </c>
      <c r="AT283" s="27">
        <f t="shared" si="193"/>
        <v>360.23686729111705</v>
      </c>
      <c r="AU283" s="27">
        <f t="shared" si="194"/>
        <v>2213.976022170802</v>
      </c>
      <c r="AV283" s="82">
        <f t="shared" si="195"/>
        <v>4.89768374670236E-7</v>
      </c>
      <c r="AW283" s="82">
        <f t="shared" si="196"/>
        <v>9633328.2889918946</v>
      </c>
      <c r="AX283" s="82">
        <f t="shared" si="197"/>
        <v>9.6333282889918949E-6</v>
      </c>
      <c r="AY283" s="70">
        <f t="shared" si="198"/>
        <v>0.13963269631800207</v>
      </c>
      <c r="AZ283" s="16">
        <f t="shared" si="199"/>
        <v>633.55242775006047</v>
      </c>
      <c r="BA283" s="22" t="s">
        <v>320</v>
      </c>
      <c r="BB283" s="23">
        <v>125.32250544293181</v>
      </c>
      <c r="BC283" s="23">
        <v>24.057074526285977</v>
      </c>
      <c r="BD283" s="23">
        <v>0.29154480296674024</v>
      </c>
      <c r="BE283" s="23">
        <v>3.9384761981790833E-2</v>
      </c>
      <c r="BF283" s="23">
        <v>0.51826446662027115</v>
      </c>
      <c r="BG283" s="23">
        <v>254.84920592678858</v>
      </c>
      <c r="BH283" s="42" cm="1">
        <f t="array" ref="BH283">_xll.Bimoment(BE283,AY283,AD283,AE283,$O$75)</f>
        <v>0.1320305381137851</v>
      </c>
      <c r="BI283" s="42">
        <f t="shared" si="200"/>
        <v>4.3763059854872603E-2</v>
      </c>
      <c r="BJ283" s="42">
        <f t="shared" si="201"/>
        <v>3.3412603508730525</v>
      </c>
      <c r="BK283" s="24">
        <f t="shared" si="202"/>
        <v>0.54038697954603754</v>
      </c>
      <c r="BL283" s="26" cm="1">
        <f t="array" ref="BL283">_xll.TCVN5575AnnexEHeSoCx(1,BK283)</f>
        <v>1.1159613020453962</v>
      </c>
      <c r="BM283" s="26">
        <f t="shared" si="203"/>
        <v>1.47</v>
      </c>
      <c r="BN283" s="24">
        <f t="shared" si="204"/>
        <v>1</v>
      </c>
      <c r="BO283" s="26" cm="1">
        <f t="array" ref="BO283">noisuy1chieu(BQ283*BN283,$C$92:$M$92,$C$93:$M$93)</f>
        <v>1.9909811019897461</v>
      </c>
      <c r="BP283" s="24">
        <f t="shared" si="205"/>
        <v>4.163523231494029E-2</v>
      </c>
      <c r="BQ283" s="26">
        <f t="shared" si="206"/>
        <v>0.26984746617302668</v>
      </c>
      <c r="BR283" s="24">
        <f t="shared" si="207"/>
        <v>4.5071332072846512E-3</v>
      </c>
      <c r="BS283" s="24">
        <f t="shared" si="208"/>
        <v>2.0084818264929547E-3</v>
      </c>
      <c r="BT283" s="42">
        <f t="shared" si="209"/>
        <v>0.31598983169525158</v>
      </c>
      <c r="BU283" s="42">
        <f t="shared" si="210"/>
        <v>0.31349118031445988</v>
      </c>
      <c r="BV283" s="28">
        <f t="shared" si="211"/>
        <v>0.31598983169525158</v>
      </c>
      <c r="BW283" s="5" t="str">
        <f t="shared" si="212"/>
        <v>OK</v>
      </c>
      <c r="BX283" s="51">
        <v>1.2</v>
      </c>
      <c r="BY283" s="96" cm="1">
        <f t="array" ref="BY283">_xll.DCETCVNPhuLucFHeSoOnDinh(AE283*1000, BX283*1000, AH283, AI283, AJ283, AK283, AL283, AM283, $D$29)</f>
        <v>1</v>
      </c>
      <c r="BZ283" s="52">
        <f t="shared" si="213"/>
        <v>0.30113932970410195</v>
      </c>
      <c r="CA283" s="54">
        <f t="shared" si="214"/>
        <v>0.30765494473787952</v>
      </c>
      <c r="CB283" s="5" t="str">
        <f t="shared" si="215"/>
        <v>OK</v>
      </c>
      <c r="CC283" s="56">
        <f t="shared" si="216"/>
        <v>0.40527421278457681</v>
      </c>
      <c r="CD283" s="55">
        <f t="shared" si="217"/>
        <v>0.40527421278457681</v>
      </c>
      <c r="CE283" s="54">
        <f t="shared" si="218"/>
        <v>0.40527421278457681</v>
      </c>
      <c r="CF283" s="52">
        <f t="shared" si="219"/>
        <v>0.38</v>
      </c>
      <c r="CG283" s="5" t="str">
        <f t="shared" si="220"/>
        <v>Check</v>
      </c>
      <c r="CH283" s="57">
        <f t="shared" si="221"/>
        <v>3.4673286780698911</v>
      </c>
      <c r="CI283" s="6">
        <f t="shared" si="222"/>
        <v>3.2</v>
      </c>
      <c r="CJ283" s="5" t="str">
        <f t="shared" si="223"/>
        <v>Gia cường</v>
      </c>
      <c r="DN283" s="181"/>
      <c r="DP283" s="27"/>
      <c r="DQ283" s="27"/>
      <c r="DR283" s="5"/>
      <c r="DS283" s="5"/>
      <c r="DT283" s="27"/>
      <c r="DU283" s="27"/>
      <c r="DV283" s="82"/>
      <c r="DW283" s="82"/>
      <c r="DX283" s="82"/>
      <c r="DY283" s="70"/>
      <c r="DZ283" s="16"/>
      <c r="EH283" s="42"/>
      <c r="EI283" s="42"/>
      <c r="EJ283" s="42"/>
      <c r="EK283" s="24"/>
      <c r="EL283" s="26"/>
      <c r="EM283" s="26"/>
      <c r="EN283" s="24"/>
      <c r="EO283" s="26"/>
      <c r="EP283" s="24"/>
      <c r="EQ283" s="26"/>
      <c r="ER283" s="24"/>
      <c r="ES283" s="24"/>
      <c r="ET283" s="42"/>
      <c r="EU283" s="42"/>
      <c r="EV283" s="28"/>
      <c r="EX283" s="51"/>
      <c r="EY283" s="96"/>
      <c r="EZ283" s="52"/>
      <c r="FA283" s="54"/>
      <c r="FB283" s="5"/>
      <c r="FC283" s="56"/>
      <c r="FD283" s="55"/>
      <c r="FE283" s="54"/>
      <c r="FF283" s="52"/>
      <c r="FG283" s="5"/>
      <c r="FH283" s="57"/>
      <c r="FI283" s="6"/>
      <c r="FJ283" s="5"/>
    </row>
    <row r="284" spans="27:166">
      <c r="AA284" s="18" t="s">
        <v>131</v>
      </c>
      <c r="AB284" s="22" t="s">
        <v>341</v>
      </c>
      <c r="AC284" s="22" t="s">
        <v>211</v>
      </c>
      <c r="AD284" s="74">
        <v>9.2899999999999991</v>
      </c>
      <c r="AE284" s="74">
        <v>10.5</v>
      </c>
      <c r="AF284" s="22">
        <v>724</v>
      </c>
      <c r="AG284" s="22">
        <v>874</v>
      </c>
      <c r="AH284" s="22">
        <v>856.73657033341397</v>
      </c>
      <c r="AI284" s="6">
        <v>8</v>
      </c>
      <c r="AJ284" s="6">
        <v>300</v>
      </c>
      <c r="AK284" s="6">
        <v>12</v>
      </c>
      <c r="AL284" s="6">
        <v>300</v>
      </c>
      <c r="AM284" s="6">
        <v>12</v>
      </c>
      <c r="AN284" s="5" t="str" cm="1">
        <f t="array" ref="AN284">_xll.Dce_Name_SectI(AF284, AG284, AJ284, AI284, AK284, "x", "-", $Q$14)</f>
        <v>(724-874)x300x8x12</v>
      </c>
      <c r="AO284" s="5">
        <f t="shared" si="188"/>
        <v>832.73657033341397</v>
      </c>
      <c r="AP284" s="27">
        <f t="shared" si="189"/>
        <v>138.6189256266731</v>
      </c>
      <c r="AQ284" s="27">
        <f t="shared" si="190"/>
        <v>166950.4396903282</v>
      </c>
      <c r="AR284" s="5">
        <f t="shared" si="191"/>
        <v>5403.5530093667558</v>
      </c>
      <c r="AS284" s="5">
        <f t="shared" si="192"/>
        <v>3897.3576119286358</v>
      </c>
      <c r="AT284" s="27">
        <f t="shared" si="193"/>
        <v>360.23686729111705</v>
      </c>
      <c r="AU284" s="27">
        <f t="shared" si="194"/>
        <v>2213.976022170802</v>
      </c>
      <c r="AV284" s="82">
        <f t="shared" si="195"/>
        <v>4.89768374670236E-7</v>
      </c>
      <c r="AW284" s="82">
        <f t="shared" si="196"/>
        <v>9633328.2889918946</v>
      </c>
      <c r="AX284" s="82">
        <f t="shared" si="197"/>
        <v>9.6333282889918949E-6</v>
      </c>
      <c r="AY284" s="70">
        <f t="shared" si="198"/>
        <v>0.13963269631800207</v>
      </c>
      <c r="AZ284" s="16">
        <f t="shared" si="199"/>
        <v>633.55242775006047</v>
      </c>
      <c r="BA284" s="22" t="s">
        <v>320</v>
      </c>
      <c r="BB284" s="23">
        <v>125.39960385602899</v>
      </c>
      <c r="BC284" s="23">
        <v>14.161060584672668</v>
      </c>
      <c r="BD284" s="23">
        <v>3.3969405836307942</v>
      </c>
      <c r="BE284" s="23">
        <v>0.38670682646735233</v>
      </c>
      <c r="BF284" s="23">
        <v>0.85159587945963722</v>
      </c>
      <c r="BG284" s="23">
        <v>253.95509765667157</v>
      </c>
      <c r="BH284" s="42" cm="1">
        <f t="array" ref="BH284">_xll.Bimoment(BE284,AY284,AD284,AE284,$O$75)</f>
        <v>1.2963671181855665</v>
      </c>
      <c r="BI284" s="42">
        <f t="shared" si="200"/>
        <v>0.50990623935711066</v>
      </c>
      <c r="BJ284" s="42">
        <f t="shared" si="201"/>
        <v>1.9668139700934262</v>
      </c>
      <c r="BK284" s="24">
        <f t="shared" si="202"/>
        <v>0.54038697954603754</v>
      </c>
      <c r="BL284" s="26" cm="1">
        <f t="array" ref="BL284">_xll.TCVN5575AnnexEHeSoCx(1,BK284)</f>
        <v>1.1159613020453962</v>
      </c>
      <c r="BM284" s="26">
        <f t="shared" si="203"/>
        <v>1.47</v>
      </c>
      <c r="BN284" s="24">
        <f t="shared" si="204"/>
        <v>1</v>
      </c>
      <c r="BO284" s="26" cm="1">
        <f t="array" ref="BO284">noisuy1chieu(BQ284*BN284,$C$92:$M$92,$C$93:$M$93)</f>
        <v>1.9890024662017822</v>
      </c>
      <c r="BP284" s="24">
        <f t="shared" si="205"/>
        <v>4.1660846312434753E-2</v>
      </c>
      <c r="BQ284" s="26">
        <f t="shared" si="206"/>
        <v>0.2689007382823197</v>
      </c>
      <c r="BR284" s="24">
        <f t="shared" si="207"/>
        <v>7.4059796005879206E-3</v>
      </c>
      <c r="BS284" s="24">
        <f t="shared" si="208"/>
        <v>1.9740281254126715E-2</v>
      </c>
      <c r="BT284" s="42">
        <f t="shared" si="209"/>
        <v>0.31796756419534239</v>
      </c>
      <c r="BU284" s="42">
        <f t="shared" si="210"/>
        <v>0.33030186584888116</v>
      </c>
      <c r="BV284" s="28">
        <f t="shared" si="211"/>
        <v>0.33030186584888116</v>
      </c>
      <c r="BW284" s="5" t="str">
        <f t="shared" si="212"/>
        <v>OK</v>
      </c>
      <c r="BX284" s="51">
        <v>1.2</v>
      </c>
      <c r="BY284" s="96" cm="1">
        <f t="array" ref="BY284">_xll.DCETCVNPhuLucFHeSoOnDinh(AE284*1000, BX284*1000, AH284, AI284, AJ284, AK284, AL284, AM284, $D$29)</f>
        <v>1</v>
      </c>
      <c r="BZ284" s="52">
        <f t="shared" si="213"/>
        <v>0.30008281801450581</v>
      </c>
      <c r="CA284" s="54">
        <f t="shared" si="214"/>
        <v>0.32722907886922042</v>
      </c>
      <c r="CB284" s="5" t="str">
        <f t="shared" si="215"/>
        <v>OK</v>
      </c>
      <c r="CC284" s="56">
        <f t="shared" si="216"/>
        <v>0.40527421278457681</v>
      </c>
      <c r="CD284" s="55">
        <f t="shared" si="217"/>
        <v>0.40527421278457681</v>
      </c>
      <c r="CE284" s="54">
        <f t="shared" si="218"/>
        <v>0.40527421278457681</v>
      </c>
      <c r="CF284" s="52">
        <f t="shared" si="219"/>
        <v>0.38</v>
      </c>
      <c r="CG284" s="5" t="str">
        <f t="shared" si="220"/>
        <v>Check</v>
      </c>
      <c r="CH284" s="57">
        <f t="shared" si="221"/>
        <v>3.4673286780698911</v>
      </c>
      <c r="CI284" s="6">
        <f t="shared" si="222"/>
        <v>3.2</v>
      </c>
      <c r="CJ284" s="5" t="str">
        <f t="shared" si="223"/>
        <v>Gia cường</v>
      </c>
      <c r="DN284" s="181"/>
      <c r="DP284" s="27"/>
      <c r="DQ284" s="27"/>
      <c r="DR284" s="5"/>
      <c r="DS284" s="5"/>
      <c r="DT284" s="27"/>
      <c r="DU284" s="27"/>
      <c r="DV284" s="82"/>
      <c r="DW284" s="82"/>
      <c r="DX284" s="82"/>
      <c r="DY284" s="70"/>
      <c r="DZ284" s="16"/>
      <c r="EH284" s="42"/>
      <c r="EI284" s="42"/>
      <c r="EJ284" s="42"/>
      <c r="EK284" s="24"/>
      <c r="EL284" s="26"/>
      <c r="EM284" s="26"/>
      <c r="EN284" s="24"/>
      <c r="EO284" s="26"/>
      <c r="EP284" s="24"/>
      <c r="EQ284" s="26"/>
      <c r="ER284" s="24"/>
      <c r="ES284" s="24"/>
      <c r="ET284" s="42"/>
      <c r="EU284" s="42"/>
      <c r="EV284" s="28"/>
      <c r="EX284" s="51"/>
      <c r="EY284" s="96"/>
      <c r="EZ284" s="52"/>
      <c r="FA284" s="54"/>
      <c r="FB284" s="5"/>
      <c r="FC284" s="56"/>
      <c r="FD284" s="55"/>
      <c r="FE284" s="54"/>
      <c r="FF284" s="52"/>
      <c r="FG284" s="5"/>
      <c r="FH284" s="57"/>
      <c r="FI284" s="6"/>
      <c r="FJ284" s="5"/>
    </row>
    <row r="285" spans="27:166">
      <c r="AA285" s="18" t="s">
        <v>131</v>
      </c>
      <c r="AB285" s="22" t="s">
        <v>341</v>
      </c>
      <c r="AC285" s="22" t="s">
        <v>211</v>
      </c>
      <c r="AD285" s="74">
        <v>10.5</v>
      </c>
      <c r="AE285" s="74">
        <v>10.5</v>
      </c>
      <c r="AF285" s="22">
        <v>724</v>
      </c>
      <c r="AG285" s="22">
        <v>874</v>
      </c>
      <c r="AH285" s="22">
        <v>874</v>
      </c>
      <c r="AI285" s="6">
        <v>8</v>
      </c>
      <c r="AJ285" s="6">
        <v>300</v>
      </c>
      <c r="AK285" s="6">
        <v>12</v>
      </c>
      <c r="AL285" s="6">
        <v>300</v>
      </c>
      <c r="AM285" s="6">
        <v>12</v>
      </c>
      <c r="AN285" s="5" t="str" cm="1">
        <f t="array" ref="AN285">_xll.Dce_Name_SectI(AF285, AG285, AJ285, AI285, AK285, "x", "-", $Q$14)</f>
        <v>(724-874)x300x8x12</v>
      </c>
      <c r="AO285" s="5">
        <f t="shared" si="188"/>
        <v>850</v>
      </c>
      <c r="AP285" s="27">
        <f t="shared" si="189"/>
        <v>140</v>
      </c>
      <c r="AQ285" s="27">
        <f t="shared" si="190"/>
        <v>174698.22666666668</v>
      </c>
      <c r="AR285" s="5">
        <f t="shared" si="191"/>
        <v>5403.626666666667</v>
      </c>
      <c r="AS285" s="5">
        <f t="shared" si="192"/>
        <v>3997.6710907704046</v>
      </c>
      <c r="AT285" s="27">
        <f t="shared" si="193"/>
        <v>360.24177777777783</v>
      </c>
      <c r="AU285" s="27">
        <f t="shared" si="194"/>
        <v>2274.1</v>
      </c>
      <c r="AV285" s="82">
        <f t="shared" si="195"/>
        <v>4.9271466666666671E-7</v>
      </c>
      <c r="AW285" s="82">
        <f t="shared" si="196"/>
        <v>10031094</v>
      </c>
      <c r="AX285" s="82">
        <f t="shared" si="197"/>
        <v>1.0031094E-5</v>
      </c>
      <c r="AY285" s="70">
        <f t="shared" si="198"/>
        <v>0.13724721180314908</v>
      </c>
      <c r="AZ285" s="16">
        <f t="shared" si="199"/>
        <v>646.5</v>
      </c>
      <c r="BA285" s="22" t="s">
        <v>320</v>
      </c>
      <c r="BB285" s="23">
        <v>125.76821741952462</v>
      </c>
      <c r="BC285" s="23">
        <v>9.9766644151624302</v>
      </c>
      <c r="BD285" s="23">
        <v>3.3969405836307942</v>
      </c>
      <c r="BE285" s="23">
        <v>0.38670682646735233</v>
      </c>
      <c r="BF285" s="23">
        <v>3.2534032598360842</v>
      </c>
      <c r="BG285" s="23">
        <v>268.53843820196744</v>
      </c>
      <c r="BH285" s="42" cm="1">
        <f t="array" ref="BH285">_xll.Bimoment(BE285,AY285,AD285,AE285,$O$75)</f>
        <v>3.4356755615803776</v>
      </c>
      <c r="BI285" s="42">
        <f t="shared" si="200"/>
        <v>0.49955008582805793</v>
      </c>
      <c r="BJ285" s="42">
        <f t="shared" si="201"/>
        <v>1.3856478354392263</v>
      </c>
      <c r="BK285" s="24">
        <f t="shared" si="202"/>
        <v>0.52941176470588236</v>
      </c>
      <c r="BL285" s="26" cm="1">
        <f t="array" ref="BL285">_xll.TCVN5575AnnexEHeSoCx(1,BK285)</f>
        <v>1.1170588235294117</v>
      </c>
      <c r="BM285" s="26">
        <f t="shared" si="203"/>
        <v>1.47</v>
      </c>
      <c r="BN285" s="24">
        <f t="shared" si="204"/>
        <v>1</v>
      </c>
      <c r="BO285" s="26" cm="1">
        <f t="array" ref="BO285">noisuy1chieu(BQ285*BN285,$C$92:$M$92,$C$93:$M$93)</f>
        <v>2.0057940483093262</v>
      </c>
      <c r="BP285" s="24">
        <f t="shared" si="205"/>
        <v>4.1371124151159414E-2</v>
      </c>
      <c r="BQ285" s="26">
        <f t="shared" si="206"/>
        <v>0.27693497516088839</v>
      </c>
      <c r="BR285" s="24">
        <f t="shared" si="207"/>
        <v>2.8293126258472814E-2</v>
      </c>
      <c r="BS285" s="24">
        <f t="shared" si="208"/>
        <v>5.0839408441111858E-2</v>
      </c>
      <c r="BT285" s="42">
        <f t="shared" si="209"/>
        <v>0.34659922557052059</v>
      </c>
      <c r="BU285" s="42">
        <f t="shared" si="210"/>
        <v>0.36914550775315963</v>
      </c>
      <c r="BV285" s="28">
        <f t="shared" si="211"/>
        <v>0.36914550775315963</v>
      </c>
      <c r="BW285" s="5" t="str">
        <f t="shared" si="212"/>
        <v>OK</v>
      </c>
      <c r="BX285" s="51">
        <v>1.2</v>
      </c>
      <c r="BY285" s="96" cm="1">
        <f t="array" ref="BY285">_xll.DCETCVNPhuLucFHeSoOnDinh(AE285*1000, BX285*1000, AH285, AI285, AJ285, AK285, AL285, AM285, $D$29)</f>
        <v>1</v>
      </c>
      <c r="BZ285" s="52">
        <f t="shared" si="213"/>
        <v>0.30935265754736885</v>
      </c>
      <c r="CA285" s="54">
        <f t="shared" si="214"/>
        <v>0.38848519224695349</v>
      </c>
      <c r="CB285" s="5" t="str">
        <f t="shared" si="215"/>
        <v>OK</v>
      </c>
      <c r="CC285" s="56">
        <f t="shared" si="216"/>
        <v>0.40527421278457681</v>
      </c>
      <c r="CD285" s="55">
        <f t="shared" si="217"/>
        <v>0.40527421278457681</v>
      </c>
      <c r="CE285" s="54">
        <f t="shared" si="218"/>
        <v>0.40527421278457681</v>
      </c>
      <c r="CF285" s="52">
        <f t="shared" si="219"/>
        <v>0.38</v>
      </c>
      <c r="CG285" s="5" t="str">
        <f t="shared" si="220"/>
        <v>Check</v>
      </c>
      <c r="CH285" s="57">
        <f t="shared" si="221"/>
        <v>3.5392097349338045</v>
      </c>
      <c r="CI285" s="6">
        <f t="shared" si="222"/>
        <v>3.2</v>
      </c>
      <c r="CJ285" s="5" t="str">
        <f t="shared" si="223"/>
        <v>Gia cường</v>
      </c>
      <c r="DN285" s="181"/>
      <c r="DP285" s="27"/>
      <c r="DQ285" s="27"/>
      <c r="DR285" s="5"/>
      <c r="DS285" s="5"/>
      <c r="DT285" s="27"/>
      <c r="DU285" s="27"/>
      <c r="DV285" s="82"/>
      <c r="DW285" s="82"/>
      <c r="DX285" s="82"/>
      <c r="DY285" s="70"/>
      <c r="DZ285" s="16"/>
      <c r="EH285" s="42"/>
      <c r="EI285" s="42"/>
      <c r="EJ285" s="42"/>
      <c r="EK285" s="24"/>
      <c r="EL285" s="26"/>
      <c r="EM285" s="26"/>
      <c r="EN285" s="24"/>
      <c r="EO285" s="26"/>
      <c r="EP285" s="24"/>
      <c r="EQ285" s="26"/>
      <c r="ER285" s="24"/>
      <c r="ES285" s="24"/>
      <c r="ET285" s="42"/>
      <c r="EU285" s="42"/>
      <c r="EV285" s="28"/>
      <c r="EX285" s="51"/>
      <c r="EY285" s="96"/>
      <c r="EZ285" s="52"/>
      <c r="FA285" s="54"/>
      <c r="FB285" s="5"/>
      <c r="FC285" s="56"/>
      <c r="FD285" s="55"/>
      <c r="FE285" s="54"/>
      <c r="FF285" s="52"/>
      <c r="FG285" s="5"/>
      <c r="FH285" s="57"/>
      <c r="FI285" s="6"/>
      <c r="FJ285" s="5"/>
    </row>
    <row r="286" spans="27:166">
      <c r="AA286" s="18" t="s">
        <v>131</v>
      </c>
      <c r="AB286" s="22" t="s">
        <v>341</v>
      </c>
      <c r="AC286" s="22" t="s">
        <v>211</v>
      </c>
      <c r="AD286" s="74">
        <v>0</v>
      </c>
      <c r="AE286" s="74">
        <v>10.5</v>
      </c>
      <c r="AF286" s="22">
        <v>724</v>
      </c>
      <c r="AG286" s="22">
        <v>874</v>
      </c>
      <c r="AH286" s="22">
        <v>724</v>
      </c>
      <c r="AI286" s="6">
        <v>8</v>
      </c>
      <c r="AJ286" s="6">
        <v>300</v>
      </c>
      <c r="AK286" s="6">
        <v>12</v>
      </c>
      <c r="AL286" s="6">
        <v>300</v>
      </c>
      <c r="AM286" s="6">
        <v>12</v>
      </c>
      <c r="AN286" s="5" t="str" cm="1">
        <f t="array" ref="AN286">_xll.Dce_Name_SectI(AF286, AG286, AJ286, AI286, AK286, "x", "-", $Q$14)</f>
        <v>(724-874)x300x8x12</v>
      </c>
      <c r="AO286" s="5">
        <f t="shared" si="188"/>
        <v>700</v>
      </c>
      <c r="AP286" s="27">
        <f t="shared" si="189"/>
        <v>128</v>
      </c>
      <c r="AQ286" s="27">
        <f t="shared" si="190"/>
        <v>114125.22666666665</v>
      </c>
      <c r="AR286" s="5">
        <f t="shared" si="191"/>
        <v>5402.9866666666676</v>
      </c>
      <c r="AS286" s="5">
        <f t="shared" si="192"/>
        <v>3152.6305709023936</v>
      </c>
      <c r="AT286" s="27">
        <f t="shared" si="193"/>
        <v>360.19911111111116</v>
      </c>
      <c r="AU286" s="27">
        <f t="shared" si="194"/>
        <v>1771.6</v>
      </c>
      <c r="AV286" s="82">
        <f t="shared" si="195"/>
        <v>4.6711466666666669E-7</v>
      </c>
      <c r="AW286" s="82">
        <f t="shared" si="196"/>
        <v>6843744</v>
      </c>
      <c r="AX286" s="82">
        <f t="shared" si="197"/>
        <v>6.8437439999999997E-6</v>
      </c>
      <c r="AY286" s="70">
        <f t="shared" si="198"/>
        <v>0.16178744234285594</v>
      </c>
      <c r="AZ286" s="16">
        <f t="shared" si="199"/>
        <v>534</v>
      </c>
      <c r="BA286" s="22" t="s">
        <v>321</v>
      </c>
      <c r="BB286" s="23">
        <v>44.677789844121435</v>
      </c>
      <c r="BC286" s="23">
        <v>14.637542551252608</v>
      </c>
      <c r="BD286" s="23">
        <v>0.33016447248286873</v>
      </c>
      <c r="BE286" s="23">
        <v>3.5883334698003901E-2</v>
      </c>
      <c r="BF286" s="23">
        <v>0.14375827698340515</v>
      </c>
      <c r="BG286" s="23">
        <v>138.56455176115765</v>
      </c>
      <c r="BH286" s="42" cm="1">
        <f t="array" ref="BH286">_xll.Bimoment(BE286,AY286,AD286,AE286,$O$75)</f>
        <v>0.31483787850820816</v>
      </c>
      <c r="BI286" s="42">
        <f t="shared" si="200"/>
        <v>5.8957941514797989E-2</v>
      </c>
      <c r="BJ286" s="42">
        <f t="shared" si="201"/>
        <v>2.0329920210073067</v>
      </c>
      <c r="BK286" s="24">
        <f t="shared" si="202"/>
        <v>0.6428571428571429</v>
      </c>
      <c r="BL286" s="26" cm="1">
        <f t="array" ref="BL286">_xll.TCVN5575AnnexEHeSoCx(1,BK286)</f>
        <v>1.1057142857142856</v>
      </c>
      <c r="BM286" s="26">
        <f t="shared" si="203"/>
        <v>1.47</v>
      </c>
      <c r="BN286" s="24">
        <f t="shared" si="204"/>
        <v>1</v>
      </c>
      <c r="BO286" s="26" cm="1">
        <f t="array" ref="BO286">noisuy1chieu(BQ286*BN286,$C$92:$M$92,$C$93:$M$93)</f>
        <v>1.8095929622650146</v>
      </c>
      <c r="BP286" s="24">
        <f t="shared" si="205"/>
        <v>1.6074451526976258E-2</v>
      </c>
      <c r="BQ286" s="26">
        <f t="shared" si="206"/>
        <v>0.18305879111807935</v>
      </c>
      <c r="BR286" s="24">
        <f t="shared" si="207"/>
        <v>1.2503377383100611E-3</v>
      </c>
      <c r="BS286" s="24">
        <f t="shared" si="208"/>
        <v>6.2518425515575198E-3</v>
      </c>
      <c r="BT286" s="42">
        <f t="shared" si="209"/>
        <v>0.20038358038336568</v>
      </c>
      <c r="BU286" s="42">
        <f t="shared" si="210"/>
        <v>0.20538508519661314</v>
      </c>
      <c r="BV286" s="28">
        <f t="shared" si="211"/>
        <v>0.20538508519661314</v>
      </c>
      <c r="BW286" s="5" t="str">
        <f t="shared" si="212"/>
        <v>OK</v>
      </c>
      <c r="BX286" s="51">
        <v>1.2</v>
      </c>
      <c r="BY286" s="96" cm="1">
        <f t="array" ref="BY286">_xll.DCETCVNPhuLucFHeSoOnDinh(AE286*1000, BX286*1000, AH286, AI286, AJ286, AK286, AL286, AM286, $D$29)</f>
        <v>1</v>
      </c>
      <c r="BZ286" s="52">
        <f t="shared" si="213"/>
        <v>0.20241072046484773</v>
      </c>
      <c r="CA286" s="54">
        <f t="shared" si="214"/>
        <v>0.20991290075471533</v>
      </c>
      <c r="CB286" s="5" t="str">
        <f t="shared" si="215"/>
        <v>OK</v>
      </c>
      <c r="CC286" s="56">
        <f t="shared" si="216"/>
        <v>0.40527421278457681</v>
      </c>
      <c r="CD286" s="55">
        <f t="shared" si="217"/>
        <v>0.40527421278457681</v>
      </c>
      <c r="CE286" s="54">
        <f t="shared" si="218"/>
        <v>0.40527421278457681</v>
      </c>
      <c r="CF286" s="52">
        <f t="shared" si="219"/>
        <v>0.38</v>
      </c>
      <c r="CG286" s="5" t="str">
        <f t="shared" si="220"/>
        <v>Check</v>
      </c>
      <c r="CH286" s="57">
        <f t="shared" si="221"/>
        <v>2.9146433111219565</v>
      </c>
      <c r="CI286" s="6">
        <f t="shared" si="222"/>
        <v>3.2</v>
      </c>
      <c r="CJ286" s="5" t="str">
        <f t="shared" si="223"/>
        <v>OK</v>
      </c>
      <c r="DN286" s="181"/>
      <c r="DP286" s="27"/>
      <c r="DQ286" s="27"/>
      <c r="DR286" s="5"/>
      <c r="DS286" s="5"/>
      <c r="DT286" s="27"/>
      <c r="DU286" s="27"/>
      <c r="DV286" s="82"/>
      <c r="DW286" s="82"/>
      <c r="DX286" s="82"/>
      <c r="DY286" s="70"/>
      <c r="DZ286" s="16"/>
      <c r="EH286" s="42"/>
      <c r="EI286" s="42"/>
      <c r="EJ286" s="42"/>
      <c r="EK286" s="24"/>
      <c r="EL286" s="26"/>
      <c r="EM286" s="26"/>
      <c r="EN286" s="24"/>
      <c r="EO286" s="26"/>
      <c r="EP286" s="24"/>
      <c r="EQ286" s="26"/>
      <c r="ER286" s="24"/>
      <c r="ES286" s="24"/>
      <c r="ET286" s="42"/>
      <c r="EU286" s="42"/>
      <c r="EV286" s="28"/>
      <c r="EX286" s="51"/>
      <c r="EY286" s="96"/>
      <c r="EZ286" s="52"/>
      <c r="FA286" s="54"/>
      <c r="FB286" s="5"/>
      <c r="FC286" s="56"/>
      <c r="FD286" s="55"/>
      <c r="FE286" s="54"/>
      <c r="FF286" s="52"/>
      <c r="FG286" s="5"/>
      <c r="FH286" s="57"/>
      <c r="FI286" s="6"/>
      <c r="FJ286" s="5"/>
    </row>
    <row r="287" spans="27:166">
      <c r="AA287" s="18" t="s">
        <v>131</v>
      </c>
      <c r="AB287" s="22" t="s">
        <v>341</v>
      </c>
      <c r="AC287" s="22" t="s">
        <v>211</v>
      </c>
      <c r="AD287" s="74">
        <v>5.25</v>
      </c>
      <c r="AE287" s="74">
        <v>10.5</v>
      </c>
      <c r="AF287" s="22">
        <v>724</v>
      </c>
      <c r="AG287" s="22">
        <v>874</v>
      </c>
      <c r="AH287" s="22">
        <v>798.99999999999989</v>
      </c>
      <c r="AI287" s="6">
        <v>8</v>
      </c>
      <c r="AJ287" s="6">
        <v>300</v>
      </c>
      <c r="AK287" s="6">
        <v>12</v>
      </c>
      <c r="AL287" s="6">
        <v>300</v>
      </c>
      <c r="AM287" s="6">
        <v>12</v>
      </c>
      <c r="AN287" s="5" t="str" cm="1">
        <f t="array" ref="AN287">_xll.Dce_Name_SectI(AF287, AG287, AJ287, AI287, AK287, "x", "-", $Q$14)</f>
        <v>(724-874)x300x8x12</v>
      </c>
      <c r="AO287" s="5">
        <f t="shared" si="188"/>
        <v>774.99999999999989</v>
      </c>
      <c r="AP287" s="27">
        <f t="shared" si="189"/>
        <v>134</v>
      </c>
      <c r="AQ287" s="27">
        <f t="shared" si="190"/>
        <v>142527.3516666666</v>
      </c>
      <c r="AR287" s="5">
        <f t="shared" si="191"/>
        <v>5403.3066666666673</v>
      </c>
      <c r="AS287" s="5">
        <f t="shared" si="192"/>
        <v>3567.6433458489764</v>
      </c>
      <c r="AT287" s="27">
        <f t="shared" si="193"/>
        <v>360.22044444444447</v>
      </c>
      <c r="AU287" s="27">
        <f t="shared" si="194"/>
        <v>2017.2249999999995</v>
      </c>
      <c r="AV287" s="82">
        <f t="shared" si="195"/>
        <v>4.799146666666667E-7</v>
      </c>
      <c r="AW287" s="82">
        <f t="shared" si="196"/>
        <v>8361481.4999999972</v>
      </c>
      <c r="AX287" s="82">
        <f t="shared" si="197"/>
        <v>8.3614814999999972E-6</v>
      </c>
      <c r="AY287" s="70">
        <f t="shared" si="198"/>
        <v>0.1483611975238546</v>
      </c>
      <c r="AZ287" s="16">
        <f t="shared" si="199"/>
        <v>590.24999999999989</v>
      </c>
      <c r="BA287" s="22" t="s">
        <v>321</v>
      </c>
      <c r="BB287" s="23">
        <v>46.243552541155772</v>
      </c>
      <c r="BC287" s="23">
        <v>16.948459810284575</v>
      </c>
      <c r="BD287" s="23">
        <v>0.33016447248286873</v>
      </c>
      <c r="BE287" s="23">
        <v>3.5883334698003901E-2</v>
      </c>
      <c r="BF287" s="23">
        <v>1.8771217575189625</v>
      </c>
      <c r="BG287" s="23">
        <v>55.746132589495232</v>
      </c>
      <c r="BH287" s="42" cm="1">
        <f t="array" ref="BH287">_xll.Bimoment(BE287,AY287,AD287,AE287,$O$75)</f>
        <v>-0.15387454407374862</v>
      </c>
      <c r="BI287" s="42">
        <f t="shared" si="200"/>
        <v>5.3252334271430446E-2</v>
      </c>
      <c r="BJ287" s="42">
        <f t="shared" si="201"/>
        <v>2.3539527514284133</v>
      </c>
      <c r="BK287" s="24">
        <f t="shared" si="202"/>
        <v>0.58064516129032262</v>
      </c>
      <c r="BL287" s="26" cm="1">
        <f t="array" ref="BL287">_xll.TCVN5575AnnexEHeSoCx(1,BK287)</f>
        <v>1.1119354838709676</v>
      </c>
      <c r="BM287" s="26">
        <f t="shared" si="203"/>
        <v>1.47</v>
      </c>
      <c r="BN287" s="24">
        <f t="shared" si="204"/>
        <v>1</v>
      </c>
      <c r="BO287" s="26" cm="1">
        <f t="array" ref="BO287">noisuy1chieu(BQ287*BN287,$C$92:$M$92,$C$93:$M$93)</f>
        <v>1.5774277448654175</v>
      </c>
      <c r="BP287" s="24">
        <f t="shared" si="205"/>
        <v>1.5892815582683153E-2</v>
      </c>
      <c r="BQ287" s="26">
        <f t="shared" si="206"/>
        <v>6.4715479604809834E-2</v>
      </c>
      <c r="BR287" s="24">
        <f t="shared" si="207"/>
        <v>1.6325301217889967E-2</v>
      </c>
      <c r="BS287" s="24">
        <f t="shared" si="208"/>
        <v>3.1712064674815697E-3</v>
      </c>
      <c r="BT287" s="42">
        <f t="shared" si="209"/>
        <v>9.693359640538296E-2</v>
      </c>
      <c r="BU287" s="42">
        <f t="shared" si="210"/>
        <v>8.3779501654974553E-2</v>
      </c>
      <c r="BV287" s="28">
        <f t="shared" si="211"/>
        <v>9.693359640538296E-2</v>
      </c>
      <c r="BW287" s="5" t="str">
        <f t="shared" si="212"/>
        <v>OK</v>
      </c>
      <c r="BX287" s="51">
        <v>1.2</v>
      </c>
      <c r="BY287" s="96" cm="1">
        <f t="array" ref="BY287">_xll.DCETCVNPhuLucFHeSoOnDinh(AE287*1000, BX287*1000, AH287, AI287, AJ287, AK287, AL287, AM287, $D$29)</f>
        <v>1</v>
      </c>
      <c r="BZ287" s="52">
        <f t="shared" si="213"/>
        <v>7.1959438128315956E-2</v>
      </c>
      <c r="CA287" s="54">
        <f t="shared" si="214"/>
        <v>9.1455945813687489E-2</v>
      </c>
      <c r="CB287" s="5" t="str">
        <f t="shared" si="215"/>
        <v>OK</v>
      </c>
      <c r="CC287" s="56">
        <f t="shared" si="216"/>
        <v>0.40527421278457681</v>
      </c>
      <c r="CD287" s="55">
        <f t="shared" si="217"/>
        <v>0.40527421278457681</v>
      </c>
      <c r="CE287" s="54">
        <f t="shared" si="218"/>
        <v>0.40527421278457681</v>
      </c>
      <c r="CF287" s="52">
        <f t="shared" si="219"/>
        <v>0.38</v>
      </c>
      <c r="CG287" s="5" t="str">
        <f t="shared" si="220"/>
        <v>Check</v>
      </c>
      <c r="CH287" s="57">
        <f t="shared" si="221"/>
        <v>3.2269265230278799</v>
      </c>
      <c r="CI287" s="6">
        <f t="shared" si="222"/>
        <v>3.2</v>
      </c>
      <c r="CJ287" s="5" t="str">
        <f t="shared" si="223"/>
        <v>Gia cường</v>
      </c>
      <c r="DN287" s="181"/>
      <c r="DP287" s="27"/>
      <c r="DQ287" s="27"/>
      <c r="DR287" s="5"/>
      <c r="DS287" s="5"/>
      <c r="DT287" s="27"/>
      <c r="DU287" s="27"/>
      <c r="DV287" s="82"/>
      <c r="DW287" s="82"/>
      <c r="DX287" s="82"/>
      <c r="DY287" s="70"/>
      <c r="DZ287" s="16"/>
      <c r="EH287" s="42"/>
      <c r="EI287" s="42"/>
      <c r="EJ287" s="42"/>
      <c r="EK287" s="24"/>
      <c r="EL287" s="26"/>
      <c r="EM287" s="26"/>
      <c r="EN287" s="24"/>
      <c r="EO287" s="26"/>
      <c r="EP287" s="24"/>
      <c r="EQ287" s="26"/>
      <c r="ER287" s="24"/>
      <c r="ES287" s="24"/>
      <c r="ET287" s="42"/>
      <c r="EU287" s="42"/>
      <c r="EV287" s="28"/>
      <c r="EX287" s="51"/>
      <c r="EY287" s="96"/>
      <c r="EZ287" s="52"/>
      <c r="FA287" s="54"/>
      <c r="FB287" s="5"/>
      <c r="FC287" s="56"/>
      <c r="FD287" s="55"/>
      <c r="FE287" s="54"/>
      <c r="FF287" s="52"/>
      <c r="FG287" s="5"/>
      <c r="FH287" s="57"/>
      <c r="FI287" s="6"/>
      <c r="FJ287" s="5"/>
    </row>
    <row r="288" spans="27:166">
      <c r="AA288" s="18" t="s">
        <v>131</v>
      </c>
      <c r="AB288" s="22" t="s">
        <v>341</v>
      </c>
      <c r="AC288" s="22" t="s">
        <v>211</v>
      </c>
      <c r="AD288" s="74">
        <v>6.47</v>
      </c>
      <c r="AE288" s="74">
        <v>10.5</v>
      </c>
      <c r="AF288" s="22">
        <v>724</v>
      </c>
      <c r="AG288" s="22">
        <v>874</v>
      </c>
      <c r="AH288" s="22">
        <v>816.45524278856499</v>
      </c>
      <c r="AI288" s="6">
        <v>8</v>
      </c>
      <c r="AJ288" s="6">
        <v>300</v>
      </c>
      <c r="AK288" s="6">
        <v>12</v>
      </c>
      <c r="AL288" s="6">
        <v>300</v>
      </c>
      <c r="AM288" s="6">
        <v>12</v>
      </c>
      <c r="AN288" s="5" t="str" cm="1">
        <f t="array" ref="AN288">_xll.Dce_Name_SectI(AF288, AG288, AJ288, AI288, AK288, "x", "-", $Q$14)</f>
        <v>(724-874)x300x8x12</v>
      </c>
      <c r="AO288" s="5">
        <f t="shared" si="188"/>
        <v>792.45524278856499</v>
      </c>
      <c r="AP288" s="27">
        <f t="shared" si="189"/>
        <v>135.39641942308521</v>
      </c>
      <c r="AQ288" s="27">
        <f t="shared" si="190"/>
        <v>149672.00629356259</v>
      </c>
      <c r="AR288" s="5">
        <f t="shared" si="191"/>
        <v>5403.3811423692314</v>
      </c>
      <c r="AS288" s="5">
        <f t="shared" si="192"/>
        <v>3666.3860662432589</v>
      </c>
      <c r="AT288" s="27">
        <f t="shared" si="193"/>
        <v>360.22540949128211</v>
      </c>
      <c r="AU288" s="27">
        <f t="shared" si="194"/>
        <v>2076.0047488425007</v>
      </c>
      <c r="AV288" s="82">
        <f t="shared" si="195"/>
        <v>4.8289369476924839E-7</v>
      </c>
      <c r="AW288" s="82">
        <f t="shared" si="196"/>
        <v>8736501.2082751207</v>
      </c>
      <c r="AX288" s="82">
        <f t="shared" si="197"/>
        <v>8.73650120827512E-6</v>
      </c>
      <c r="AY288" s="70">
        <f t="shared" si="198"/>
        <v>0.14559180563098195</v>
      </c>
      <c r="AZ288" s="16">
        <f t="shared" si="199"/>
        <v>603.34143209142383</v>
      </c>
      <c r="BA288" s="22" t="s">
        <v>321</v>
      </c>
      <c r="BB288" s="23">
        <v>46.611657381948277</v>
      </c>
      <c r="BC288" s="23">
        <v>17.517390786703388</v>
      </c>
      <c r="BD288" s="23">
        <v>0.33016447248286873</v>
      </c>
      <c r="BE288" s="23">
        <v>3.5883334698003901E-2</v>
      </c>
      <c r="BF288" s="23">
        <v>2.2805388294333659</v>
      </c>
      <c r="BG288" s="23">
        <v>34.690985497753189</v>
      </c>
      <c r="BH288" s="42" cm="1">
        <f t="array" ref="BH288">_xll.Bimoment(BE288,AY288,AD288,AE288,$O$75)</f>
        <v>-0.12992155726331314</v>
      </c>
      <c r="BI288" s="42">
        <f t="shared" si="200"/>
        <v>5.2079356450633003E-2</v>
      </c>
      <c r="BJ288" s="42">
        <f t="shared" si="201"/>
        <v>2.4329709425976924</v>
      </c>
      <c r="BK288" s="24">
        <f t="shared" si="202"/>
        <v>0.56785541403764117</v>
      </c>
      <c r="BL288" s="26" cm="1">
        <f t="array" ref="BL288">_xll.TCVN5575AnnexEHeSoCx(1,BK288)</f>
        <v>1.1132144585962358</v>
      </c>
      <c r="BM288" s="26">
        <f t="shared" si="203"/>
        <v>1.47</v>
      </c>
      <c r="BN288" s="24">
        <f t="shared" si="204"/>
        <v>1</v>
      </c>
      <c r="BO288" s="26" cm="1">
        <f t="array" ref="BO288">noisuy1chieu(BQ288*BN288,$C$92:$M$92,$C$93:$M$93)</f>
        <v>1.5349774360656738</v>
      </c>
      <c r="BP288" s="24">
        <f t="shared" si="205"/>
        <v>1.5854108209371092E-2</v>
      </c>
      <c r="BQ288" s="26">
        <f t="shared" si="206"/>
        <v>3.9142995451395178E-2</v>
      </c>
      <c r="BR288" s="24">
        <f t="shared" si="207"/>
        <v>1.9833540379845572E-2</v>
      </c>
      <c r="BS288" s="24">
        <f t="shared" si="208"/>
        <v>2.6919022298533212E-3</v>
      </c>
      <c r="BT288" s="42">
        <f t="shared" si="209"/>
        <v>7.4830644040611835E-2</v>
      </c>
      <c r="BU288" s="42">
        <f t="shared" si="210"/>
        <v>5.7689005890619587E-2</v>
      </c>
      <c r="BV288" s="28">
        <f t="shared" si="211"/>
        <v>7.4830644040611835E-2</v>
      </c>
      <c r="BW288" s="5" t="str">
        <f t="shared" si="212"/>
        <v>OK</v>
      </c>
      <c r="BX288" s="51">
        <v>1.2</v>
      </c>
      <c r="BY288" s="96" cm="1">
        <f t="array" ref="BY288">_xll.DCETCVNPhuLucFHeSoOnDinh(AE288*1000, BX288*1000, AH288, AI288, AJ288, AK288, AL288, AM288, $D$29)</f>
        <v>1</v>
      </c>
      <c r="BZ288" s="52">
        <f t="shared" si="213"/>
        <v>4.3574548489259811E-2</v>
      </c>
      <c r="CA288" s="54">
        <f t="shared" si="214"/>
        <v>6.6099991098958713E-2</v>
      </c>
      <c r="CB288" s="5" t="str">
        <f t="shared" si="215"/>
        <v>OK</v>
      </c>
      <c r="CC288" s="56">
        <f t="shared" si="216"/>
        <v>0.40527421278457681</v>
      </c>
      <c r="CD288" s="55">
        <f t="shared" si="217"/>
        <v>0.40527421278457681</v>
      </c>
      <c r="CE288" s="54">
        <f t="shared" si="218"/>
        <v>0.40527421278457681</v>
      </c>
      <c r="CF288" s="52">
        <f t="shared" si="219"/>
        <v>0.38</v>
      </c>
      <c r="CG288" s="5" t="str">
        <f t="shared" si="220"/>
        <v>Check</v>
      </c>
      <c r="CH288" s="57">
        <f t="shared" si="221"/>
        <v>3.2996062467960243</v>
      </c>
      <c r="CI288" s="6">
        <f t="shared" si="222"/>
        <v>3.2</v>
      </c>
      <c r="CJ288" s="5" t="str">
        <f t="shared" si="223"/>
        <v>Gia cường</v>
      </c>
      <c r="DN288" s="181"/>
      <c r="DP288" s="27"/>
      <c r="DQ288" s="27"/>
      <c r="DR288" s="5"/>
      <c r="DS288" s="5"/>
      <c r="DT288" s="27"/>
      <c r="DU288" s="27"/>
      <c r="DV288" s="82"/>
      <c r="DW288" s="82"/>
      <c r="DX288" s="82"/>
      <c r="DY288" s="70"/>
      <c r="DZ288" s="16"/>
      <c r="EH288" s="42"/>
      <c r="EI288" s="42"/>
      <c r="EJ288" s="42"/>
      <c r="EK288" s="24"/>
      <c r="EL288" s="26"/>
      <c r="EM288" s="26"/>
      <c r="EN288" s="24"/>
      <c r="EO288" s="26"/>
      <c r="EP288" s="24"/>
      <c r="EQ288" s="26"/>
      <c r="ER288" s="24"/>
      <c r="ES288" s="24"/>
      <c r="ET288" s="42"/>
      <c r="EU288" s="42"/>
      <c r="EV288" s="28"/>
      <c r="EX288" s="51"/>
      <c r="EY288" s="96"/>
      <c r="EZ288" s="52"/>
      <c r="FA288" s="54"/>
      <c r="FB288" s="5"/>
      <c r="FC288" s="56"/>
      <c r="FD288" s="55"/>
      <c r="FE288" s="54"/>
      <c r="FF288" s="52"/>
      <c r="FG288" s="5"/>
      <c r="FH288" s="57"/>
      <c r="FI288" s="6"/>
      <c r="FJ288" s="5"/>
    </row>
    <row r="289" spans="27:166">
      <c r="AA289" s="18" t="s">
        <v>131</v>
      </c>
      <c r="AB289" s="22" t="s">
        <v>341</v>
      </c>
      <c r="AC289" s="22" t="s">
        <v>211</v>
      </c>
      <c r="AD289" s="74">
        <v>6.47</v>
      </c>
      <c r="AE289" s="74">
        <v>10.5</v>
      </c>
      <c r="AF289" s="22">
        <v>724</v>
      </c>
      <c r="AG289" s="22">
        <v>874</v>
      </c>
      <c r="AH289" s="22">
        <v>816.45524278856499</v>
      </c>
      <c r="AI289" s="6">
        <v>8</v>
      </c>
      <c r="AJ289" s="6">
        <v>300</v>
      </c>
      <c r="AK289" s="6">
        <v>12</v>
      </c>
      <c r="AL289" s="6">
        <v>300</v>
      </c>
      <c r="AM289" s="6">
        <v>12</v>
      </c>
      <c r="AN289" s="5" t="str" cm="1">
        <f t="array" ref="AN289">_xll.Dce_Name_SectI(AF289, AG289, AJ289, AI289, AK289, "x", "-", $Q$14)</f>
        <v>(724-874)x300x8x12</v>
      </c>
      <c r="AO289" s="5">
        <f t="shared" si="188"/>
        <v>792.45524278856499</v>
      </c>
      <c r="AP289" s="27">
        <f t="shared" si="189"/>
        <v>135.39641942308521</v>
      </c>
      <c r="AQ289" s="27">
        <f t="shared" si="190"/>
        <v>149672.00629356259</v>
      </c>
      <c r="AR289" s="5">
        <f t="shared" si="191"/>
        <v>5403.3811423692314</v>
      </c>
      <c r="AS289" s="5">
        <f t="shared" si="192"/>
        <v>3666.3860662432589</v>
      </c>
      <c r="AT289" s="27">
        <f t="shared" si="193"/>
        <v>360.22540949128211</v>
      </c>
      <c r="AU289" s="27">
        <f t="shared" si="194"/>
        <v>2076.0047488425007</v>
      </c>
      <c r="AV289" s="82">
        <f t="shared" si="195"/>
        <v>4.8289369476924839E-7</v>
      </c>
      <c r="AW289" s="82">
        <f t="shared" si="196"/>
        <v>8736501.2082751207</v>
      </c>
      <c r="AX289" s="82">
        <f t="shared" si="197"/>
        <v>8.73650120827512E-6</v>
      </c>
      <c r="AY289" s="70">
        <f t="shared" si="198"/>
        <v>0.14559180563098195</v>
      </c>
      <c r="AZ289" s="16">
        <f t="shared" si="199"/>
        <v>603.34143209142383</v>
      </c>
      <c r="BA289" s="22" t="s">
        <v>321</v>
      </c>
      <c r="BB289" s="23">
        <v>46.667242079034622</v>
      </c>
      <c r="BC289" s="23">
        <v>17.985721330016005</v>
      </c>
      <c r="BD289" s="23">
        <v>1.4933522996003887</v>
      </c>
      <c r="BE289" s="23">
        <v>3.5877626495381815E-2</v>
      </c>
      <c r="BF289" s="23">
        <v>2.2805389192522796</v>
      </c>
      <c r="BG289" s="23">
        <v>34.691001764653464</v>
      </c>
      <c r="BH289" s="42" cm="1">
        <f t="array" ref="BH289">_xll.Bimoment(BE289,AY289,AD289,AE289,$O$75)</f>
        <v>-0.12990088977016967</v>
      </c>
      <c r="BI289" s="42">
        <f t="shared" si="200"/>
        <v>0.23555783010934506</v>
      </c>
      <c r="BJ289" s="42">
        <f t="shared" si="201"/>
        <v>2.4980168513911116</v>
      </c>
      <c r="BK289" s="24">
        <f t="shared" si="202"/>
        <v>0.56785541403764117</v>
      </c>
      <c r="BL289" s="26" cm="1">
        <f t="array" ref="BL289">_xll.TCVN5575AnnexEHeSoCx(1,BK289)</f>
        <v>1.1132144585962358</v>
      </c>
      <c r="BM289" s="26">
        <f t="shared" si="203"/>
        <v>1.47</v>
      </c>
      <c r="BN289" s="24">
        <f t="shared" si="204"/>
        <v>1</v>
      </c>
      <c r="BO289" s="26" cm="1">
        <f t="array" ref="BO289">noisuy1chieu(BQ289*BN289,$C$92:$M$92,$C$93:$M$93)</f>
        <v>1.5349774360656738</v>
      </c>
      <c r="BP289" s="24">
        <f t="shared" si="205"/>
        <v>1.587301433397359E-2</v>
      </c>
      <c r="BQ289" s="26">
        <f t="shared" si="206"/>
        <v>3.9143013805881054E-2</v>
      </c>
      <c r="BR289" s="24">
        <f t="shared" si="207"/>
        <v>1.9833541160988618E-2</v>
      </c>
      <c r="BS289" s="24">
        <f t="shared" si="208"/>
        <v>2.6914740109183709E-3</v>
      </c>
      <c r="BT289" s="42">
        <f t="shared" si="209"/>
        <v>7.4849569300843258E-2</v>
      </c>
      <c r="BU289" s="42">
        <f t="shared" si="210"/>
        <v>5.7707502150773013E-2</v>
      </c>
      <c r="BV289" s="28">
        <f t="shared" si="211"/>
        <v>7.4849569300843258E-2</v>
      </c>
      <c r="BW289" s="5" t="str">
        <f t="shared" si="212"/>
        <v>OK</v>
      </c>
      <c r="BX289" s="51">
        <v>1.2</v>
      </c>
      <c r="BY289" s="96" cm="1">
        <f t="array" ref="BY289">_xll.DCETCVNPhuLucFHeSoOnDinh(AE289*1000, BX289*1000, AH289, AI289, AJ289, AK289, AL289, AM289, $D$29)</f>
        <v>1</v>
      </c>
      <c r="BZ289" s="52">
        <f t="shared" si="213"/>
        <v>4.3574568921738867E-2</v>
      </c>
      <c r="CA289" s="54">
        <f t="shared" si="214"/>
        <v>6.6099584093645858E-2</v>
      </c>
      <c r="CB289" s="5" t="str">
        <f t="shared" si="215"/>
        <v>OK</v>
      </c>
      <c r="CC289" s="56">
        <f t="shared" si="216"/>
        <v>0.40527421278457681</v>
      </c>
      <c r="CD289" s="55">
        <f t="shared" si="217"/>
        <v>0.40527421278457681</v>
      </c>
      <c r="CE289" s="54">
        <f t="shared" si="218"/>
        <v>0.40527421278457681</v>
      </c>
      <c r="CF289" s="52">
        <f t="shared" si="219"/>
        <v>0.38</v>
      </c>
      <c r="CG289" s="5" t="str">
        <f t="shared" si="220"/>
        <v>Check</v>
      </c>
      <c r="CH289" s="57">
        <f t="shared" si="221"/>
        <v>3.2996062467960243</v>
      </c>
      <c r="CI289" s="6">
        <f t="shared" si="222"/>
        <v>3.2</v>
      </c>
      <c r="CJ289" s="5" t="str">
        <f t="shared" si="223"/>
        <v>Gia cường</v>
      </c>
      <c r="DN289" s="181"/>
      <c r="DP289" s="27"/>
      <c r="DQ289" s="27"/>
      <c r="DR289" s="5"/>
      <c r="DS289" s="5"/>
      <c r="DT289" s="27"/>
      <c r="DU289" s="27"/>
      <c r="DV289" s="82"/>
      <c r="DW289" s="82"/>
      <c r="DX289" s="82"/>
      <c r="DY289" s="70"/>
      <c r="DZ289" s="16"/>
      <c r="EH289" s="42"/>
      <c r="EI289" s="42"/>
      <c r="EJ289" s="42"/>
      <c r="EK289" s="24"/>
      <c r="EL289" s="26"/>
      <c r="EM289" s="26"/>
      <c r="EN289" s="24"/>
      <c r="EO289" s="26"/>
      <c r="EP289" s="24"/>
      <c r="EQ289" s="26"/>
      <c r="ER289" s="24"/>
      <c r="ES289" s="24"/>
      <c r="ET289" s="42"/>
      <c r="EU289" s="42"/>
      <c r="EV289" s="28"/>
      <c r="EX289" s="51"/>
      <c r="EY289" s="96"/>
      <c r="EZ289" s="52"/>
      <c r="FA289" s="54"/>
      <c r="FB289" s="5"/>
      <c r="FC289" s="56"/>
      <c r="FD289" s="55"/>
      <c r="FE289" s="54"/>
      <c r="FF289" s="52"/>
      <c r="FG289" s="5"/>
      <c r="FH289" s="57"/>
      <c r="FI289" s="6"/>
      <c r="FJ289" s="5"/>
    </row>
    <row r="290" spans="27:166">
      <c r="AA290" s="18" t="s">
        <v>131</v>
      </c>
      <c r="AB290" s="22" t="s">
        <v>341</v>
      </c>
      <c r="AC290" s="22" t="s">
        <v>211</v>
      </c>
      <c r="AD290" s="74">
        <v>9.2899999999999991</v>
      </c>
      <c r="AE290" s="74">
        <v>10.5</v>
      </c>
      <c r="AF290" s="22">
        <v>724</v>
      </c>
      <c r="AG290" s="22">
        <v>874</v>
      </c>
      <c r="AH290" s="22">
        <v>856.73657033341397</v>
      </c>
      <c r="AI290" s="6">
        <v>8</v>
      </c>
      <c r="AJ290" s="6">
        <v>300</v>
      </c>
      <c r="AK290" s="6">
        <v>12</v>
      </c>
      <c r="AL290" s="6">
        <v>300</v>
      </c>
      <c r="AM290" s="6">
        <v>12</v>
      </c>
      <c r="AN290" s="5" t="str" cm="1">
        <f t="array" ref="AN290">_xll.Dce_Name_SectI(AF290, AG290, AJ290, AI290, AK290, "x", "-", $Q$14)</f>
        <v>(724-874)x300x8x12</v>
      </c>
      <c r="AO290" s="5">
        <f t="shared" si="188"/>
        <v>832.73657033341397</v>
      </c>
      <c r="AP290" s="27">
        <f t="shared" si="189"/>
        <v>138.6189256266731</v>
      </c>
      <c r="AQ290" s="27">
        <f t="shared" si="190"/>
        <v>166950.4396903282</v>
      </c>
      <c r="AR290" s="5">
        <f t="shared" si="191"/>
        <v>5403.5530093667558</v>
      </c>
      <c r="AS290" s="5">
        <f t="shared" si="192"/>
        <v>3897.3576119286358</v>
      </c>
      <c r="AT290" s="27">
        <f t="shared" si="193"/>
        <v>360.23686729111705</v>
      </c>
      <c r="AU290" s="27">
        <f t="shared" si="194"/>
        <v>2213.976022170802</v>
      </c>
      <c r="AV290" s="82">
        <f t="shared" si="195"/>
        <v>4.89768374670236E-7</v>
      </c>
      <c r="AW290" s="82">
        <f t="shared" si="196"/>
        <v>9633328.2889918946</v>
      </c>
      <c r="AX290" s="82">
        <f t="shared" si="197"/>
        <v>9.6333282889918949E-6</v>
      </c>
      <c r="AY290" s="70">
        <f t="shared" si="198"/>
        <v>0.13963269631800207</v>
      </c>
      <c r="AZ290" s="16">
        <f t="shared" si="199"/>
        <v>633.55242775006047</v>
      </c>
      <c r="BA290" s="22" t="s">
        <v>321</v>
      </c>
      <c r="BB290" s="23">
        <v>47.522021067158306</v>
      </c>
      <c r="BC290" s="23">
        <v>19.343453846431334</v>
      </c>
      <c r="BD290" s="23">
        <v>1.4933522996003887</v>
      </c>
      <c r="BE290" s="23">
        <v>3.5877626495381815E-2</v>
      </c>
      <c r="BF290" s="23">
        <v>1.9302559991580803</v>
      </c>
      <c r="BG290" s="23">
        <v>17.922711029729363</v>
      </c>
      <c r="BH290" s="42" cm="1">
        <f t="array" ref="BH290">_xll.Bimoment(BE290,AY290,AD290,AE290,$O$75)</f>
        <v>0.1202734787281623</v>
      </c>
      <c r="BI290" s="42">
        <f t="shared" si="200"/>
        <v>0.22416337182755094</v>
      </c>
      <c r="BJ290" s="42">
        <f t="shared" si="201"/>
        <v>2.6865908120043516</v>
      </c>
      <c r="BK290" s="24">
        <f t="shared" si="202"/>
        <v>0.54038697954603754</v>
      </c>
      <c r="BL290" s="26" cm="1">
        <f t="array" ref="BL290">_xll.TCVN5575AnnexEHeSoCx(1,BK290)</f>
        <v>1.1159613020453962</v>
      </c>
      <c r="BM290" s="26">
        <f t="shared" si="203"/>
        <v>1.47</v>
      </c>
      <c r="BN290" s="24">
        <f t="shared" si="204"/>
        <v>1</v>
      </c>
      <c r="BO290" s="26" cm="1">
        <f t="array" ref="BO290">noisuy1chieu(BQ290*BN290,$C$92:$M$92,$C$93:$M$93)</f>
        <v>1.5015026330947876</v>
      </c>
      <c r="BP290" s="24">
        <f t="shared" si="205"/>
        <v>1.5787989397543722E-2</v>
      </c>
      <c r="BQ290" s="26">
        <f t="shared" si="206"/>
        <v>1.8977489612870116E-2</v>
      </c>
      <c r="BR290" s="24">
        <f t="shared" si="207"/>
        <v>1.6786643639877724E-2</v>
      </c>
      <c r="BS290" s="24">
        <f t="shared" si="208"/>
        <v>2.4260761320887927E-3</v>
      </c>
      <c r="BT290" s="42">
        <f t="shared" si="209"/>
        <v>5.1552122650291562E-2</v>
      </c>
      <c r="BU290" s="42">
        <f t="shared" si="210"/>
        <v>3.7191555142502629E-2</v>
      </c>
      <c r="BV290" s="28">
        <f t="shared" si="211"/>
        <v>5.1552122650291562E-2</v>
      </c>
      <c r="BW290" s="5" t="str">
        <f t="shared" si="212"/>
        <v>OK</v>
      </c>
      <c r="BX290" s="51">
        <v>1.2</v>
      </c>
      <c r="BY290" s="96" cm="1">
        <f t="array" ref="BY290">_xll.DCETCVNPhuLucFHeSoOnDinh(AE290*1000, BX290*1000, AH290, AI290, AJ290, AK290, AL290, AM290, $D$29)</f>
        <v>1</v>
      </c>
      <c r="BZ290" s="52">
        <f t="shared" si="213"/>
        <v>2.1178144017931517E-2</v>
      </c>
      <c r="CA290" s="54">
        <f t="shared" si="214"/>
        <v>4.0390863789898028E-2</v>
      </c>
      <c r="CB290" s="5" t="str">
        <f t="shared" si="215"/>
        <v>OK</v>
      </c>
      <c r="CC290" s="56">
        <f t="shared" si="216"/>
        <v>0.40527421278457681</v>
      </c>
      <c r="CD290" s="55">
        <f t="shared" si="217"/>
        <v>0.40527421278457681</v>
      </c>
      <c r="CE290" s="54">
        <f t="shared" si="218"/>
        <v>0.40527421278457681</v>
      </c>
      <c r="CF290" s="52">
        <f t="shared" si="219"/>
        <v>0.38</v>
      </c>
      <c r="CG290" s="5" t="str">
        <f t="shared" si="220"/>
        <v>Check</v>
      </c>
      <c r="CH290" s="57">
        <f t="shared" si="221"/>
        <v>3.4673286780698911</v>
      </c>
      <c r="CI290" s="6">
        <f t="shared" si="222"/>
        <v>3.2</v>
      </c>
      <c r="CJ290" s="5" t="str">
        <f t="shared" si="223"/>
        <v>Gia cường</v>
      </c>
      <c r="DN290" s="181"/>
      <c r="DP290" s="27"/>
      <c r="DQ290" s="27"/>
      <c r="DR290" s="5"/>
      <c r="DS290" s="5"/>
      <c r="DT290" s="27"/>
      <c r="DU290" s="27"/>
      <c r="DV290" s="82"/>
      <c r="DW290" s="82"/>
      <c r="DX290" s="82"/>
      <c r="DY290" s="70"/>
      <c r="DZ290" s="16"/>
      <c r="EH290" s="42"/>
      <c r="EI290" s="42"/>
      <c r="EJ290" s="42"/>
      <c r="EK290" s="24"/>
      <c r="EL290" s="26"/>
      <c r="EM290" s="26"/>
      <c r="EN290" s="24"/>
      <c r="EO290" s="26"/>
      <c r="EP290" s="24"/>
      <c r="EQ290" s="26"/>
      <c r="ER290" s="24"/>
      <c r="ES290" s="24"/>
      <c r="ET290" s="42"/>
      <c r="EU290" s="42"/>
      <c r="EV290" s="28"/>
      <c r="EX290" s="51"/>
      <c r="EY290" s="96"/>
      <c r="EZ290" s="52"/>
      <c r="FA290" s="54"/>
      <c r="FB290" s="5"/>
      <c r="FC290" s="56"/>
      <c r="FD290" s="55"/>
      <c r="FE290" s="54"/>
      <c r="FF290" s="52"/>
      <c r="FG290" s="5"/>
      <c r="FH290" s="57"/>
      <c r="FI290" s="6"/>
      <c r="FJ290" s="5"/>
    </row>
    <row r="291" spans="27:166">
      <c r="AA291" s="18" t="s">
        <v>131</v>
      </c>
      <c r="AB291" s="22" t="s">
        <v>341</v>
      </c>
      <c r="AC291" s="22" t="s">
        <v>211</v>
      </c>
      <c r="AD291" s="74">
        <v>9.2899999999999991</v>
      </c>
      <c r="AE291" s="74">
        <v>10.5</v>
      </c>
      <c r="AF291" s="22">
        <v>724</v>
      </c>
      <c r="AG291" s="22">
        <v>874</v>
      </c>
      <c r="AH291" s="22">
        <v>856.73657033341397</v>
      </c>
      <c r="AI291" s="6">
        <v>8</v>
      </c>
      <c r="AJ291" s="6">
        <v>300</v>
      </c>
      <c r="AK291" s="6">
        <v>12</v>
      </c>
      <c r="AL291" s="6">
        <v>300</v>
      </c>
      <c r="AM291" s="6">
        <v>12</v>
      </c>
      <c r="AN291" s="5" t="str" cm="1">
        <f t="array" ref="AN291">_xll.Dce_Name_SectI(AF291, AG291, AJ291, AI291, AK291, "x", "-", $Q$14)</f>
        <v>(724-874)x300x8x12</v>
      </c>
      <c r="AO291" s="5">
        <f t="shared" si="188"/>
        <v>832.73657033341397</v>
      </c>
      <c r="AP291" s="27">
        <f t="shared" si="189"/>
        <v>138.6189256266731</v>
      </c>
      <c r="AQ291" s="27">
        <f t="shared" si="190"/>
        <v>166950.4396903282</v>
      </c>
      <c r="AR291" s="5">
        <f t="shared" si="191"/>
        <v>5403.5530093667558</v>
      </c>
      <c r="AS291" s="5">
        <f t="shared" si="192"/>
        <v>3897.3576119286358</v>
      </c>
      <c r="AT291" s="27">
        <f t="shared" si="193"/>
        <v>360.23686729111705</v>
      </c>
      <c r="AU291" s="27">
        <f t="shared" si="194"/>
        <v>2213.976022170802</v>
      </c>
      <c r="AV291" s="82">
        <f t="shared" si="195"/>
        <v>4.89768374670236E-7</v>
      </c>
      <c r="AW291" s="82">
        <f t="shared" si="196"/>
        <v>9633328.2889918946</v>
      </c>
      <c r="AX291" s="82">
        <f t="shared" si="197"/>
        <v>9.6333282889918949E-6</v>
      </c>
      <c r="AY291" s="70">
        <f t="shared" si="198"/>
        <v>0.13963269631800207</v>
      </c>
      <c r="AZ291" s="16">
        <f t="shared" si="199"/>
        <v>633.55242775006047</v>
      </c>
      <c r="BA291" s="22" t="s">
        <v>321</v>
      </c>
      <c r="BB291" s="23">
        <v>47.724610899924301</v>
      </c>
      <c r="BC291" s="23">
        <v>18.604723937444533</v>
      </c>
      <c r="BD291" s="23">
        <v>0.86387298737827223</v>
      </c>
      <c r="BE291" s="23">
        <v>0.31680638389416049</v>
      </c>
      <c r="BF291" s="23">
        <v>1.6222634392786404</v>
      </c>
      <c r="BG291" s="23">
        <v>17.835087006721096</v>
      </c>
      <c r="BH291" s="42" cm="1">
        <f t="array" ref="BH291">_xll.Bimoment(BE291,AY291,AD291,AE291,$O$75)</f>
        <v>1.0620380888112824</v>
      </c>
      <c r="BI291" s="42">
        <f t="shared" si="200"/>
        <v>0.12967380954465463</v>
      </c>
      <c r="BJ291" s="42">
        <f t="shared" si="201"/>
        <v>2.5839894357561852</v>
      </c>
      <c r="BK291" s="24">
        <f t="shared" si="202"/>
        <v>0.54038697954603754</v>
      </c>
      <c r="BL291" s="26" cm="1">
        <f t="array" ref="BL291">_xll.TCVN5575AnnexEHeSoCx(1,BK291)</f>
        <v>1.1159613020453962</v>
      </c>
      <c r="BM291" s="26">
        <f t="shared" si="203"/>
        <v>1.47</v>
      </c>
      <c r="BN291" s="24">
        <f t="shared" si="204"/>
        <v>1</v>
      </c>
      <c r="BO291" s="26" cm="1">
        <f t="array" ref="BO291">noisuy1chieu(BQ291*BN291,$C$92:$M$92,$C$93:$M$93)</f>
        <v>1.501348614692688</v>
      </c>
      <c r="BP291" s="24">
        <f t="shared" si="205"/>
        <v>1.5855294744831869E-2</v>
      </c>
      <c r="BQ291" s="26">
        <f t="shared" si="206"/>
        <v>1.8884708783914107E-2</v>
      </c>
      <c r="BR291" s="24">
        <f t="shared" si="207"/>
        <v>1.4108158843723781E-2</v>
      </c>
      <c r="BS291" s="24">
        <f t="shared" si="208"/>
        <v>2.1424919352678113E-2</v>
      </c>
      <c r="BT291" s="42">
        <f t="shared" si="209"/>
        <v>4.8848162372469757E-2</v>
      </c>
      <c r="BU291" s="42">
        <f t="shared" si="210"/>
        <v>5.6164922881424093E-2</v>
      </c>
      <c r="BV291" s="28">
        <f t="shared" si="211"/>
        <v>5.6164922881424093E-2</v>
      </c>
      <c r="BW291" s="5" t="str">
        <f t="shared" si="212"/>
        <v>OK</v>
      </c>
      <c r="BX291" s="51">
        <v>1.2</v>
      </c>
      <c r="BY291" s="96" cm="1">
        <f t="array" ref="BY291">_xll.DCETCVNPhuLucFHeSoOnDinh(AE291*1000, BX291*1000, AH291, AI291, AJ291, AK291, AL291, AM291, $D$29)</f>
        <v>1</v>
      </c>
      <c r="BZ291" s="52">
        <f t="shared" si="213"/>
        <v>2.1074604203244914E-2</v>
      </c>
      <c r="CA291" s="54">
        <f t="shared" si="214"/>
        <v>5.6607682399646808E-2</v>
      </c>
      <c r="CB291" s="5" t="str">
        <f t="shared" si="215"/>
        <v>OK</v>
      </c>
      <c r="CC291" s="56">
        <f t="shared" si="216"/>
        <v>0.40527421278457681</v>
      </c>
      <c r="CD291" s="55">
        <f t="shared" si="217"/>
        <v>0.40527421278457681</v>
      </c>
      <c r="CE291" s="54">
        <f t="shared" si="218"/>
        <v>0.40527421278457681</v>
      </c>
      <c r="CF291" s="52">
        <f t="shared" si="219"/>
        <v>0.38</v>
      </c>
      <c r="CG291" s="5" t="str">
        <f t="shared" si="220"/>
        <v>Check</v>
      </c>
      <c r="CH291" s="57">
        <f t="shared" si="221"/>
        <v>3.4673286780698911</v>
      </c>
      <c r="CI291" s="6">
        <f t="shared" si="222"/>
        <v>3.2</v>
      </c>
      <c r="CJ291" s="5" t="str">
        <f t="shared" si="223"/>
        <v>Gia cường</v>
      </c>
      <c r="DN291" s="181"/>
      <c r="DP291" s="27"/>
      <c r="DQ291" s="27"/>
      <c r="DR291" s="5"/>
      <c r="DS291" s="5"/>
      <c r="DT291" s="27"/>
      <c r="DU291" s="27"/>
      <c r="DV291" s="82"/>
      <c r="DW291" s="82"/>
      <c r="DX291" s="82"/>
      <c r="DY291" s="70"/>
      <c r="DZ291" s="16"/>
      <c r="EH291" s="42"/>
      <c r="EI291" s="42"/>
      <c r="EJ291" s="42"/>
      <c r="EK291" s="24"/>
      <c r="EL291" s="26"/>
      <c r="EM291" s="26"/>
      <c r="EN291" s="24"/>
      <c r="EO291" s="26"/>
      <c r="EP291" s="24"/>
      <c r="EQ291" s="26"/>
      <c r="ER291" s="24"/>
      <c r="ES291" s="24"/>
      <c r="ET291" s="42"/>
      <c r="EU291" s="42"/>
      <c r="EV291" s="28"/>
      <c r="EX291" s="51"/>
      <c r="EY291" s="96"/>
      <c r="EZ291" s="52"/>
      <c r="FA291" s="54"/>
      <c r="FB291" s="5"/>
      <c r="FC291" s="56"/>
      <c r="FD291" s="55"/>
      <c r="FE291" s="54"/>
      <c r="FF291" s="52"/>
      <c r="FG291" s="5"/>
      <c r="FH291" s="57"/>
      <c r="FI291" s="6"/>
      <c r="FJ291" s="5"/>
    </row>
    <row r="292" spans="27:166">
      <c r="AA292" s="18" t="s">
        <v>131</v>
      </c>
      <c r="AB292" s="22" t="s">
        <v>341</v>
      </c>
      <c r="AC292" s="22" t="s">
        <v>211</v>
      </c>
      <c r="AD292" s="74">
        <v>10.5</v>
      </c>
      <c r="AE292" s="74">
        <v>10.5</v>
      </c>
      <c r="AF292" s="22">
        <v>724</v>
      </c>
      <c r="AG292" s="22">
        <v>874</v>
      </c>
      <c r="AH292" s="22">
        <v>874</v>
      </c>
      <c r="AI292" s="6">
        <v>8</v>
      </c>
      <c r="AJ292" s="6">
        <v>300</v>
      </c>
      <c r="AK292" s="6">
        <v>12</v>
      </c>
      <c r="AL292" s="6">
        <v>300</v>
      </c>
      <c r="AM292" s="6">
        <v>12</v>
      </c>
      <c r="AN292" s="5" t="str" cm="1">
        <f t="array" ref="AN292">_xll.Dce_Name_SectI(AF292, AG292, AJ292, AI292, AK292, "x", "-", $Q$14)</f>
        <v>(724-874)x300x8x12</v>
      </c>
      <c r="AO292" s="5">
        <f t="shared" si="188"/>
        <v>850</v>
      </c>
      <c r="AP292" s="27">
        <f t="shared" si="189"/>
        <v>140</v>
      </c>
      <c r="AQ292" s="27">
        <f t="shared" si="190"/>
        <v>174698.22666666668</v>
      </c>
      <c r="AR292" s="5">
        <f t="shared" si="191"/>
        <v>5403.626666666667</v>
      </c>
      <c r="AS292" s="5">
        <f t="shared" si="192"/>
        <v>3997.6710907704046</v>
      </c>
      <c r="AT292" s="27">
        <f t="shared" si="193"/>
        <v>360.24177777777783</v>
      </c>
      <c r="AU292" s="27">
        <f t="shared" si="194"/>
        <v>2274.1</v>
      </c>
      <c r="AV292" s="82">
        <f t="shared" si="195"/>
        <v>4.9271466666666671E-7</v>
      </c>
      <c r="AW292" s="82">
        <f t="shared" si="196"/>
        <v>10031094</v>
      </c>
      <c r="AX292" s="82">
        <f t="shared" si="197"/>
        <v>1.0031094E-5</v>
      </c>
      <c r="AY292" s="70">
        <f t="shared" si="198"/>
        <v>0.13724721180314908</v>
      </c>
      <c r="AZ292" s="16">
        <f t="shared" si="199"/>
        <v>646.5</v>
      </c>
      <c r="BA292" s="22" t="s">
        <v>321</v>
      </c>
      <c r="BB292" s="23">
        <v>48.093224463419915</v>
      </c>
      <c r="BC292" s="23">
        <v>19.205750471511926</v>
      </c>
      <c r="BD292" s="23">
        <v>0.86387298737827223</v>
      </c>
      <c r="BE292" s="23">
        <v>0.31680638389416049</v>
      </c>
      <c r="BF292" s="23">
        <v>2.6662021783714227</v>
      </c>
      <c r="BG292" s="23">
        <v>40.679776724079751</v>
      </c>
      <c r="BH292" s="42" cm="1">
        <f t="array" ref="BH292">_xll.Bimoment(BE292,AY292,AD292,AE292,$O$75)</f>
        <v>2.8146489185127179</v>
      </c>
      <c r="BI292" s="42">
        <f t="shared" si="200"/>
        <v>0.12704014520268708</v>
      </c>
      <c r="BJ292" s="42">
        <f t="shared" si="201"/>
        <v>2.6674653432655453</v>
      </c>
      <c r="BK292" s="24">
        <f t="shared" si="202"/>
        <v>0.52941176470588236</v>
      </c>
      <c r="BL292" s="26" cm="1">
        <f t="array" ref="BL292">_xll.TCVN5575AnnexEHeSoCx(1,BK292)</f>
        <v>1.1170588235294117</v>
      </c>
      <c r="BM292" s="26">
        <f t="shared" si="203"/>
        <v>1.47</v>
      </c>
      <c r="BN292" s="24">
        <f t="shared" si="204"/>
        <v>1</v>
      </c>
      <c r="BO292" s="26" cm="1">
        <f t="array" ref="BO292">noisuy1chieu(BQ292*BN292,$C$92:$M$92,$C$93:$M$93)</f>
        <v>1.539639949798584</v>
      </c>
      <c r="BP292" s="24">
        <f t="shared" si="205"/>
        <v>1.5820139626124975E-2</v>
      </c>
      <c r="BQ292" s="26">
        <f t="shared" si="206"/>
        <v>4.1951733361019358E-2</v>
      </c>
      <c r="BR292" s="24">
        <f t="shared" si="207"/>
        <v>2.3186549234317348E-2</v>
      </c>
      <c r="BS292" s="24">
        <f t="shared" si="208"/>
        <v>5.4259993967344426E-2</v>
      </c>
      <c r="BT292" s="42">
        <f t="shared" si="209"/>
        <v>8.0958422221461684E-2</v>
      </c>
      <c r="BU292" s="42">
        <f t="shared" si="210"/>
        <v>0.11203186695448876</v>
      </c>
      <c r="BV292" s="28">
        <f t="shared" si="211"/>
        <v>0.11203186695448876</v>
      </c>
      <c r="BW292" s="5" t="str">
        <f t="shared" si="212"/>
        <v>OK</v>
      </c>
      <c r="BX292" s="51">
        <v>1.2</v>
      </c>
      <c r="BY292" s="96" cm="1">
        <f t="array" ref="BY292">_xll.DCETCVNPhuLucFHeSoOnDinh(AE292*1000, BX292*1000, AH292, AI292, AJ292, AK292, AL292, AM292, $D$29)</f>
        <v>1</v>
      </c>
      <c r="BZ292" s="52">
        <f t="shared" si="213"/>
        <v>4.6862553913279849E-2</v>
      </c>
      <c r="CA292" s="54">
        <f t="shared" si="214"/>
        <v>0.12430909711494162</v>
      </c>
      <c r="CB292" s="5" t="str">
        <f t="shared" si="215"/>
        <v>OK</v>
      </c>
      <c r="CC292" s="56">
        <f t="shared" si="216"/>
        <v>0.40527421278457681</v>
      </c>
      <c r="CD292" s="55">
        <f t="shared" si="217"/>
        <v>0.40527421278457681</v>
      </c>
      <c r="CE292" s="54">
        <f t="shared" si="218"/>
        <v>0.40527421278457681</v>
      </c>
      <c r="CF292" s="52">
        <f t="shared" si="219"/>
        <v>0.38</v>
      </c>
      <c r="CG292" s="5" t="str">
        <f t="shared" si="220"/>
        <v>Check</v>
      </c>
      <c r="CH292" s="57">
        <f t="shared" si="221"/>
        <v>3.5392097349338045</v>
      </c>
      <c r="CI292" s="6">
        <f t="shared" si="222"/>
        <v>3.2</v>
      </c>
      <c r="CJ292" s="5" t="str">
        <f t="shared" si="223"/>
        <v>Gia cường</v>
      </c>
      <c r="DN292" s="181"/>
      <c r="DP292" s="27"/>
      <c r="DQ292" s="27"/>
      <c r="DR292" s="5"/>
      <c r="DS292" s="5"/>
      <c r="DT292" s="27"/>
      <c r="DU292" s="27"/>
      <c r="DV292" s="82"/>
      <c r="DW292" s="82"/>
      <c r="DX292" s="82"/>
      <c r="DY292" s="70"/>
      <c r="DZ292" s="16"/>
      <c r="EH292" s="42"/>
      <c r="EI292" s="42"/>
      <c r="EJ292" s="42"/>
      <c r="EK292" s="24"/>
      <c r="EL292" s="26"/>
      <c r="EM292" s="26"/>
      <c r="EN292" s="24"/>
      <c r="EO292" s="26"/>
      <c r="EP292" s="24"/>
      <c r="EQ292" s="26"/>
      <c r="ER292" s="24"/>
      <c r="ES292" s="24"/>
      <c r="ET292" s="42"/>
      <c r="EU292" s="42"/>
      <c r="EV292" s="28"/>
      <c r="EX292" s="51"/>
      <c r="EY292" s="96"/>
      <c r="EZ292" s="52"/>
      <c r="FA292" s="54"/>
      <c r="FB292" s="5"/>
      <c r="FC292" s="56"/>
      <c r="FD292" s="55"/>
      <c r="FE292" s="54"/>
      <c r="FF292" s="52"/>
      <c r="FG292" s="5"/>
      <c r="FH292" s="57"/>
      <c r="FI292" s="6"/>
      <c r="FJ292" s="5"/>
    </row>
    <row r="293" spans="27:166">
      <c r="AA293" s="18" t="s">
        <v>131</v>
      </c>
      <c r="AB293" s="22" t="s">
        <v>341</v>
      </c>
      <c r="AC293" s="22" t="s">
        <v>211</v>
      </c>
      <c r="AD293" s="74">
        <v>0</v>
      </c>
      <c r="AE293" s="74">
        <v>10.5</v>
      </c>
      <c r="AF293" s="22">
        <v>724</v>
      </c>
      <c r="AG293" s="22">
        <v>874</v>
      </c>
      <c r="AH293" s="22">
        <v>724</v>
      </c>
      <c r="AI293" s="6">
        <v>8</v>
      </c>
      <c r="AJ293" s="6">
        <v>300</v>
      </c>
      <c r="AK293" s="6">
        <v>12</v>
      </c>
      <c r="AL293" s="6">
        <v>300</v>
      </c>
      <c r="AM293" s="6">
        <v>12</v>
      </c>
      <c r="AN293" s="5" t="str" cm="1">
        <f t="array" ref="AN293">_xll.Dce_Name_SectI(AF293, AG293, AJ293, AI293, AK293, "x", "-", $Q$14)</f>
        <v>(724-874)x300x8x12</v>
      </c>
      <c r="AO293" s="5">
        <f t="shared" si="188"/>
        <v>700</v>
      </c>
      <c r="AP293" s="27">
        <f t="shared" si="189"/>
        <v>128</v>
      </c>
      <c r="AQ293" s="27">
        <f t="shared" si="190"/>
        <v>114125.22666666665</v>
      </c>
      <c r="AR293" s="5">
        <f t="shared" si="191"/>
        <v>5402.9866666666676</v>
      </c>
      <c r="AS293" s="5">
        <f t="shared" si="192"/>
        <v>3152.6305709023936</v>
      </c>
      <c r="AT293" s="27">
        <f t="shared" si="193"/>
        <v>360.19911111111116</v>
      </c>
      <c r="AU293" s="27">
        <f t="shared" si="194"/>
        <v>1771.6</v>
      </c>
      <c r="AV293" s="82">
        <f t="shared" si="195"/>
        <v>4.6711466666666669E-7</v>
      </c>
      <c r="AW293" s="82">
        <f t="shared" si="196"/>
        <v>6843744</v>
      </c>
      <c r="AX293" s="82">
        <f t="shared" si="197"/>
        <v>6.8437439999999997E-6</v>
      </c>
      <c r="AY293" s="70">
        <f t="shared" si="198"/>
        <v>0.16178744234285594</v>
      </c>
      <c r="AZ293" s="16">
        <f t="shared" si="199"/>
        <v>534</v>
      </c>
      <c r="BA293" s="22" t="s">
        <v>322</v>
      </c>
      <c r="BB293" s="23">
        <v>116.33200022112578</v>
      </c>
      <c r="BC293" s="23">
        <v>49.460695658569875</v>
      </c>
      <c r="BD293" s="23">
        <v>0.18039708991035575</v>
      </c>
      <c r="BE293" s="23">
        <v>3.660533106051423E-2</v>
      </c>
      <c r="BF293" s="23">
        <v>0.30350134457582811</v>
      </c>
      <c r="BG293" s="23">
        <v>155.11777007149431</v>
      </c>
      <c r="BH293" s="42" cm="1">
        <f t="array" ref="BH293">_xll.Bimoment(BE293,AY293,AD293,AE293,$O$75)</f>
        <v>0.3211726242885673</v>
      </c>
      <c r="BI293" s="42">
        <f t="shared" si="200"/>
        <v>3.2213766055420666E-2</v>
      </c>
      <c r="BJ293" s="42">
        <f t="shared" si="201"/>
        <v>6.8695410636902601</v>
      </c>
      <c r="BK293" s="24">
        <f t="shared" si="202"/>
        <v>0.6428571428571429</v>
      </c>
      <c r="BL293" s="26" cm="1">
        <f t="array" ref="BL293">_xll.TCVN5575AnnexEHeSoCx(1,BK293)</f>
        <v>1.1057142857142856</v>
      </c>
      <c r="BM293" s="26">
        <f t="shared" si="203"/>
        <v>1.47</v>
      </c>
      <c r="BN293" s="24">
        <f t="shared" si="204"/>
        <v>1</v>
      </c>
      <c r="BO293" s="26" cm="1">
        <f t="array" ref="BO293">noisuy1chieu(BQ293*BN293,$C$92:$M$92,$C$93:$M$93)</f>
        <v>1.8552982807159424</v>
      </c>
      <c r="BP293" s="24">
        <f t="shared" si="205"/>
        <v>4.1854646461136957E-2</v>
      </c>
      <c r="BQ293" s="26">
        <f t="shared" si="206"/>
        <v>0.20492738661735993</v>
      </c>
      <c r="BR293" s="24">
        <f t="shared" si="207"/>
        <v>2.6397032067573328E-3</v>
      </c>
      <c r="BS293" s="24">
        <f t="shared" si="208"/>
        <v>6.2205205842596435E-3</v>
      </c>
      <c r="BT293" s="42">
        <f t="shared" si="209"/>
        <v>0.24942173628525421</v>
      </c>
      <c r="BU293" s="42">
        <f t="shared" si="210"/>
        <v>0.25300255366275654</v>
      </c>
      <c r="BV293" s="28">
        <f t="shared" si="211"/>
        <v>0.25300255366275654</v>
      </c>
      <c r="BW293" s="5" t="str">
        <f t="shared" si="212"/>
        <v>OK</v>
      </c>
      <c r="BX293" s="51">
        <v>1.2</v>
      </c>
      <c r="BY293" s="96" cm="1">
        <f t="array" ref="BY293">_xll.DCETCVNPhuLucFHeSoOnDinh(AE293*1000, BX293*1000, AH293, AI293, AJ293, AK293, AL293, AM293, $D$29)</f>
        <v>1</v>
      </c>
      <c r="BZ293" s="52">
        <f t="shared" si="213"/>
        <v>0.22659113891690943</v>
      </c>
      <c r="CA293" s="54">
        <f t="shared" si="214"/>
        <v>0.23545136270792641</v>
      </c>
      <c r="CB293" s="5" t="str">
        <f t="shared" si="215"/>
        <v>OK</v>
      </c>
      <c r="CC293" s="56">
        <f t="shared" si="216"/>
        <v>0.40527421278457681</v>
      </c>
      <c r="CD293" s="55">
        <f t="shared" si="217"/>
        <v>0.40527421278457681</v>
      </c>
      <c r="CE293" s="54">
        <f t="shared" si="218"/>
        <v>0.40527421278457681</v>
      </c>
      <c r="CF293" s="52">
        <f t="shared" si="219"/>
        <v>0.38</v>
      </c>
      <c r="CG293" s="5" t="str">
        <f t="shared" si="220"/>
        <v>Check</v>
      </c>
      <c r="CH293" s="57">
        <f t="shared" si="221"/>
        <v>2.9146433111219565</v>
      </c>
      <c r="CI293" s="6">
        <f t="shared" si="222"/>
        <v>3.2</v>
      </c>
      <c r="CJ293" s="5" t="str">
        <f t="shared" si="223"/>
        <v>OK</v>
      </c>
      <c r="DN293" s="181"/>
      <c r="DP293" s="27"/>
      <c r="DQ293" s="27"/>
      <c r="DR293" s="5"/>
      <c r="DS293" s="5"/>
      <c r="DT293" s="27"/>
      <c r="DU293" s="27"/>
      <c r="DV293" s="82"/>
      <c r="DW293" s="82"/>
      <c r="DX293" s="82"/>
      <c r="DY293" s="70"/>
      <c r="DZ293" s="16"/>
      <c r="EH293" s="42"/>
      <c r="EI293" s="42"/>
      <c r="EJ293" s="42"/>
      <c r="EK293" s="24"/>
      <c r="EL293" s="26"/>
      <c r="EM293" s="26"/>
      <c r="EN293" s="24"/>
      <c r="EO293" s="26"/>
      <c r="EP293" s="24"/>
      <c r="EQ293" s="26"/>
      <c r="ER293" s="24"/>
      <c r="ES293" s="24"/>
      <c r="ET293" s="42"/>
      <c r="EU293" s="42"/>
      <c r="EV293" s="28"/>
      <c r="EX293" s="51"/>
      <c r="EY293" s="96"/>
      <c r="EZ293" s="52"/>
      <c r="FA293" s="54"/>
      <c r="FB293" s="5"/>
      <c r="FC293" s="56"/>
      <c r="FD293" s="55"/>
      <c r="FE293" s="54"/>
      <c r="FF293" s="52"/>
      <c r="FG293" s="5"/>
      <c r="FH293" s="57"/>
      <c r="FI293" s="6"/>
      <c r="FJ293" s="5"/>
    </row>
    <row r="294" spans="27:166">
      <c r="AA294" s="18" t="s">
        <v>131</v>
      </c>
      <c r="AB294" s="22" t="s">
        <v>341</v>
      </c>
      <c r="AC294" s="22" t="s">
        <v>211</v>
      </c>
      <c r="AD294" s="74">
        <v>5.25</v>
      </c>
      <c r="AE294" s="74">
        <v>10.5</v>
      </c>
      <c r="AF294" s="22">
        <v>724</v>
      </c>
      <c r="AG294" s="22">
        <v>874</v>
      </c>
      <c r="AH294" s="22">
        <v>798.99999999999989</v>
      </c>
      <c r="AI294" s="6">
        <v>8</v>
      </c>
      <c r="AJ294" s="6">
        <v>300</v>
      </c>
      <c r="AK294" s="6">
        <v>12</v>
      </c>
      <c r="AL294" s="6">
        <v>300</v>
      </c>
      <c r="AM294" s="6">
        <v>12</v>
      </c>
      <c r="AN294" s="5" t="str" cm="1">
        <f t="array" ref="AN294">_xll.Dce_Name_SectI(AF294, AG294, AJ294, AI294, AK294, "x", "-", $Q$14)</f>
        <v>(724-874)x300x8x12</v>
      </c>
      <c r="AO294" s="5">
        <f t="shared" si="188"/>
        <v>774.99999999999989</v>
      </c>
      <c r="AP294" s="27">
        <f t="shared" si="189"/>
        <v>134</v>
      </c>
      <c r="AQ294" s="27">
        <f t="shared" si="190"/>
        <v>142527.3516666666</v>
      </c>
      <c r="AR294" s="5">
        <f t="shared" si="191"/>
        <v>5403.3066666666673</v>
      </c>
      <c r="AS294" s="5">
        <f t="shared" si="192"/>
        <v>3567.6433458489764</v>
      </c>
      <c r="AT294" s="27">
        <f t="shared" si="193"/>
        <v>360.22044444444447</v>
      </c>
      <c r="AU294" s="27">
        <f t="shared" si="194"/>
        <v>2017.2249999999995</v>
      </c>
      <c r="AV294" s="82">
        <f t="shared" si="195"/>
        <v>4.799146666666667E-7</v>
      </c>
      <c r="AW294" s="82">
        <f t="shared" si="196"/>
        <v>8361481.4999999972</v>
      </c>
      <c r="AX294" s="82">
        <f t="shared" si="197"/>
        <v>8.3614814999999972E-6</v>
      </c>
      <c r="AY294" s="70">
        <f t="shared" si="198"/>
        <v>0.1483611975238546</v>
      </c>
      <c r="AZ294" s="16">
        <f t="shared" si="199"/>
        <v>590.24999999999989</v>
      </c>
      <c r="BA294" s="22" t="s">
        <v>322</v>
      </c>
      <c r="BB294" s="23">
        <v>117.89776291816013</v>
      </c>
      <c r="BC294" s="23">
        <v>12.554112917590604</v>
      </c>
      <c r="BD294" s="23">
        <v>0.18039708991035575</v>
      </c>
      <c r="BE294" s="23">
        <v>3.660533106051423E-2</v>
      </c>
      <c r="BF294" s="23">
        <v>1.2505860666054671</v>
      </c>
      <c r="BG294" s="23">
        <v>317.81180555656579</v>
      </c>
      <c r="BH294" s="42" cm="1">
        <f t="array" ref="BH294">_xll.Bimoment(BE294,AY294,AD294,AE294,$O$75)</f>
        <v>-0.15697060139504218</v>
      </c>
      <c r="BI294" s="42">
        <f t="shared" si="200"/>
        <v>2.9096304824250931E-2</v>
      </c>
      <c r="BJ294" s="42">
        <f t="shared" si="201"/>
        <v>1.7436267941098063</v>
      </c>
      <c r="BK294" s="24">
        <f t="shared" si="202"/>
        <v>0.58064516129032262</v>
      </c>
      <c r="BL294" s="26" cm="1">
        <f t="array" ref="BL294">_xll.TCVN5575AnnexEHeSoCx(1,BK294)</f>
        <v>1.1119354838709676</v>
      </c>
      <c r="BM294" s="26">
        <f t="shared" si="203"/>
        <v>1.47</v>
      </c>
      <c r="BN294" s="24">
        <f t="shared" si="204"/>
        <v>1</v>
      </c>
      <c r="BO294" s="26" cm="1">
        <f t="array" ref="BO294">noisuy1chieu(BQ294*BN294,$C$92:$M$92,$C$93:$M$93)</f>
        <v>2.1980981826782227</v>
      </c>
      <c r="BP294" s="24">
        <f t="shared" si="205"/>
        <v>4.0518673430239641E-2</v>
      </c>
      <c r="BQ294" s="26">
        <f t="shared" si="206"/>
        <v>0.36894655225893502</v>
      </c>
      <c r="BR294" s="24">
        <f t="shared" si="207"/>
        <v>1.0876329228219609E-2</v>
      </c>
      <c r="BS294" s="24">
        <f t="shared" si="208"/>
        <v>2.321552180628946E-3</v>
      </c>
      <c r="BT294" s="42">
        <f t="shared" si="209"/>
        <v>0.42034155491739428</v>
      </c>
      <c r="BU294" s="42">
        <f t="shared" si="210"/>
        <v>0.41178677786980361</v>
      </c>
      <c r="BV294" s="28">
        <f t="shared" si="211"/>
        <v>0.42034155491739428</v>
      </c>
      <c r="BW294" s="5" t="str">
        <f t="shared" si="212"/>
        <v>OK</v>
      </c>
      <c r="BX294" s="51">
        <v>1.2</v>
      </c>
      <c r="BY294" s="96" cm="1">
        <f t="array" ref="BY294">_xll.DCETCVNPhuLucFHeSoOnDinh(AE294*1000, BX294*1000, AH294, AI294, AJ294, AK294, AL294, AM294, $D$29)</f>
        <v>1</v>
      </c>
      <c r="BZ294" s="52">
        <f t="shared" si="213"/>
        <v>0.41024476310856417</v>
      </c>
      <c r="CA294" s="54">
        <f t="shared" si="214"/>
        <v>0.42344264451741276</v>
      </c>
      <c r="CB294" s="5" t="str">
        <f t="shared" si="215"/>
        <v>OK</v>
      </c>
      <c r="CC294" s="56">
        <f t="shared" si="216"/>
        <v>0.40527421278457681</v>
      </c>
      <c r="CD294" s="55">
        <f t="shared" si="217"/>
        <v>0.40527421278457681</v>
      </c>
      <c r="CE294" s="54">
        <f t="shared" si="218"/>
        <v>0.40527421278457681</v>
      </c>
      <c r="CF294" s="52">
        <f t="shared" si="219"/>
        <v>0.38</v>
      </c>
      <c r="CG294" s="5" t="str">
        <f t="shared" si="220"/>
        <v>Check</v>
      </c>
      <c r="CH294" s="57">
        <f t="shared" si="221"/>
        <v>3.2269265230278799</v>
      </c>
      <c r="CI294" s="6">
        <f t="shared" si="222"/>
        <v>3.2</v>
      </c>
      <c r="CJ294" s="5" t="str">
        <f t="shared" si="223"/>
        <v>Gia cường</v>
      </c>
      <c r="DN294" s="181"/>
      <c r="DP294" s="27"/>
      <c r="DQ294" s="27"/>
      <c r="DR294" s="5"/>
      <c r="DS294" s="5"/>
      <c r="DT294" s="27"/>
      <c r="DU294" s="27"/>
      <c r="DV294" s="82"/>
      <c r="DW294" s="82"/>
      <c r="DX294" s="82"/>
      <c r="DY294" s="70"/>
      <c r="DZ294" s="16"/>
      <c r="EH294" s="42"/>
      <c r="EI294" s="42"/>
      <c r="EJ294" s="42"/>
      <c r="EK294" s="24"/>
      <c r="EL294" s="26"/>
      <c r="EM294" s="26"/>
      <c r="EN294" s="24"/>
      <c r="EO294" s="26"/>
      <c r="EP294" s="24"/>
      <c r="EQ294" s="26"/>
      <c r="ER294" s="24"/>
      <c r="ES294" s="24"/>
      <c r="ET294" s="42"/>
      <c r="EU294" s="42"/>
      <c r="EV294" s="28"/>
      <c r="EX294" s="51"/>
      <c r="EY294" s="96"/>
      <c r="EZ294" s="52"/>
      <c r="FA294" s="54"/>
      <c r="FB294" s="5"/>
      <c r="FC294" s="56"/>
      <c r="FD294" s="55"/>
      <c r="FE294" s="54"/>
      <c r="FF294" s="52"/>
      <c r="FG294" s="5"/>
      <c r="FH294" s="57"/>
      <c r="FI294" s="6"/>
      <c r="FJ294" s="5"/>
    </row>
    <row r="295" spans="27:166">
      <c r="AA295" s="18" t="s">
        <v>131</v>
      </c>
      <c r="AB295" s="22" t="s">
        <v>341</v>
      </c>
      <c r="AC295" s="22" t="s">
        <v>211</v>
      </c>
      <c r="AD295" s="74">
        <v>6.47</v>
      </c>
      <c r="AE295" s="74">
        <v>10.5</v>
      </c>
      <c r="AF295" s="22">
        <v>724</v>
      </c>
      <c r="AG295" s="22">
        <v>874</v>
      </c>
      <c r="AH295" s="22">
        <v>816.45524278856499</v>
      </c>
      <c r="AI295" s="6">
        <v>8</v>
      </c>
      <c r="AJ295" s="6">
        <v>300</v>
      </c>
      <c r="AK295" s="6">
        <v>12</v>
      </c>
      <c r="AL295" s="6">
        <v>300</v>
      </c>
      <c r="AM295" s="6">
        <v>12</v>
      </c>
      <c r="AN295" s="5" t="str" cm="1">
        <f t="array" ref="AN295">_xll.Dce_Name_SectI(AF295, AG295, AJ295, AI295, AK295, "x", "-", $Q$14)</f>
        <v>(724-874)x300x8x12</v>
      </c>
      <c r="AO295" s="5">
        <f t="shared" si="188"/>
        <v>792.45524278856499</v>
      </c>
      <c r="AP295" s="27">
        <f t="shared" si="189"/>
        <v>135.39641942308521</v>
      </c>
      <c r="AQ295" s="27">
        <f t="shared" si="190"/>
        <v>149672.00629356259</v>
      </c>
      <c r="AR295" s="5">
        <f t="shared" si="191"/>
        <v>5403.3811423692314</v>
      </c>
      <c r="AS295" s="5">
        <f t="shared" si="192"/>
        <v>3666.3860662432589</v>
      </c>
      <c r="AT295" s="27">
        <f t="shared" si="193"/>
        <v>360.22540949128211</v>
      </c>
      <c r="AU295" s="27">
        <f t="shared" si="194"/>
        <v>2076.0047488425007</v>
      </c>
      <c r="AV295" s="82">
        <f t="shared" si="195"/>
        <v>4.8289369476924839E-7</v>
      </c>
      <c r="AW295" s="82">
        <f t="shared" si="196"/>
        <v>8736501.2082751207</v>
      </c>
      <c r="AX295" s="82">
        <f t="shared" si="197"/>
        <v>8.73650120827512E-6</v>
      </c>
      <c r="AY295" s="70">
        <f t="shared" si="198"/>
        <v>0.14559180563098195</v>
      </c>
      <c r="AZ295" s="16">
        <f t="shared" si="199"/>
        <v>603.34143209142383</v>
      </c>
      <c r="BA295" s="22" t="s">
        <v>322</v>
      </c>
      <c r="BB295" s="23">
        <v>118.26586775895262</v>
      </c>
      <c r="BC295" s="23">
        <v>3.9956974398661438</v>
      </c>
      <c r="BD295" s="23">
        <v>0.18039708991035575</v>
      </c>
      <c r="BE295" s="23">
        <v>3.660533106051423E-2</v>
      </c>
      <c r="BF295" s="23">
        <v>1.4710073167970401</v>
      </c>
      <c r="BG295" s="23">
        <v>327.92144352162956</v>
      </c>
      <c r="BH295" s="42" cm="1">
        <f t="array" ref="BH295">_xll.Bimoment(BE295,AY295,AD295,AE295,$O$75)</f>
        <v>-0.13253566469076491</v>
      </c>
      <c r="BI295" s="42">
        <f t="shared" si="200"/>
        <v>2.8455406717286288E-2</v>
      </c>
      <c r="BJ295" s="42">
        <f t="shared" si="201"/>
        <v>0.55495797775918665</v>
      </c>
      <c r="BK295" s="24">
        <f t="shared" si="202"/>
        <v>0.56785541403764117</v>
      </c>
      <c r="BL295" s="26" cm="1">
        <f t="array" ref="BL295">_xll.TCVN5575AnnexEHeSoCx(1,BK295)</f>
        <v>1.1132144585962358</v>
      </c>
      <c r="BM295" s="26">
        <f t="shared" si="203"/>
        <v>1.47</v>
      </c>
      <c r="BN295" s="24">
        <f t="shared" si="204"/>
        <v>1</v>
      </c>
      <c r="BO295" s="26" cm="1">
        <f t="array" ref="BO295">noisuy1chieu(BQ295*BN295,$C$92:$M$92,$C$93:$M$93)</f>
        <v>2.2003097534179688</v>
      </c>
      <c r="BP295" s="24">
        <f t="shared" si="205"/>
        <v>4.0225985734885172E-2</v>
      </c>
      <c r="BQ295" s="26">
        <f t="shared" si="206"/>
        <v>0.37000469684014647</v>
      </c>
      <c r="BR295" s="24">
        <f t="shared" si="207"/>
        <v>1.2793153372438486E-2</v>
      </c>
      <c r="BS295" s="24">
        <f t="shared" si="208"/>
        <v>1.9157066074789858E-3</v>
      </c>
      <c r="BT295" s="42">
        <f t="shared" si="209"/>
        <v>0.42302383594747012</v>
      </c>
      <c r="BU295" s="42">
        <f t="shared" si="210"/>
        <v>0.41214638918251062</v>
      </c>
      <c r="BV295" s="28">
        <f t="shared" si="211"/>
        <v>0.42302383594747012</v>
      </c>
      <c r="BW295" s="5" t="str">
        <f t="shared" si="212"/>
        <v>OK</v>
      </c>
      <c r="BX295" s="51">
        <v>1.2</v>
      </c>
      <c r="BY295" s="96" cm="1">
        <f t="array" ref="BY295">_xll.DCETCVNPhuLucFHeSoOnDinh(AE295*1000, BX295*1000, AH295, AI295, AJ295, AK295, AL295, AM295, $D$29)</f>
        <v>1</v>
      </c>
      <c r="BZ295" s="52">
        <f t="shared" si="213"/>
        <v>0.41189457827096804</v>
      </c>
      <c r="CA295" s="54">
        <f t="shared" si="214"/>
        <v>0.42660343825088548</v>
      </c>
      <c r="CB295" s="5" t="str">
        <f t="shared" si="215"/>
        <v>OK</v>
      </c>
      <c r="CC295" s="56">
        <f t="shared" si="216"/>
        <v>0.40527421278457681</v>
      </c>
      <c r="CD295" s="55">
        <f t="shared" si="217"/>
        <v>0.40527421278457681</v>
      </c>
      <c r="CE295" s="54">
        <f t="shared" si="218"/>
        <v>0.40527421278457681</v>
      </c>
      <c r="CF295" s="52">
        <f t="shared" si="219"/>
        <v>0.38</v>
      </c>
      <c r="CG295" s="5" t="str">
        <f t="shared" si="220"/>
        <v>Check</v>
      </c>
      <c r="CH295" s="57">
        <f t="shared" si="221"/>
        <v>3.2996062467960243</v>
      </c>
      <c r="CI295" s="6">
        <f t="shared" si="222"/>
        <v>3.2</v>
      </c>
      <c r="CJ295" s="5" t="str">
        <f t="shared" si="223"/>
        <v>Gia cường</v>
      </c>
      <c r="DN295" s="181"/>
      <c r="DP295" s="27"/>
      <c r="DQ295" s="27"/>
      <c r="DR295" s="5"/>
      <c r="DS295" s="5"/>
      <c r="DT295" s="27"/>
      <c r="DU295" s="27"/>
      <c r="DV295" s="82"/>
      <c r="DW295" s="82"/>
      <c r="DX295" s="82"/>
      <c r="DY295" s="70"/>
      <c r="DZ295" s="16"/>
      <c r="EH295" s="42"/>
      <c r="EI295" s="42"/>
      <c r="EJ295" s="42"/>
      <c r="EK295" s="24"/>
      <c r="EL295" s="26"/>
      <c r="EM295" s="26"/>
      <c r="EN295" s="24"/>
      <c r="EO295" s="26"/>
      <c r="EP295" s="24"/>
      <c r="EQ295" s="26"/>
      <c r="ER295" s="24"/>
      <c r="ES295" s="24"/>
      <c r="ET295" s="42"/>
      <c r="EU295" s="42"/>
      <c r="EV295" s="28"/>
      <c r="EX295" s="51"/>
      <c r="EY295" s="96"/>
      <c r="EZ295" s="52"/>
      <c r="FA295" s="54"/>
      <c r="FB295" s="5"/>
      <c r="FC295" s="56"/>
      <c r="FD295" s="55"/>
      <c r="FE295" s="54"/>
      <c r="FF295" s="52"/>
      <c r="FG295" s="5"/>
      <c r="FH295" s="57"/>
      <c r="FI295" s="6"/>
      <c r="FJ295" s="5"/>
    </row>
    <row r="296" spans="27:166">
      <c r="AA296" s="18" t="s">
        <v>131</v>
      </c>
      <c r="AB296" s="22" t="s">
        <v>341</v>
      </c>
      <c r="AC296" s="22" t="s">
        <v>211</v>
      </c>
      <c r="AD296" s="74">
        <v>6.47</v>
      </c>
      <c r="AE296" s="74">
        <v>10.5</v>
      </c>
      <c r="AF296" s="22">
        <v>724</v>
      </c>
      <c r="AG296" s="22">
        <v>874</v>
      </c>
      <c r="AH296" s="22">
        <v>816.45524278856499</v>
      </c>
      <c r="AI296" s="6">
        <v>8</v>
      </c>
      <c r="AJ296" s="6">
        <v>300</v>
      </c>
      <c r="AK296" s="6">
        <v>12</v>
      </c>
      <c r="AL296" s="6">
        <v>300</v>
      </c>
      <c r="AM296" s="6">
        <v>12</v>
      </c>
      <c r="AN296" s="5" t="str" cm="1">
        <f t="array" ref="AN296">_xll.Dce_Name_SectI(AF296, AG296, AJ296, AI296, AK296, "x", "-", $Q$14)</f>
        <v>(724-874)x300x8x12</v>
      </c>
      <c r="AO296" s="5">
        <f t="shared" si="188"/>
        <v>792.45524278856499</v>
      </c>
      <c r="AP296" s="27">
        <f t="shared" si="189"/>
        <v>135.39641942308521</v>
      </c>
      <c r="AQ296" s="27">
        <f t="shared" si="190"/>
        <v>149672.00629356259</v>
      </c>
      <c r="AR296" s="5">
        <f t="shared" si="191"/>
        <v>5403.3811423692314</v>
      </c>
      <c r="AS296" s="5">
        <f t="shared" si="192"/>
        <v>3666.3860662432589</v>
      </c>
      <c r="AT296" s="27">
        <f t="shared" si="193"/>
        <v>360.22540949128211</v>
      </c>
      <c r="AU296" s="27">
        <f t="shared" si="194"/>
        <v>2076.0047488425007</v>
      </c>
      <c r="AV296" s="82">
        <f t="shared" si="195"/>
        <v>4.8289369476924839E-7</v>
      </c>
      <c r="AW296" s="82">
        <f t="shared" si="196"/>
        <v>8736501.2082751207</v>
      </c>
      <c r="AX296" s="82">
        <f t="shared" si="197"/>
        <v>8.73650120827512E-6</v>
      </c>
      <c r="AY296" s="70">
        <f t="shared" si="198"/>
        <v>0.14559180563098195</v>
      </c>
      <c r="AZ296" s="16">
        <f t="shared" si="199"/>
        <v>603.34143209142383</v>
      </c>
      <c r="BA296" s="22" t="s">
        <v>322</v>
      </c>
      <c r="BB296" s="23">
        <v>118.32149075245252</v>
      </c>
      <c r="BC296" s="23">
        <v>4.464244803712063</v>
      </c>
      <c r="BD296" s="23">
        <v>1.5177812597848686</v>
      </c>
      <c r="BE296" s="23">
        <v>3.6601649120069607E-2</v>
      </c>
      <c r="BF296" s="23">
        <v>1.4710074084212863</v>
      </c>
      <c r="BG296" s="23">
        <v>327.92144642587118</v>
      </c>
      <c r="BH296" s="42" cm="1">
        <f t="array" ref="BH296">_xll.Bimoment(BE296,AY296,AD296,AE296,$O$75)</f>
        <v>-0.13252233361548046</v>
      </c>
      <c r="BI296" s="42">
        <f t="shared" si="200"/>
        <v>0.23941119602603031</v>
      </c>
      <c r="BJ296" s="42">
        <f t="shared" si="201"/>
        <v>0.62003400051556423</v>
      </c>
      <c r="BK296" s="24">
        <f t="shared" si="202"/>
        <v>0.56785541403764117</v>
      </c>
      <c r="BL296" s="26" cm="1">
        <f t="array" ref="BL296">_xll.TCVN5575AnnexEHeSoCx(1,BK296)</f>
        <v>1.1132144585962358</v>
      </c>
      <c r="BM296" s="26">
        <f t="shared" si="203"/>
        <v>1.47</v>
      </c>
      <c r="BN296" s="24">
        <f t="shared" si="204"/>
        <v>1</v>
      </c>
      <c r="BO296" s="26" cm="1">
        <f t="array" ref="BO296">noisuy1chieu(BQ296*BN296,$C$92:$M$92,$C$93:$M$93)</f>
        <v>2.2003097534179688</v>
      </c>
      <c r="BP296" s="24">
        <f t="shared" si="205"/>
        <v>4.0244904885316797E-2</v>
      </c>
      <c r="BQ296" s="26">
        <f t="shared" si="206"/>
        <v>0.37000470011709913</v>
      </c>
      <c r="BR296" s="24">
        <f t="shared" si="207"/>
        <v>1.2793154169282268E-2</v>
      </c>
      <c r="BS296" s="24">
        <f t="shared" si="208"/>
        <v>1.9155139164847028E-3</v>
      </c>
      <c r="BT296" s="42">
        <f t="shared" si="209"/>
        <v>0.4230427591716982</v>
      </c>
      <c r="BU296" s="42">
        <f t="shared" si="210"/>
        <v>0.41216511891890062</v>
      </c>
      <c r="BV296" s="28">
        <f t="shared" si="211"/>
        <v>0.4230427591716982</v>
      </c>
      <c r="BW296" s="5" t="str">
        <f t="shared" si="212"/>
        <v>OK</v>
      </c>
      <c r="BX296" s="51">
        <v>1.2</v>
      </c>
      <c r="BY296" s="96" cm="1">
        <f t="array" ref="BY296">_xll.DCETCVNPhuLucFHeSoOnDinh(AE296*1000, BX296*1000, AH296, AI296, AJ296, AK296, AL296, AM296, $D$29)</f>
        <v>1</v>
      </c>
      <c r="BZ296" s="52">
        <f t="shared" si="213"/>
        <v>0.41189458191891909</v>
      </c>
      <c r="CA296" s="54">
        <f t="shared" si="214"/>
        <v>0.42660325000468607</v>
      </c>
      <c r="CB296" s="5" t="str">
        <f t="shared" si="215"/>
        <v>OK</v>
      </c>
      <c r="CC296" s="56">
        <f t="shared" si="216"/>
        <v>0.40527421278457681</v>
      </c>
      <c r="CD296" s="55">
        <f t="shared" si="217"/>
        <v>0.40527421278457681</v>
      </c>
      <c r="CE296" s="54">
        <f t="shared" si="218"/>
        <v>0.40527421278457681</v>
      </c>
      <c r="CF296" s="52">
        <f t="shared" si="219"/>
        <v>0.38</v>
      </c>
      <c r="CG296" s="5" t="str">
        <f t="shared" si="220"/>
        <v>Check</v>
      </c>
      <c r="CH296" s="57">
        <f t="shared" si="221"/>
        <v>3.2996062467960243</v>
      </c>
      <c r="CI296" s="6">
        <f t="shared" si="222"/>
        <v>3.2</v>
      </c>
      <c r="CJ296" s="5" t="str">
        <f t="shared" si="223"/>
        <v>Gia cường</v>
      </c>
      <c r="DN296" s="181"/>
      <c r="DP296" s="27"/>
      <c r="DQ296" s="27"/>
      <c r="DR296" s="5"/>
      <c r="DS296" s="5"/>
      <c r="DT296" s="27"/>
      <c r="DU296" s="27"/>
      <c r="DV296" s="82"/>
      <c r="DW296" s="82"/>
      <c r="DX296" s="82"/>
      <c r="DY296" s="70"/>
      <c r="DZ296" s="16"/>
      <c r="EH296" s="42"/>
      <c r="EI296" s="42"/>
      <c r="EJ296" s="42"/>
      <c r="EK296" s="24"/>
      <c r="EL296" s="26"/>
      <c r="EM296" s="26"/>
      <c r="EN296" s="24"/>
      <c r="EO296" s="26"/>
      <c r="EP296" s="24"/>
      <c r="EQ296" s="26"/>
      <c r="ER296" s="24"/>
      <c r="ES296" s="24"/>
      <c r="ET296" s="42"/>
      <c r="EU296" s="42"/>
      <c r="EV296" s="28"/>
      <c r="EX296" s="51"/>
      <c r="EY296" s="96"/>
      <c r="EZ296" s="52"/>
      <c r="FA296" s="54"/>
      <c r="FB296" s="5"/>
      <c r="FC296" s="56"/>
      <c r="FD296" s="55"/>
      <c r="FE296" s="54"/>
      <c r="FF296" s="52"/>
      <c r="FG296" s="5"/>
      <c r="FH296" s="57"/>
      <c r="FI296" s="6"/>
      <c r="FJ296" s="5"/>
    </row>
    <row r="297" spans="27:166">
      <c r="AA297" s="18" t="s">
        <v>131</v>
      </c>
      <c r="AB297" s="22" t="s">
        <v>341</v>
      </c>
      <c r="AC297" s="22" t="s">
        <v>211</v>
      </c>
      <c r="AD297" s="74">
        <v>9.2899999999999991</v>
      </c>
      <c r="AE297" s="74">
        <v>10.5</v>
      </c>
      <c r="AF297" s="22">
        <v>724</v>
      </c>
      <c r="AG297" s="22">
        <v>874</v>
      </c>
      <c r="AH297" s="22">
        <v>856.73657033341397</v>
      </c>
      <c r="AI297" s="6">
        <v>8</v>
      </c>
      <c r="AJ297" s="6">
        <v>300</v>
      </c>
      <c r="AK297" s="6">
        <v>12</v>
      </c>
      <c r="AL297" s="6">
        <v>300</v>
      </c>
      <c r="AM297" s="6">
        <v>12</v>
      </c>
      <c r="AN297" s="5" t="str" cm="1">
        <f t="array" ref="AN297">_xll.Dce_Name_SectI(AF297, AG297, AJ297, AI297, AK297, "x", "-", $Q$14)</f>
        <v>(724-874)x300x8x12</v>
      </c>
      <c r="AO297" s="5">
        <f t="shared" si="188"/>
        <v>832.73657033341397</v>
      </c>
      <c r="AP297" s="27">
        <f t="shared" si="189"/>
        <v>138.6189256266731</v>
      </c>
      <c r="AQ297" s="27">
        <f t="shared" si="190"/>
        <v>166950.4396903282</v>
      </c>
      <c r="AR297" s="5">
        <f t="shared" si="191"/>
        <v>5403.5530093667558</v>
      </c>
      <c r="AS297" s="5">
        <f t="shared" si="192"/>
        <v>3897.3576119286358</v>
      </c>
      <c r="AT297" s="27">
        <f t="shared" si="193"/>
        <v>360.23686729111705</v>
      </c>
      <c r="AU297" s="27">
        <f t="shared" si="194"/>
        <v>2213.976022170802</v>
      </c>
      <c r="AV297" s="82">
        <f t="shared" si="195"/>
        <v>4.89768374670236E-7</v>
      </c>
      <c r="AW297" s="82">
        <f t="shared" si="196"/>
        <v>9633328.2889918946</v>
      </c>
      <c r="AX297" s="82">
        <f t="shared" si="197"/>
        <v>9.6333282889918949E-6</v>
      </c>
      <c r="AY297" s="70">
        <f t="shared" si="198"/>
        <v>0.13963269631800207</v>
      </c>
      <c r="AZ297" s="16">
        <f t="shared" si="199"/>
        <v>633.55242775006047</v>
      </c>
      <c r="BA297" s="22" t="s">
        <v>322</v>
      </c>
      <c r="BB297" s="23">
        <v>119.17626974057619</v>
      </c>
      <c r="BC297" s="23">
        <v>15.241128853106108</v>
      </c>
      <c r="BD297" s="23">
        <v>1.5177812597848686</v>
      </c>
      <c r="BE297" s="23">
        <v>3.6601649120069607E-2</v>
      </c>
      <c r="BF297" s="23">
        <v>2.8086696762631558</v>
      </c>
      <c r="BG297" s="23">
        <v>312.71300172027037</v>
      </c>
      <c r="BH297" s="42" cm="1">
        <f t="array" ref="BH297">_xll.Bimoment(BE297,AY297,AD297,AE297,$O$75)</f>
        <v>0.122700638165822</v>
      </c>
      <c r="BI297" s="42">
        <f t="shared" si="200"/>
        <v>0.22783034182964576</v>
      </c>
      <c r="BJ297" s="42">
        <f t="shared" si="201"/>
        <v>2.1168234518202929</v>
      </c>
      <c r="BK297" s="24">
        <f t="shared" si="202"/>
        <v>0.54038697954603754</v>
      </c>
      <c r="BL297" s="26" cm="1">
        <f t="array" ref="BL297">_xll.TCVN5575AnnexEHeSoCx(1,BK297)</f>
        <v>1.1159613020453962</v>
      </c>
      <c r="BM297" s="26">
        <f t="shared" si="203"/>
        <v>1.47</v>
      </c>
      <c r="BN297" s="24">
        <f t="shared" si="204"/>
        <v>1</v>
      </c>
      <c r="BO297" s="26" cm="1">
        <f t="array" ref="BO297">noisuy1chieu(BQ297*BN297,$C$92:$M$92,$C$93:$M$93)</f>
        <v>2.1190338134765625</v>
      </c>
      <c r="BP297" s="24">
        <f t="shared" si="205"/>
        <v>3.9593300976067676E-2</v>
      </c>
      <c r="BQ297" s="26">
        <f t="shared" si="206"/>
        <v>0.331116633644987</v>
      </c>
      <c r="BR297" s="24">
        <f t="shared" si="207"/>
        <v>2.4425846612120328E-2</v>
      </c>
      <c r="BS297" s="24">
        <f t="shared" si="208"/>
        <v>1.7537576787697278E-3</v>
      </c>
      <c r="BT297" s="42">
        <f t="shared" si="209"/>
        <v>0.395135781233175</v>
      </c>
      <c r="BU297" s="42">
        <f t="shared" si="210"/>
        <v>0.3724636922998244</v>
      </c>
      <c r="BV297" s="28">
        <f t="shared" si="211"/>
        <v>0.395135781233175</v>
      </c>
      <c r="BW297" s="5" t="str">
        <f t="shared" si="212"/>
        <v>OK</v>
      </c>
      <c r="BX297" s="51">
        <v>1.2</v>
      </c>
      <c r="BY297" s="96" cm="1">
        <f t="array" ref="BY297">_xll.DCETCVNPhuLucFHeSoOnDinh(AE297*1000, BX297*1000, AH297, AI297, AJ297, AK297, AL297, AM297, $D$29)</f>
        <v>1</v>
      </c>
      <c r="BZ297" s="52">
        <f t="shared" si="213"/>
        <v>0.36951334961134813</v>
      </c>
      <c r="CA297" s="54">
        <f t="shared" si="214"/>
        <v>0.39569295390223819</v>
      </c>
      <c r="CB297" s="5" t="str">
        <f t="shared" si="215"/>
        <v>OK</v>
      </c>
      <c r="CC297" s="56">
        <f t="shared" si="216"/>
        <v>0.40527421278457681</v>
      </c>
      <c r="CD297" s="55">
        <f t="shared" si="217"/>
        <v>0.40527421278457681</v>
      </c>
      <c r="CE297" s="54">
        <f t="shared" si="218"/>
        <v>0.40527421278457681</v>
      </c>
      <c r="CF297" s="52">
        <f t="shared" si="219"/>
        <v>0.38</v>
      </c>
      <c r="CG297" s="5" t="str">
        <f t="shared" si="220"/>
        <v>Check</v>
      </c>
      <c r="CH297" s="57">
        <f t="shared" si="221"/>
        <v>3.4673286780698911</v>
      </c>
      <c r="CI297" s="6">
        <f t="shared" si="222"/>
        <v>3.2</v>
      </c>
      <c r="CJ297" s="5" t="str">
        <f t="shared" si="223"/>
        <v>Gia cường</v>
      </c>
      <c r="DN297" s="181"/>
      <c r="DP297" s="27"/>
      <c r="DQ297" s="27"/>
      <c r="DR297" s="5"/>
      <c r="DS297" s="5"/>
      <c r="DT297" s="27"/>
      <c r="DU297" s="27"/>
      <c r="DV297" s="82"/>
      <c r="DW297" s="82"/>
      <c r="DX297" s="82"/>
      <c r="DY297" s="70"/>
      <c r="DZ297" s="16"/>
      <c r="EH297" s="42"/>
      <c r="EI297" s="42"/>
      <c r="EJ297" s="42"/>
      <c r="EK297" s="24"/>
      <c r="EL297" s="26"/>
      <c r="EM297" s="26"/>
      <c r="EN297" s="24"/>
      <c r="EO297" s="26"/>
      <c r="EP297" s="24"/>
      <c r="EQ297" s="26"/>
      <c r="ER297" s="24"/>
      <c r="ES297" s="24"/>
      <c r="ET297" s="42"/>
      <c r="EU297" s="42"/>
      <c r="EV297" s="28"/>
      <c r="EX297" s="51"/>
      <c r="EY297" s="96"/>
      <c r="EZ297" s="52"/>
      <c r="FA297" s="54"/>
      <c r="FB297" s="5"/>
      <c r="FC297" s="56"/>
      <c r="FD297" s="55"/>
      <c r="FE297" s="54"/>
      <c r="FF297" s="52"/>
      <c r="FG297" s="5"/>
      <c r="FH297" s="57"/>
      <c r="FI297" s="6"/>
      <c r="FJ297" s="5"/>
    </row>
    <row r="298" spans="27:166">
      <c r="AA298" s="18" t="s">
        <v>131</v>
      </c>
      <c r="AB298" s="22" t="s">
        <v>341</v>
      </c>
      <c r="AC298" s="22" t="s">
        <v>211</v>
      </c>
      <c r="AD298" s="74">
        <v>9.2899999999999991</v>
      </c>
      <c r="AE298" s="74">
        <v>10.5</v>
      </c>
      <c r="AF298" s="22">
        <v>724</v>
      </c>
      <c r="AG298" s="22">
        <v>874</v>
      </c>
      <c r="AH298" s="22">
        <v>856.73657033341397</v>
      </c>
      <c r="AI298" s="6">
        <v>8</v>
      </c>
      <c r="AJ298" s="6">
        <v>300</v>
      </c>
      <c r="AK298" s="6">
        <v>12</v>
      </c>
      <c r="AL298" s="6">
        <v>300</v>
      </c>
      <c r="AM298" s="6">
        <v>12</v>
      </c>
      <c r="AN298" s="5" t="str" cm="1">
        <f t="array" ref="AN298">_xll.Dce_Name_SectI(AF298, AG298, AJ298, AI298, AK298, "x", "-", $Q$14)</f>
        <v>(724-874)x300x8x12</v>
      </c>
      <c r="AO298" s="5">
        <f t="shared" si="188"/>
        <v>832.73657033341397</v>
      </c>
      <c r="AP298" s="27">
        <f t="shared" si="189"/>
        <v>138.6189256266731</v>
      </c>
      <c r="AQ298" s="27">
        <f t="shared" si="190"/>
        <v>166950.4396903282</v>
      </c>
      <c r="AR298" s="5">
        <f t="shared" si="191"/>
        <v>5403.5530093667558</v>
      </c>
      <c r="AS298" s="5">
        <f t="shared" si="192"/>
        <v>3897.3576119286358</v>
      </c>
      <c r="AT298" s="27">
        <f t="shared" si="193"/>
        <v>360.23686729111705</v>
      </c>
      <c r="AU298" s="27">
        <f t="shared" si="194"/>
        <v>2213.976022170802</v>
      </c>
      <c r="AV298" s="82">
        <f t="shared" si="195"/>
        <v>4.89768374670236E-7</v>
      </c>
      <c r="AW298" s="82">
        <f t="shared" si="196"/>
        <v>9633328.2889918946</v>
      </c>
      <c r="AX298" s="82">
        <f t="shared" si="197"/>
        <v>9.6333282889918949E-6</v>
      </c>
      <c r="AY298" s="70">
        <f t="shared" si="198"/>
        <v>0.13963269631800207</v>
      </c>
      <c r="AZ298" s="16">
        <f t="shared" si="199"/>
        <v>633.55242775006047</v>
      </c>
      <c r="BA298" s="22" t="s">
        <v>322</v>
      </c>
      <c r="BB298" s="23">
        <v>119.39304192594136</v>
      </c>
      <c r="BC298" s="23">
        <v>32.089917526922363</v>
      </c>
      <c r="BD298" s="23">
        <v>0.60504976628385521</v>
      </c>
      <c r="BE298" s="23">
        <v>0.22248543065079787</v>
      </c>
      <c r="BF298" s="23">
        <v>2.6022485715279799</v>
      </c>
      <c r="BG298" s="23">
        <v>312.2445425866681</v>
      </c>
      <c r="BH298" s="42" cm="1">
        <f t="array" ref="BH298">_xll.Bimoment(BE298,AY298,AD298,AE298,$O$75)</f>
        <v>0.74584356114385686</v>
      </c>
      <c r="BI298" s="42">
        <f t="shared" si="200"/>
        <v>9.0822504354769018E-2</v>
      </c>
      <c r="BJ298" s="42">
        <f t="shared" si="201"/>
        <v>4.456932989850328</v>
      </c>
      <c r="BK298" s="24">
        <f t="shared" si="202"/>
        <v>0.54038697954603754</v>
      </c>
      <c r="BL298" s="26" cm="1">
        <f t="array" ref="BL298">_xll.TCVN5575AnnexEHeSoCx(1,BK298)</f>
        <v>1.1159613020453962</v>
      </c>
      <c r="BM298" s="26">
        <f t="shared" si="203"/>
        <v>1.47</v>
      </c>
      <c r="BN298" s="24">
        <f t="shared" si="204"/>
        <v>1</v>
      </c>
      <c r="BO298" s="26" cm="1">
        <f t="array" ref="BO298">noisuy1chieu(BQ298*BN298,$C$92:$M$92,$C$93:$M$93)</f>
        <v>2.1179969310760498</v>
      </c>
      <c r="BP298" s="24">
        <f t="shared" si="205"/>
        <v>3.9665318051254589E-2</v>
      </c>
      <c r="BQ298" s="26">
        <f t="shared" si="206"/>
        <v>0.33062060498463286</v>
      </c>
      <c r="BR298" s="24">
        <f t="shared" si="207"/>
        <v>2.2630687044451248E-2</v>
      </c>
      <c r="BS298" s="24">
        <f t="shared" si="208"/>
        <v>1.0665545412922634E-2</v>
      </c>
      <c r="BT298" s="42">
        <f t="shared" si="209"/>
        <v>0.39291661008033874</v>
      </c>
      <c r="BU298" s="42">
        <f t="shared" si="210"/>
        <v>0.38095146844881012</v>
      </c>
      <c r="BV298" s="28">
        <f t="shared" si="211"/>
        <v>0.39291661008033874</v>
      </c>
      <c r="BW298" s="5" t="str">
        <f t="shared" si="212"/>
        <v>OK</v>
      </c>
      <c r="BX298" s="51">
        <v>1.2</v>
      </c>
      <c r="BY298" s="96" cm="1">
        <f t="array" ref="BY298">_xll.DCETCVNPhuLucFHeSoOnDinh(AE298*1000, BX298*1000, AH298, AI298, AJ298, AK298, AL298, AM298, $D$29)</f>
        <v>1</v>
      </c>
      <c r="BZ298" s="52">
        <f t="shared" si="213"/>
        <v>0.36895980082168744</v>
      </c>
      <c r="CA298" s="54">
        <f t="shared" si="214"/>
        <v>0.40225603327906134</v>
      </c>
      <c r="CB298" s="5" t="str">
        <f t="shared" si="215"/>
        <v>OK</v>
      </c>
      <c r="CC298" s="56">
        <f t="shared" si="216"/>
        <v>0.40527421278457681</v>
      </c>
      <c r="CD298" s="55">
        <f t="shared" si="217"/>
        <v>0.40527421278457681</v>
      </c>
      <c r="CE298" s="54">
        <f t="shared" si="218"/>
        <v>0.40527421278457681</v>
      </c>
      <c r="CF298" s="52">
        <f t="shared" si="219"/>
        <v>0.38</v>
      </c>
      <c r="CG298" s="5" t="str">
        <f t="shared" si="220"/>
        <v>Check</v>
      </c>
      <c r="CH298" s="57">
        <f t="shared" si="221"/>
        <v>3.4673286780698911</v>
      </c>
      <c r="CI298" s="6">
        <f t="shared" si="222"/>
        <v>3.2</v>
      </c>
      <c r="CJ298" s="5" t="str">
        <f t="shared" si="223"/>
        <v>Gia cường</v>
      </c>
      <c r="DN298" s="181"/>
      <c r="DP298" s="27"/>
      <c r="DQ298" s="27"/>
      <c r="DR298" s="5"/>
      <c r="DS298" s="5"/>
      <c r="DT298" s="27"/>
      <c r="DU298" s="27"/>
      <c r="DV298" s="82"/>
      <c r="DW298" s="82"/>
      <c r="DX298" s="82"/>
      <c r="DY298" s="70"/>
      <c r="DZ298" s="16"/>
      <c r="EH298" s="42"/>
      <c r="EI298" s="42"/>
      <c r="EJ298" s="42"/>
      <c r="EK298" s="24"/>
      <c r="EL298" s="26"/>
      <c r="EM298" s="26"/>
      <c r="EN298" s="24"/>
      <c r="EO298" s="26"/>
      <c r="EP298" s="24"/>
      <c r="EQ298" s="26"/>
      <c r="ER298" s="24"/>
      <c r="ES298" s="24"/>
      <c r="ET298" s="42"/>
      <c r="EU298" s="42"/>
      <c r="EV298" s="28"/>
      <c r="EX298" s="51"/>
      <c r="EY298" s="96"/>
      <c r="EZ298" s="52"/>
      <c r="FA298" s="54"/>
      <c r="FB298" s="5"/>
      <c r="FC298" s="56"/>
      <c r="FD298" s="55"/>
      <c r="FE298" s="54"/>
      <c r="FF298" s="52"/>
      <c r="FG298" s="5"/>
      <c r="FH298" s="57"/>
      <c r="FI298" s="6"/>
      <c r="FJ298" s="5"/>
    </row>
    <row r="299" spans="27:166">
      <c r="AA299" s="18" t="s">
        <v>131</v>
      </c>
      <c r="AB299" s="22" t="s">
        <v>341</v>
      </c>
      <c r="AC299" s="22" t="s">
        <v>211</v>
      </c>
      <c r="AD299" s="74">
        <v>10.5</v>
      </c>
      <c r="AE299" s="74">
        <v>10.5</v>
      </c>
      <c r="AF299" s="22">
        <v>724</v>
      </c>
      <c r="AG299" s="22">
        <v>874</v>
      </c>
      <c r="AH299" s="22">
        <v>874</v>
      </c>
      <c r="AI299" s="6">
        <v>8</v>
      </c>
      <c r="AJ299" s="6">
        <v>300</v>
      </c>
      <c r="AK299" s="6">
        <v>12</v>
      </c>
      <c r="AL299" s="6">
        <v>300</v>
      </c>
      <c r="AM299" s="6">
        <v>12</v>
      </c>
      <c r="AN299" s="5" t="str" cm="1">
        <f t="array" ref="AN299">_xll.Dce_Name_SectI(AF299, AG299, AJ299, AI299, AK299, "x", "-", $Q$14)</f>
        <v>(724-874)x300x8x12</v>
      </c>
      <c r="AO299" s="5">
        <f t="shared" si="188"/>
        <v>850</v>
      </c>
      <c r="AP299" s="27">
        <f t="shared" si="189"/>
        <v>140</v>
      </c>
      <c r="AQ299" s="27">
        <f t="shared" si="190"/>
        <v>174698.22666666668</v>
      </c>
      <c r="AR299" s="5">
        <f t="shared" si="191"/>
        <v>5403.626666666667</v>
      </c>
      <c r="AS299" s="5">
        <f t="shared" si="192"/>
        <v>3997.6710907704046</v>
      </c>
      <c r="AT299" s="27">
        <f t="shared" si="193"/>
        <v>360.24177777777783</v>
      </c>
      <c r="AU299" s="27">
        <f t="shared" si="194"/>
        <v>2274.1</v>
      </c>
      <c r="AV299" s="82">
        <f t="shared" si="195"/>
        <v>4.9271466666666671E-7</v>
      </c>
      <c r="AW299" s="82">
        <f t="shared" si="196"/>
        <v>10031094</v>
      </c>
      <c r="AX299" s="82">
        <f t="shared" si="197"/>
        <v>1.0031094E-5</v>
      </c>
      <c r="AY299" s="70">
        <f t="shared" si="198"/>
        <v>0.13724721180314908</v>
      </c>
      <c r="AZ299" s="16">
        <f t="shared" si="199"/>
        <v>646.5</v>
      </c>
      <c r="BA299" s="22" t="s">
        <v>322</v>
      </c>
      <c r="BB299" s="23">
        <v>119.76165548943699</v>
      </c>
      <c r="BC299" s="23">
        <v>40.515938365512774</v>
      </c>
      <c r="BD299" s="23">
        <v>0.60504976628385521</v>
      </c>
      <c r="BE299" s="23">
        <v>0.22248543065079787</v>
      </c>
      <c r="BF299" s="23">
        <v>1.8710821855761868</v>
      </c>
      <c r="BG299" s="23">
        <v>268.37347297700575</v>
      </c>
      <c r="BH299" s="42" cm="1">
        <f t="array" ref="BH299">_xll.Bimoment(BE299,AY299,AD299,AE299,$O$75)</f>
        <v>1.9766595895848906</v>
      </c>
      <c r="BI299" s="42">
        <f t="shared" si="200"/>
        <v>8.8977906806449292E-2</v>
      </c>
      <c r="BJ299" s="42">
        <f t="shared" si="201"/>
        <v>5.627213661876775</v>
      </c>
      <c r="BK299" s="24">
        <f t="shared" si="202"/>
        <v>0.52941176470588236</v>
      </c>
      <c r="BL299" s="26" cm="1">
        <f t="array" ref="BL299">_xll.TCVN5575AnnexEHeSoCx(1,BK299)</f>
        <v>1.1170588235294117</v>
      </c>
      <c r="BM299" s="26">
        <f t="shared" si="203"/>
        <v>1.47</v>
      </c>
      <c r="BN299" s="24">
        <f t="shared" si="204"/>
        <v>1</v>
      </c>
      <c r="BO299" s="26" cm="1">
        <f t="array" ref="BO299">noisuy1chieu(BQ299*BN299,$C$92:$M$92,$C$93:$M$93)</f>
        <v>2.0054383277893066</v>
      </c>
      <c r="BP299" s="24">
        <f t="shared" si="205"/>
        <v>3.939528141099901E-2</v>
      </c>
      <c r="BQ299" s="26">
        <f t="shared" si="206"/>
        <v>0.27676485187878747</v>
      </c>
      <c r="BR299" s="24">
        <f t="shared" si="207"/>
        <v>1.6271811481234428E-2</v>
      </c>
      <c r="BS299" s="24">
        <f t="shared" si="208"/>
        <v>2.9254808122195469E-2</v>
      </c>
      <c r="BT299" s="42">
        <f t="shared" si="209"/>
        <v>0.33243194477102089</v>
      </c>
      <c r="BU299" s="42">
        <f t="shared" si="210"/>
        <v>0.34541494141198192</v>
      </c>
      <c r="BV299" s="28">
        <f t="shared" si="211"/>
        <v>0.34541494141198192</v>
      </c>
      <c r="BW299" s="5" t="str">
        <f t="shared" si="212"/>
        <v>OK</v>
      </c>
      <c r="BX299" s="51">
        <v>1.2</v>
      </c>
      <c r="BY299" s="96" cm="1">
        <f t="array" ref="BY299">_xll.DCETCVNPhuLucFHeSoOnDinh(AE299*1000, BX299*1000, AH299, AI299, AJ299, AK299, AL299, AM299, $D$29)</f>
        <v>1</v>
      </c>
      <c r="BZ299" s="52">
        <f t="shared" si="213"/>
        <v>0.30916261983401022</v>
      </c>
      <c r="CA299" s="54">
        <f t="shared" si="214"/>
        <v>0.35468923943744013</v>
      </c>
      <c r="CB299" s="5" t="str">
        <f t="shared" si="215"/>
        <v>OK</v>
      </c>
      <c r="CC299" s="56">
        <f t="shared" si="216"/>
        <v>0.40527421278457681</v>
      </c>
      <c r="CD299" s="55">
        <f t="shared" si="217"/>
        <v>0.40527421278457681</v>
      </c>
      <c r="CE299" s="54">
        <f t="shared" si="218"/>
        <v>0.40527421278457681</v>
      </c>
      <c r="CF299" s="52">
        <f t="shared" si="219"/>
        <v>0.38</v>
      </c>
      <c r="CG299" s="5" t="str">
        <f t="shared" si="220"/>
        <v>Check</v>
      </c>
      <c r="CH299" s="57">
        <f t="shared" si="221"/>
        <v>3.5392097349338045</v>
      </c>
      <c r="CI299" s="6">
        <f t="shared" si="222"/>
        <v>3.2</v>
      </c>
      <c r="CJ299" s="5" t="str">
        <f t="shared" si="223"/>
        <v>Gia cường</v>
      </c>
      <c r="DN299" s="181"/>
      <c r="DP299" s="27"/>
      <c r="DQ299" s="27"/>
      <c r="DR299" s="5"/>
      <c r="DS299" s="5"/>
      <c r="DT299" s="27"/>
      <c r="DU299" s="27"/>
      <c r="DV299" s="82"/>
      <c r="DW299" s="82"/>
      <c r="DX299" s="82"/>
      <c r="DY299" s="70"/>
      <c r="DZ299" s="16"/>
      <c r="EH299" s="42"/>
      <c r="EI299" s="42"/>
      <c r="EJ299" s="42"/>
      <c r="EK299" s="24"/>
      <c r="EL299" s="26"/>
      <c r="EM299" s="26"/>
      <c r="EN299" s="24"/>
      <c r="EO299" s="26"/>
      <c r="EP299" s="24"/>
      <c r="EQ299" s="26"/>
      <c r="ER299" s="24"/>
      <c r="ES299" s="24"/>
      <c r="ET299" s="42"/>
      <c r="EU299" s="42"/>
      <c r="EV299" s="28"/>
      <c r="EX299" s="51"/>
      <c r="EY299" s="96"/>
      <c r="EZ299" s="52"/>
      <c r="FA299" s="54"/>
      <c r="FB299" s="5"/>
      <c r="FC299" s="56"/>
      <c r="FD299" s="55"/>
      <c r="FE299" s="54"/>
      <c r="FF299" s="52"/>
      <c r="FG299" s="5"/>
      <c r="FH299" s="57"/>
      <c r="FI299" s="6"/>
      <c r="FJ299" s="5"/>
    </row>
    <row r="300" spans="27:166">
      <c r="AA300" s="18" t="s">
        <v>131</v>
      </c>
      <c r="AB300" s="22" t="s">
        <v>341</v>
      </c>
      <c r="AC300" s="22" t="s">
        <v>211</v>
      </c>
      <c r="AD300" s="74">
        <v>0</v>
      </c>
      <c r="AE300" s="74">
        <v>10.5</v>
      </c>
      <c r="AF300" s="22">
        <v>724</v>
      </c>
      <c r="AG300" s="22">
        <v>874</v>
      </c>
      <c r="AH300" s="22">
        <v>724</v>
      </c>
      <c r="AI300" s="6">
        <v>8</v>
      </c>
      <c r="AJ300" s="6">
        <v>300</v>
      </c>
      <c r="AK300" s="6">
        <v>12</v>
      </c>
      <c r="AL300" s="6">
        <v>300</v>
      </c>
      <c r="AM300" s="6">
        <v>12</v>
      </c>
      <c r="AN300" s="5" t="str" cm="1">
        <f t="array" ref="AN300">_xll.Dce_Name_SectI(AF300, AG300, AJ300, AI300, AK300, "x", "-", $Q$14)</f>
        <v>(724-874)x300x8x12</v>
      </c>
      <c r="AO300" s="5">
        <f t="shared" si="188"/>
        <v>700</v>
      </c>
      <c r="AP300" s="27">
        <f t="shared" si="189"/>
        <v>128</v>
      </c>
      <c r="AQ300" s="27">
        <f t="shared" si="190"/>
        <v>114125.22666666665</v>
      </c>
      <c r="AR300" s="5">
        <f t="shared" si="191"/>
        <v>5402.9866666666676</v>
      </c>
      <c r="AS300" s="5">
        <f t="shared" si="192"/>
        <v>3152.6305709023936</v>
      </c>
      <c r="AT300" s="27">
        <f t="shared" si="193"/>
        <v>360.19911111111116</v>
      </c>
      <c r="AU300" s="27">
        <f t="shared" si="194"/>
        <v>1771.6</v>
      </c>
      <c r="AV300" s="82">
        <f t="shared" si="195"/>
        <v>4.6711466666666669E-7</v>
      </c>
      <c r="AW300" s="82">
        <f t="shared" si="196"/>
        <v>6843744</v>
      </c>
      <c r="AX300" s="82">
        <f t="shared" si="197"/>
        <v>6.8437439999999997E-6</v>
      </c>
      <c r="AY300" s="70">
        <f t="shared" si="198"/>
        <v>0.16178744234285594</v>
      </c>
      <c r="AZ300" s="16">
        <f t="shared" si="199"/>
        <v>534</v>
      </c>
      <c r="BA300" s="22" t="s">
        <v>323</v>
      </c>
      <c r="BB300" s="23">
        <v>38.531195497784211</v>
      </c>
      <c r="BC300" s="23">
        <v>7.9525611480672751</v>
      </c>
      <c r="BD300" s="23">
        <v>0.11502854217390102</v>
      </c>
      <c r="BE300" s="23">
        <v>3.7311530044810338E-2</v>
      </c>
      <c r="BF300" s="23">
        <v>0.13616990692304398</v>
      </c>
      <c r="BG300" s="23">
        <v>132.92901675046232</v>
      </c>
      <c r="BH300" s="42" cm="1">
        <f t="array" ref="BH300">_xll.Bimoment(BE300,AY300,AD300,AE300,$O$75)</f>
        <v>0.32736876497313994</v>
      </c>
      <c r="BI300" s="42">
        <f t="shared" si="200"/>
        <v>2.0540811102482324E-2</v>
      </c>
      <c r="BJ300" s="42">
        <f t="shared" si="201"/>
        <v>1.1045223816760104</v>
      </c>
      <c r="BK300" s="24">
        <f t="shared" si="202"/>
        <v>0.6428571428571429</v>
      </c>
      <c r="BL300" s="26" cm="1">
        <f t="array" ref="BL300">_xll.TCVN5575AnnexEHeSoCx(1,BK300)</f>
        <v>1.1057142857142856</v>
      </c>
      <c r="BM300" s="26">
        <f t="shared" si="203"/>
        <v>1.47</v>
      </c>
      <c r="BN300" s="24">
        <f t="shared" si="204"/>
        <v>1</v>
      </c>
      <c r="BO300" s="26" cm="1">
        <f t="array" ref="BO300">noisuy1chieu(BQ300*BN300,$C$92:$M$92,$C$93:$M$93)</f>
        <v>1.7940325736999512</v>
      </c>
      <c r="BP300" s="24">
        <f t="shared" si="205"/>
        <v>1.3862991801217594E-2</v>
      </c>
      <c r="BQ300" s="26">
        <f t="shared" si="206"/>
        <v>0.17561363856463469</v>
      </c>
      <c r="BR300" s="24">
        <f t="shared" si="207"/>
        <v>1.1843378831516201E-3</v>
      </c>
      <c r="BS300" s="24">
        <f t="shared" si="208"/>
        <v>6.5570556444312436E-3</v>
      </c>
      <c r="BT300" s="42">
        <f t="shared" si="209"/>
        <v>0.19066096824900389</v>
      </c>
      <c r="BU300" s="42">
        <f t="shared" si="210"/>
        <v>0.19603368601028351</v>
      </c>
      <c r="BV300" s="28">
        <f t="shared" si="211"/>
        <v>0.19603368601028351</v>
      </c>
      <c r="BW300" s="5" t="str">
        <f t="shared" si="212"/>
        <v>OK</v>
      </c>
      <c r="BX300" s="51">
        <v>1.2</v>
      </c>
      <c r="BY300" s="96" cm="1">
        <f t="array" ref="BY300">_xll.DCETCVNPhuLucFHeSoOnDinh(AE300*1000, BX300*1000, AH300, AI300, AJ300, AK300, AL300, AM300, $D$29)</f>
        <v>1</v>
      </c>
      <c r="BZ300" s="52">
        <f t="shared" si="213"/>
        <v>0.19417850892718178</v>
      </c>
      <c r="CA300" s="54">
        <f t="shared" si="214"/>
        <v>0.20191990245476463</v>
      </c>
      <c r="CB300" s="5" t="str">
        <f t="shared" si="215"/>
        <v>OK</v>
      </c>
      <c r="CC300" s="56">
        <f t="shared" si="216"/>
        <v>0.40527421278457681</v>
      </c>
      <c r="CD300" s="55">
        <f t="shared" si="217"/>
        <v>0.40527421278457681</v>
      </c>
      <c r="CE300" s="54">
        <f t="shared" si="218"/>
        <v>0.40527421278457681</v>
      </c>
      <c r="CF300" s="52">
        <f t="shared" si="219"/>
        <v>0.38</v>
      </c>
      <c r="CG300" s="5" t="str">
        <f t="shared" si="220"/>
        <v>Check</v>
      </c>
      <c r="CH300" s="57">
        <f t="shared" si="221"/>
        <v>2.9146433111219565</v>
      </c>
      <c r="CI300" s="6">
        <f t="shared" si="222"/>
        <v>3.2</v>
      </c>
      <c r="CJ300" s="5" t="str">
        <f t="shared" si="223"/>
        <v>OK</v>
      </c>
      <c r="DN300" s="181"/>
      <c r="DP300" s="27"/>
      <c r="DQ300" s="27"/>
      <c r="DR300" s="5"/>
      <c r="DS300" s="5"/>
      <c r="DT300" s="27"/>
      <c r="DU300" s="27"/>
      <c r="DV300" s="82"/>
      <c r="DW300" s="82"/>
      <c r="DX300" s="82"/>
      <c r="DY300" s="70"/>
      <c r="DZ300" s="16"/>
      <c r="EH300" s="42"/>
      <c r="EI300" s="42"/>
      <c r="EJ300" s="42"/>
      <c r="EK300" s="24"/>
      <c r="EL300" s="26"/>
      <c r="EM300" s="26"/>
      <c r="EN300" s="24"/>
      <c r="EO300" s="26"/>
      <c r="EP300" s="24"/>
      <c r="EQ300" s="26"/>
      <c r="ER300" s="24"/>
      <c r="ES300" s="24"/>
      <c r="ET300" s="42"/>
      <c r="EU300" s="42"/>
      <c r="EV300" s="28"/>
      <c r="EX300" s="51"/>
      <c r="EY300" s="96"/>
      <c r="EZ300" s="52"/>
      <c r="FA300" s="54"/>
      <c r="FB300" s="5"/>
      <c r="FC300" s="56"/>
      <c r="FD300" s="55"/>
      <c r="FE300" s="54"/>
      <c r="FF300" s="52"/>
      <c r="FG300" s="5"/>
      <c r="FH300" s="57"/>
      <c r="FI300" s="6"/>
      <c r="FJ300" s="5"/>
    </row>
    <row r="301" spans="27:166">
      <c r="AA301" s="18" t="s">
        <v>131</v>
      </c>
      <c r="AB301" s="22" t="s">
        <v>341</v>
      </c>
      <c r="AC301" s="22" t="s">
        <v>211</v>
      </c>
      <c r="AD301" s="74">
        <v>5.25</v>
      </c>
      <c r="AE301" s="74">
        <v>10.5</v>
      </c>
      <c r="AF301" s="22">
        <v>724</v>
      </c>
      <c r="AG301" s="22">
        <v>874</v>
      </c>
      <c r="AH301" s="22">
        <v>798.99999999999989</v>
      </c>
      <c r="AI301" s="6">
        <v>8</v>
      </c>
      <c r="AJ301" s="6">
        <v>300</v>
      </c>
      <c r="AK301" s="6">
        <v>12</v>
      </c>
      <c r="AL301" s="6">
        <v>300</v>
      </c>
      <c r="AM301" s="6">
        <v>12</v>
      </c>
      <c r="AN301" s="5" t="str" cm="1">
        <f t="array" ref="AN301">_xll.Dce_Name_SectI(AF301, AG301, AJ301, AI301, AK301, "x", "-", $Q$14)</f>
        <v>(724-874)x300x8x12</v>
      </c>
      <c r="AO301" s="5">
        <f t="shared" si="188"/>
        <v>774.99999999999989</v>
      </c>
      <c r="AP301" s="27">
        <f t="shared" si="189"/>
        <v>134</v>
      </c>
      <c r="AQ301" s="27">
        <f t="shared" si="190"/>
        <v>142527.3516666666</v>
      </c>
      <c r="AR301" s="5">
        <f t="shared" si="191"/>
        <v>5403.3066666666673</v>
      </c>
      <c r="AS301" s="5">
        <f t="shared" si="192"/>
        <v>3567.6433458489764</v>
      </c>
      <c r="AT301" s="27">
        <f t="shared" si="193"/>
        <v>360.22044444444447</v>
      </c>
      <c r="AU301" s="27">
        <f t="shared" si="194"/>
        <v>2017.2249999999995</v>
      </c>
      <c r="AV301" s="82">
        <f t="shared" si="195"/>
        <v>4.799146666666667E-7</v>
      </c>
      <c r="AW301" s="82">
        <f t="shared" si="196"/>
        <v>8361481.4999999972</v>
      </c>
      <c r="AX301" s="82">
        <f t="shared" si="197"/>
        <v>8.3614814999999972E-6</v>
      </c>
      <c r="AY301" s="70">
        <f t="shared" si="198"/>
        <v>0.1483611975238546</v>
      </c>
      <c r="AZ301" s="16">
        <f t="shared" si="199"/>
        <v>590.24999999999989</v>
      </c>
      <c r="BA301" s="22" t="s">
        <v>323</v>
      </c>
      <c r="BB301" s="23">
        <v>40.096958194818548</v>
      </c>
      <c r="BC301" s="23">
        <v>8.1640215929060336</v>
      </c>
      <c r="BD301" s="23">
        <v>0.11502854217390102</v>
      </c>
      <c r="BE301" s="23">
        <v>3.7311530044810338E-2</v>
      </c>
      <c r="BF301" s="23">
        <v>0.74006975333619729</v>
      </c>
      <c r="BG301" s="23">
        <v>132.27909605536399</v>
      </c>
      <c r="BH301" s="42" cm="1">
        <f t="array" ref="BH301">_xll.Bimoment(BE301,AY301,AD301,AE301,$O$75)</f>
        <v>-0.15999891656275017</v>
      </c>
      <c r="BI301" s="42">
        <f t="shared" si="200"/>
        <v>1.8552990673209844E-2</v>
      </c>
      <c r="BJ301" s="42">
        <f t="shared" si="201"/>
        <v>1.1338918879036157</v>
      </c>
      <c r="BK301" s="24">
        <f t="shared" si="202"/>
        <v>0.58064516129032262</v>
      </c>
      <c r="BL301" s="26" cm="1">
        <f t="array" ref="BL301">_xll.TCVN5575AnnexEHeSoCx(1,BK301)</f>
        <v>1.1119354838709676</v>
      </c>
      <c r="BM301" s="26">
        <f t="shared" si="203"/>
        <v>1.47</v>
      </c>
      <c r="BN301" s="24">
        <f t="shared" si="204"/>
        <v>1</v>
      </c>
      <c r="BO301" s="26" cm="1">
        <f t="array" ref="BO301">noisuy1chieu(BQ301*BN301,$C$92:$M$92,$C$93:$M$93)</f>
        <v>1.7479453086853027</v>
      </c>
      <c r="BP301" s="24">
        <f t="shared" si="205"/>
        <v>1.3780376441659952E-2</v>
      </c>
      <c r="BQ301" s="26">
        <f t="shared" si="206"/>
        <v>0.15356231446496302</v>
      </c>
      <c r="BR301" s="24">
        <f t="shared" si="207"/>
        <v>6.4363761152243194E-3</v>
      </c>
      <c r="BS301" s="24">
        <f t="shared" si="208"/>
        <v>2.9757498236198418E-3</v>
      </c>
      <c r="BT301" s="42">
        <f t="shared" si="209"/>
        <v>0.17377906702184728</v>
      </c>
      <c r="BU301" s="42">
        <f t="shared" si="210"/>
        <v>0.1703184407302428</v>
      </c>
      <c r="BV301" s="28">
        <f t="shared" si="211"/>
        <v>0.17377906702184728</v>
      </c>
      <c r="BW301" s="5" t="str">
        <f t="shared" si="212"/>
        <v>OK</v>
      </c>
      <c r="BX301" s="51">
        <v>1.2</v>
      </c>
      <c r="BY301" s="96" cm="1">
        <f t="array" ref="BY301">_xll.DCETCVNPhuLucFHeSoOnDinh(AE301*1000, BX301*1000, AH301, AI301, AJ301, AK301, AL301, AM301, $D$29)</f>
        <v>1</v>
      </c>
      <c r="BZ301" s="52">
        <f t="shared" si="213"/>
        <v>0.17075138643894436</v>
      </c>
      <c r="CA301" s="54">
        <f t="shared" si="214"/>
        <v>0.18016351237778852</v>
      </c>
      <c r="CB301" s="5" t="str">
        <f t="shared" si="215"/>
        <v>OK</v>
      </c>
      <c r="CC301" s="56">
        <f t="shared" si="216"/>
        <v>0.40527421278457681</v>
      </c>
      <c r="CD301" s="55">
        <f t="shared" si="217"/>
        <v>0.40527421278457681</v>
      </c>
      <c r="CE301" s="54">
        <f t="shared" si="218"/>
        <v>0.40527421278457681</v>
      </c>
      <c r="CF301" s="52">
        <f t="shared" si="219"/>
        <v>0.38</v>
      </c>
      <c r="CG301" s="5" t="str">
        <f t="shared" si="220"/>
        <v>Check</v>
      </c>
      <c r="CH301" s="57">
        <f t="shared" si="221"/>
        <v>3.2269265230278799</v>
      </c>
      <c r="CI301" s="6">
        <f t="shared" si="222"/>
        <v>3.2</v>
      </c>
      <c r="CJ301" s="5" t="str">
        <f t="shared" si="223"/>
        <v>Gia cường</v>
      </c>
      <c r="DN301" s="181"/>
      <c r="DP301" s="27"/>
      <c r="DQ301" s="27"/>
      <c r="DR301" s="5"/>
      <c r="DS301" s="5"/>
      <c r="DT301" s="27"/>
      <c r="DU301" s="27"/>
      <c r="DV301" s="82"/>
      <c r="DW301" s="82"/>
      <c r="DX301" s="82"/>
      <c r="DY301" s="70"/>
      <c r="DZ301" s="16"/>
      <c r="EH301" s="42"/>
      <c r="EI301" s="42"/>
      <c r="EJ301" s="42"/>
      <c r="EK301" s="24"/>
      <c r="EL301" s="26"/>
      <c r="EM301" s="26"/>
      <c r="EN301" s="24"/>
      <c r="EO301" s="26"/>
      <c r="EP301" s="24"/>
      <c r="EQ301" s="26"/>
      <c r="ER301" s="24"/>
      <c r="ES301" s="24"/>
      <c r="ET301" s="42"/>
      <c r="EU301" s="42"/>
      <c r="EV301" s="28"/>
      <c r="EX301" s="51"/>
      <c r="EY301" s="96"/>
      <c r="EZ301" s="52"/>
      <c r="FA301" s="54"/>
      <c r="FB301" s="5"/>
      <c r="FC301" s="56"/>
      <c r="FD301" s="55"/>
      <c r="FE301" s="54"/>
      <c r="FF301" s="52"/>
      <c r="FG301" s="5"/>
      <c r="FH301" s="57"/>
      <c r="FI301" s="6"/>
      <c r="FJ301" s="5"/>
    </row>
    <row r="302" spans="27:166">
      <c r="AA302" s="18" t="s">
        <v>131</v>
      </c>
      <c r="AB302" s="22" t="s">
        <v>341</v>
      </c>
      <c r="AC302" s="22" t="s">
        <v>211</v>
      </c>
      <c r="AD302" s="74">
        <v>6.47</v>
      </c>
      <c r="AE302" s="74">
        <v>10.5</v>
      </c>
      <c r="AF302" s="22">
        <v>724</v>
      </c>
      <c r="AG302" s="22">
        <v>874</v>
      </c>
      <c r="AH302" s="22">
        <v>816.45524278856499</v>
      </c>
      <c r="AI302" s="6">
        <v>8</v>
      </c>
      <c r="AJ302" s="6">
        <v>300</v>
      </c>
      <c r="AK302" s="6">
        <v>12</v>
      </c>
      <c r="AL302" s="6">
        <v>300</v>
      </c>
      <c r="AM302" s="6">
        <v>12</v>
      </c>
      <c r="AN302" s="5" t="str" cm="1">
        <f t="array" ref="AN302">_xll.Dce_Name_SectI(AF302, AG302, AJ302, AI302, AK302, "x", "-", $Q$14)</f>
        <v>(724-874)x300x8x12</v>
      </c>
      <c r="AO302" s="5">
        <f t="shared" si="188"/>
        <v>792.45524278856499</v>
      </c>
      <c r="AP302" s="27">
        <f t="shared" si="189"/>
        <v>135.39641942308521</v>
      </c>
      <c r="AQ302" s="27">
        <f t="shared" si="190"/>
        <v>149672.00629356259</v>
      </c>
      <c r="AR302" s="5">
        <f t="shared" si="191"/>
        <v>5403.3811423692314</v>
      </c>
      <c r="AS302" s="5">
        <f t="shared" si="192"/>
        <v>3666.3860662432589</v>
      </c>
      <c r="AT302" s="27">
        <f t="shared" si="193"/>
        <v>360.22540949128211</v>
      </c>
      <c r="AU302" s="27">
        <f t="shared" si="194"/>
        <v>2076.0047488425007</v>
      </c>
      <c r="AV302" s="82">
        <f t="shared" si="195"/>
        <v>4.8289369476924839E-7</v>
      </c>
      <c r="AW302" s="82">
        <f t="shared" si="196"/>
        <v>8736501.2082751207</v>
      </c>
      <c r="AX302" s="82">
        <f t="shared" si="197"/>
        <v>8.73650120827512E-6</v>
      </c>
      <c r="AY302" s="70">
        <f t="shared" si="198"/>
        <v>0.14559180563098195</v>
      </c>
      <c r="AZ302" s="16">
        <f t="shared" si="199"/>
        <v>603.34143209142383</v>
      </c>
      <c r="BA302" s="22" t="s">
        <v>323</v>
      </c>
      <c r="BB302" s="23">
        <v>40.465063035611053</v>
      </c>
      <c r="BC302" s="23">
        <v>11.883843769638879</v>
      </c>
      <c r="BD302" s="23">
        <v>0.11502854217390102</v>
      </c>
      <c r="BE302" s="23">
        <v>3.7311530044810338E-2</v>
      </c>
      <c r="BF302" s="23">
        <v>0.88061933252444702</v>
      </c>
      <c r="BG302" s="23">
        <v>120.02998798877834</v>
      </c>
      <c r="BH302" s="42" cm="1">
        <f t="array" ref="BH302">_xll.Bimoment(BE302,AY302,AD302,AE302,$O$75)</f>
        <v>-0.1350925750935939</v>
      </c>
      <c r="BI302" s="42">
        <f t="shared" si="200"/>
        <v>1.8144327900640782E-2</v>
      </c>
      <c r="BJ302" s="42">
        <f t="shared" si="201"/>
        <v>1.6505338568942889</v>
      </c>
      <c r="BK302" s="24">
        <f t="shared" si="202"/>
        <v>0.56785541403764117</v>
      </c>
      <c r="BL302" s="26" cm="1">
        <f t="array" ref="BL302">_xll.TCVN5575AnnexEHeSoCx(1,BK302)</f>
        <v>1.1132144585962358</v>
      </c>
      <c r="BM302" s="26">
        <f t="shared" si="203"/>
        <v>1.47</v>
      </c>
      <c r="BN302" s="24">
        <f t="shared" si="204"/>
        <v>1</v>
      </c>
      <c r="BO302" s="26" cm="1">
        <f t="array" ref="BO302">noisuy1chieu(BQ302*BN302,$C$92:$M$92,$C$93:$M$93)</f>
        <v>1.7100567817687988</v>
      </c>
      <c r="BP302" s="24">
        <f t="shared" si="205"/>
        <v>1.3763455841286045E-2</v>
      </c>
      <c r="BQ302" s="26">
        <f t="shared" si="206"/>
        <v>0.13543383695975034</v>
      </c>
      <c r="BR302" s="24">
        <f t="shared" si="207"/>
        <v>7.658628244113657E-3</v>
      </c>
      <c r="BS302" s="24">
        <f t="shared" si="208"/>
        <v>2.5124707214495036E-3</v>
      </c>
      <c r="BT302" s="42">
        <f t="shared" si="209"/>
        <v>0.15685592104515003</v>
      </c>
      <c r="BU302" s="42">
        <f t="shared" si="210"/>
        <v>0.15170976352248589</v>
      </c>
      <c r="BV302" s="28">
        <f t="shared" si="211"/>
        <v>0.15685592104515003</v>
      </c>
      <c r="BW302" s="5" t="str">
        <f t="shared" si="212"/>
        <v>OK</v>
      </c>
      <c r="BX302" s="51">
        <v>1.2</v>
      </c>
      <c r="BY302" s="96" cm="1">
        <f t="array" ref="BY302">_xll.DCETCVNPhuLucFHeSoOnDinh(AE302*1000, BX302*1000, AH302, AI302, AJ302, AK302, AL302, AM302, $D$29)</f>
        <v>1</v>
      </c>
      <c r="BZ302" s="52">
        <f t="shared" si="213"/>
        <v>0.15076690548675933</v>
      </c>
      <c r="CA302" s="54">
        <f t="shared" si="214"/>
        <v>0.16093800445232248</v>
      </c>
      <c r="CB302" s="5" t="str">
        <f t="shared" si="215"/>
        <v>OK</v>
      </c>
      <c r="CC302" s="56">
        <f t="shared" si="216"/>
        <v>0.40527421278457681</v>
      </c>
      <c r="CD302" s="55">
        <f t="shared" si="217"/>
        <v>0.40527421278457681</v>
      </c>
      <c r="CE302" s="54">
        <f t="shared" si="218"/>
        <v>0.40527421278457681</v>
      </c>
      <c r="CF302" s="52">
        <f t="shared" si="219"/>
        <v>0.38</v>
      </c>
      <c r="CG302" s="5" t="str">
        <f t="shared" si="220"/>
        <v>Check</v>
      </c>
      <c r="CH302" s="57">
        <f t="shared" si="221"/>
        <v>3.2996062467960243</v>
      </c>
      <c r="CI302" s="6">
        <f t="shared" si="222"/>
        <v>3.2</v>
      </c>
      <c r="CJ302" s="5" t="str">
        <f t="shared" si="223"/>
        <v>Gia cường</v>
      </c>
      <c r="DN302" s="181"/>
      <c r="DP302" s="27"/>
      <c r="DQ302" s="27"/>
      <c r="DR302" s="5"/>
      <c r="DS302" s="5"/>
      <c r="DT302" s="27"/>
      <c r="DU302" s="27"/>
      <c r="DV302" s="82"/>
      <c r="DW302" s="82"/>
      <c r="DX302" s="82"/>
      <c r="DY302" s="70"/>
      <c r="DZ302" s="16"/>
      <c r="EH302" s="42"/>
      <c r="EI302" s="42"/>
      <c r="EJ302" s="42"/>
      <c r="EK302" s="24"/>
      <c r="EL302" s="26"/>
      <c r="EM302" s="26"/>
      <c r="EN302" s="24"/>
      <c r="EO302" s="26"/>
      <c r="EP302" s="24"/>
      <c r="EQ302" s="26"/>
      <c r="ER302" s="24"/>
      <c r="ES302" s="24"/>
      <c r="ET302" s="42"/>
      <c r="EU302" s="42"/>
      <c r="EV302" s="28"/>
      <c r="EX302" s="51"/>
      <c r="EY302" s="96"/>
      <c r="EZ302" s="52"/>
      <c r="FA302" s="54"/>
      <c r="FB302" s="5"/>
      <c r="FC302" s="56"/>
      <c r="FD302" s="55"/>
      <c r="FE302" s="54"/>
      <c r="FF302" s="52"/>
      <c r="FG302" s="5"/>
      <c r="FH302" s="57"/>
      <c r="FI302" s="6"/>
      <c r="FJ302" s="5"/>
    </row>
    <row r="303" spans="27:166">
      <c r="AA303" s="18" t="s">
        <v>131</v>
      </c>
      <c r="AB303" s="22" t="s">
        <v>341</v>
      </c>
      <c r="AC303" s="22" t="s">
        <v>211</v>
      </c>
      <c r="AD303" s="74">
        <v>6.47</v>
      </c>
      <c r="AE303" s="74">
        <v>10.5</v>
      </c>
      <c r="AF303" s="22">
        <v>724</v>
      </c>
      <c r="AG303" s="22">
        <v>874</v>
      </c>
      <c r="AH303" s="22">
        <v>816.45524278856499</v>
      </c>
      <c r="AI303" s="6">
        <v>8</v>
      </c>
      <c r="AJ303" s="6">
        <v>300</v>
      </c>
      <c r="AK303" s="6">
        <v>12</v>
      </c>
      <c r="AL303" s="6">
        <v>300</v>
      </c>
      <c r="AM303" s="6">
        <v>12</v>
      </c>
      <c r="AN303" s="5" t="str" cm="1">
        <f t="array" ref="AN303">_xll.Dce_Name_SectI(AF303, AG303, AJ303, AI303, AK303, "x", "-", $Q$14)</f>
        <v>(724-874)x300x8x12</v>
      </c>
      <c r="AO303" s="5">
        <f t="shared" si="188"/>
        <v>792.45524278856499</v>
      </c>
      <c r="AP303" s="27">
        <f t="shared" si="189"/>
        <v>135.39641942308521</v>
      </c>
      <c r="AQ303" s="27">
        <f t="shared" si="190"/>
        <v>149672.00629356259</v>
      </c>
      <c r="AR303" s="5">
        <f t="shared" si="191"/>
        <v>5403.3811423692314</v>
      </c>
      <c r="AS303" s="5">
        <f t="shared" si="192"/>
        <v>3666.3860662432589</v>
      </c>
      <c r="AT303" s="27">
        <f t="shared" si="193"/>
        <v>360.22540949128211</v>
      </c>
      <c r="AU303" s="27">
        <f t="shared" si="194"/>
        <v>2076.0047488425007</v>
      </c>
      <c r="AV303" s="82">
        <f t="shared" si="195"/>
        <v>4.8289369476924839E-7</v>
      </c>
      <c r="AW303" s="82">
        <f t="shared" si="196"/>
        <v>8736501.2082751207</v>
      </c>
      <c r="AX303" s="82">
        <f t="shared" si="197"/>
        <v>8.73650120827512E-6</v>
      </c>
      <c r="AY303" s="70">
        <f t="shared" si="198"/>
        <v>0.14559180563098195</v>
      </c>
      <c r="AZ303" s="16">
        <f t="shared" si="199"/>
        <v>603.34143209142383</v>
      </c>
      <c r="BA303" s="22" t="s">
        <v>323</v>
      </c>
      <c r="BB303" s="23">
        <v>40.520722564484458</v>
      </c>
      <c r="BC303" s="23">
        <v>11.415518171718759</v>
      </c>
      <c r="BD303" s="23">
        <v>0.4301690673230496</v>
      </c>
      <c r="BE303" s="23">
        <v>3.7309325849825048E-2</v>
      </c>
      <c r="BF303" s="23">
        <v>0.88061942592202058</v>
      </c>
      <c r="BG303" s="23">
        <v>120.02999990855915</v>
      </c>
      <c r="BH303" s="42" cm="1">
        <f t="array" ref="BH303">_xll.Bimoment(BE303,AY303,AD303,AE303,$O$75)</f>
        <v>-0.13508459444053</v>
      </c>
      <c r="BI303" s="42">
        <f t="shared" si="200"/>
        <v>6.7853842730810063E-2</v>
      </c>
      <c r="BJ303" s="42">
        <f t="shared" si="201"/>
        <v>1.5854886349609387</v>
      </c>
      <c r="BK303" s="24">
        <f t="shared" si="202"/>
        <v>0.56785541403764117</v>
      </c>
      <c r="BL303" s="26" cm="1">
        <f t="array" ref="BL303">_xll.TCVN5575AnnexEHeSoCx(1,BK303)</f>
        <v>1.1132144585962358</v>
      </c>
      <c r="BM303" s="26">
        <f t="shared" si="203"/>
        <v>1.47</v>
      </c>
      <c r="BN303" s="24">
        <f t="shared" si="204"/>
        <v>1</v>
      </c>
      <c r="BO303" s="26" cm="1">
        <f t="array" ref="BO303">noisuy1chieu(BQ303*BN303,$C$92:$M$92,$C$93:$M$93)</f>
        <v>1.7100567817687988</v>
      </c>
      <c r="BP303" s="24">
        <f t="shared" si="205"/>
        <v>1.3782387418561033E-2</v>
      </c>
      <c r="BQ303" s="26">
        <f t="shared" si="206"/>
        <v>0.13543385040923636</v>
      </c>
      <c r="BR303" s="24">
        <f t="shared" si="207"/>
        <v>7.6586290563798298E-3</v>
      </c>
      <c r="BS303" s="24">
        <f t="shared" si="208"/>
        <v>2.5123222961408054E-3</v>
      </c>
      <c r="BT303" s="42">
        <f t="shared" si="209"/>
        <v>0.15687486688417721</v>
      </c>
      <c r="BU303" s="42">
        <f t="shared" si="210"/>
        <v>0.15172856012393821</v>
      </c>
      <c r="BV303" s="28">
        <f t="shared" si="211"/>
        <v>0.15687486688417721</v>
      </c>
      <c r="BW303" s="5" t="str">
        <f t="shared" si="212"/>
        <v>OK</v>
      </c>
      <c r="BX303" s="51">
        <v>1.2</v>
      </c>
      <c r="BY303" s="96" cm="1">
        <f t="array" ref="BY303">_xll.DCETCVNPhuLucFHeSoOnDinh(AE303*1000, BX303*1000, AH303, AI303, AJ303, AK303, AL303, AM303, $D$29)</f>
        <v>1</v>
      </c>
      <c r="BZ303" s="52">
        <f t="shared" si="213"/>
        <v>0.15076692045892168</v>
      </c>
      <c r="CA303" s="54">
        <f t="shared" si="214"/>
        <v>0.16093787181144231</v>
      </c>
      <c r="CB303" s="5" t="str">
        <f t="shared" si="215"/>
        <v>OK</v>
      </c>
      <c r="CC303" s="56">
        <f t="shared" si="216"/>
        <v>0.40527421278457681</v>
      </c>
      <c r="CD303" s="55">
        <f t="shared" si="217"/>
        <v>0.40527421278457681</v>
      </c>
      <c r="CE303" s="54">
        <f t="shared" si="218"/>
        <v>0.40527421278457681</v>
      </c>
      <c r="CF303" s="52">
        <f t="shared" si="219"/>
        <v>0.38</v>
      </c>
      <c r="CG303" s="5" t="str">
        <f t="shared" si="220"/>
        <v>Check</v>
      </c>
      <c r="CH303" s="57">
        <f t="shared" si="221"/>
        <v>3.2996062467960243</v>
      </c>
      <c r="CI303" s="6">
        <f t="shared" si="222"/>
        <v>3.2</v>
      </c>
      <c r="CJ303" s="5" t="str">
        <f t="shared" si="223"/>
        <v>Gia cường</v>
      </c>
      <c r="DN303" s="181"/>
      <c r="DP303" s="27"/>
      <c r="DQ303" s="27"/>
      <c r="DR303" s="5"/>
      <c r="DS303" s="5"/>
      <c r="DT303" s="27"/>
      <c r="DU303" s="27"/>
      <c r="DV303" s="82"/>
      <c r="DW303" s="82"/>
      <c r="DX303" s="82"/>
      <c r="DY303" s="70"/>
      <c r="DZ303" s="16"/>
      <c r="EH303" s="42"/>
      <c r="EI303" s="42"/>
      <c r="EJ303" s="42"/>
      <c r="EK303" s="24"/>
      <c r="EL303" s="26"/>
      <c r="EM303" s="26"/>
      <c r="EN303" s="24"/>
      <c r="EO303" s="26"/>
      <c r="EP303" s="24"/>
      <c r="EQ303" s="26"/>
      <c r="ER303" s="24"/>
      <c r="ES303" s="24"/>
      <c r="ET303" s="42"/>
      <c r="EU303" s="42"/>
      <c r="EV303" s="28"/>
      <c r="EX303" s="51"/>
      <c r="EY303" s="96"/>
      <c r="EZ303" s="52"/>
      <c r="FA303" s="54"/>
      <c r="FB303" s="5"/>
      <c r="FC303" s="56"/>
      <c r="FD303" s="55"/>
      <c r="FE303" s="54"/>
      <c r="FF303" s="52"/>
      <c r="FG303" s="5"/>
      <c r="FH303" s="57"/>
      <c r="FI303" s="6"/>
      <c r="FJ303" s="5"/>
    </row>
    <row r="304" spans="27:166">
      <c r="AA304" s="18" t="s">
        <v>131</v>
      </c>
      <c r="AB304" s="22" t="s">
        <v>341</v>
      </c>
      <c r="AC304" s="22" t="s">
        <v>211</v>
      </c>
      <c r="AD304" s="74">
        <v>9.2899999999999991</v>
      </c>
      <c r="AE304" s="74">
        <v>10.5</v>
      </c>
      <c r="AF304" s="22">
        <v>724</v>
      </c>
      <c r="AG304" s="22">
        <v>874</v>
      </c>
      <c r="AH304" s="22">
        <v>856.73657033341397</v>
      </c>
      <c r="AI304" s="6">
        <v>8</v>
      </c>
      <c r="AJ304" s="6">
        <v>300</v>
      </c>
      <c r="AK304" s="6">
        <v>12</v>
      </c>
      <c r="AL304" s="6">
        <v>300</v>
      </c>
      <c r="AM304" s="6">
        <v>12</v>
      </c>
      <c r="AN304" s="5" t="str" cm="1">
        <f t="array" ref="AN304">_xll.Dce_Name_SectI(AF304, AG304, AJ304, AI304, AK304, "x", "-", $Q$14)</f>
        <v>(724-874)x300x8x12</v>
      </c>
      <c r="AO304" s="5">
        <f t="shared" si="188"/>
        <v>832.73657033341397</v>
      </c>
      <c r="AP304" s="27">
        <f t="shared" si="189"/>
        <v>138.6189256266731</v>
      </c>
      <c r="AQ304" s="27">
        <f t="shared" si="190"/>
        <v>166950.4396903282</v>
      </c>
      <c r="AR304" s="5">
        <f t="shared" si="191"/>
        <v>5403.5530093667558</v>
      </c>
      <c r="AS304" s="5">
        <f t="shared" si="192"/>
        <v>3897.3576119286358</v>
      </c>
      <c r="AT304" s="27">
        <f t="shared" si="193"/>
        <v>360.23686729111705</v>
      </c>
      <c r="AU304" s="27">
        <f t="shared" si="194"/>
        <v>2213.976022170802</v>
      </c>
      <c r="AV304" s="82">
        <f t="shared" si="195"/>
        <v>4.89768374670236E-7</v>
      </c>
      <c r="AW304" s="82">
        <f t="shared" si="196"/>
        <v>9633328.2889918946</v>
      </c>
      <c r="AX304" s="82">
        <f t="shared" si="197"/>
        <v>9.6333282889918949E-6</v>
      </c>
      <c r="AY304" s="70">
        <f t="shared" si="198"/>
        <v>0.13963269631800207</v>
      </c>
      <c r="AZ304" s="16">
        <f t="shared" si="199"/>
        <v>633.55242775006047</v>
      </c>
      <c r="BA304" s="22" t="s">
        <v>323</v>
      </c>
      <c r="BB304" s="23">
        <v>41.375501552608142</v>
      </c>
      <c r="BC304" s="23">
        <v>19.954907833087844</v>
      </c>
      <c r="BD304" s="23">
        <v>0.4301690673230496</v>
      </c>
      <c r="BE304" s="23">
        <v>3.7309325849825048E-2</v>
      </c>
      <c r="BF304" s="23">
        <v>0.33232525111495698</v>
      </c>
      <c r="BG304" s="23">
        <v>75.787822894404556</v>
      </c>
      <c r="BH304" s="42" cm="1">
        <f t="array" ref="BH304">_xll.Bimoment(BE304,AY304,AD304,AE304,$O$75)</f>
        <v>0.12507300084465228</v>
      </c>
      <c r="BI304" s="42">
        <f t="shared" si="200"/>
        <v>6.4571600829121903E-2</v>
      </c>
      <c r="BJ304" s="42">
        <f t="shared" si="201"/>
        <v>2.7715149768177563</v>
      </c>
      <c r="BK304" s="24">
        <f t="shared" si="202"/>
        <v>0.54038697954603754</v>
      </c>
      <c r="BL304" s="26" cm="1">
        <f t="array" ref="BL304">_xll.TCVN5575AnnexEHeSoCx(1,BK304)</f>
        <v>1.1159613020453962</v>
      </c>
      <c r="BM304" s="26">
        <f t="shared" si="203"/>
        <v>1.47</v>
      </c>
      <c r="BN304" s="24">
        <f t="shared" si="204"/>
        <v>1</v>
      </c>
      <c r="BO304" s="26" cm="1">
        <f t="array" ref="BO304">noisuy1chieu(BQ304*BN304,$C$92:$M$92,$C$93:$M$93)</f>
        <v>1.6032117605209351</v>
      </c>
      <c r="BP304" s="24">
        <f t="shared" si="205"/>
        <v>1.3745963769248694E-2</v>
      </c>
      <c r="BQ304" s="26">
        <f t="shared" si="206"/>
        <v>8.0248050608799026E-2</v>
      </c>
      <c r="BR304" s="24">
        <f t="shared" si="207"/>
        <v>2.8900962180316444E-3</v>
      </c>
      <c r="BS304" s="24">
        <f t="shared" si="208"/>
        <v>2.3628346488926443E-3</v>
      </c>
      <c r="BT304" s="42">
        <f t="shared" si="209"/>
        <v>9.6884110596079362E-2</v>
      </c>
      <c r="BU304" s="42">
        <f t="shared" si="210"/>
        <v>9.6356849026940361E-2</v>
      </c>
      <c r="BV304" s="28">
        <f t="shared" si="211"/>
        <v>9.6884110596079362E-2</v>
      </c>
      <c r="BW304" s="5" t="str">
        <f t="shared" si="212"/>
        <v>OK</v>
      </c>
      <c r="BX304" s="51">
        <v>1.2</v>
      </c>
      <c r="BY304" s="96" cm="1">
        <f t="array" ref="BY304">_xll.DCETCVNPhuLucFHeSoOnDinh(AE304*1000, BX304*1000, AH304, AI304, AJ304, AK304, AL304, AM304, $D$29)</f>
        <v>1</v>
      </c>
      <c r="BZ304" s="52">
        <f t="shared" si="213"/>
        <v>8.9553719044000196E-2</v>
      </c>
      <c r="CA304" s="54">
        <f t="shared" si="214"/>
        <v>9.4806649910924481E-2</v>
      </c>
      <c r="CB304" s="5" t="str">
        <f t="shared" si="215"/>
        <v>OK</v>
      </c>
      <c r="CC304" s="56">
        <f t="shared" si="216"/>
        <v>0.40527421278457681</v>
      </c>
      <c r="CD304" s="55">
        <f t="shared" si="217"/>
        <v>0.40527421278457681</v>
      </c>
      <c r="CE304" s="54">
        <f t="shared" si="218"/>
        <v>0.40527421278457681</v>
      </c>
      <c r="CF304" s="52">
        <f t="shared" si="219"/>
        <v>0.38</v>
      </c>
      <c r="CG304" s="5" t="str">
        <f t="shared" si="220"/>
        <v>Check</v>
      </c>
      <c r="CH304" s="57">
        <f t="shared" si="221"/>
        <v>3.4673286780698911</v>
      </c>
      <c r="CI304" s="6">
        <f t="shared" si="222"/>
        <v>3.2</v>
      </c>
      <c r="CJ304" s="5" t="str">
        <f t="shared" si="223"/>
        <v>Gia cường</v>
      </c>
      <c r="DN304" s="181"/>
      <c r="DP304" s="27"/>
      <c r="DQ304" s="27"/>
      <c r="DR304" s="5"/>
      <c r="DS304" s="5"/>
      <c r="DT304" s="27"/>
      <c r="DU304" s="27"/>
      <c r="DV304" s="82"/>
      <c r="DW304" s="82"/>
      <c r="DX304" s="82"/>
      <c r="DY304" s="70"/>
      <c r="DZ304" s="16"/>
      <c r="EH304" s="42"/>
      <c r="EI304" s="42"/>
      <c r="EJ304" s="42"/>
      <c r="EK304" s="24"/>
      <c r="EL304" s="26"/>
      <c r="EM304" s="26"/>
      <c r="EN304" s="24"/>
      <c r="EO304" s="26"/>
      <c r="EP304" s="24"/>
      <c r="EQ304" s="26"/>
      <c r="ER304" s="24"/>
      <c r="ES304" s="24"/>
      <c r="ET304" s="42"/>
      <c r="EU304" s="42"/>
      <c r="EV304" s="28"/>
      <c r="EX304" s="51"/>
      <c r="EY304" s="96"/>
      <c r="EZ304" s="52"/>
      <c r="FA304" s="54"/>
      <c r="FB304" s="5"/>
      <c r="FC304" s="56"/>
      <c r="FD304" s="55"/>
      <c r="FE304" s="54"/>
      <c r="FF304" s="52"/>
      <c r="FG304" s="5"/>
      <c r="FH304" s="57"/>
      <c r="FI304" s="6"/>
      <c r="FJ304" s="5"/>
    </row>
    <row r="305" spans="27:166">
      <c r="AA305" s="18" t="s">
        <v>131</v>
      </c>
      <c r="AB305" s="22" t="s">
        <v>341</v>
      </c>
      <c r="AC305" s="22" t="s">
        <v>211</v>
      </c>
      <c r="AD305" s="74">
        <v>9.2899999999999991</v>
      </c>
      <c r="AE305" s="74">
        <v>10.5</v>
      </c>
      <c r="AF305" s="22">
        <v>724</v>
      </c>
      <c r="AG305" s="22">
        <v>874</v>
      </c>
      <c r="AH305" s="22">
        <v>856.73657033341397</v>
      </c>
      <c r="AI305" s="6">
        <v>8</v>
      </c>
      <c r="AJ305" s="6">
        <v>300</v>
      </c>
      <c r="AK305" s="6">
        <v>12</v>
      </c>
      <c r="AL305" s="6">
        <v>300</v>
      </c>
      <c r="AM305" s="6">
        <v>12</v>
      </c>
      <c r="AN305" s="5" t="str" cm="1">
        <f t="array" ref="AN305">_xll.Dce_Name_SectI(AF305, AG305, AJ305, AI305, AK305, "x", "-", $Q$14)</f>
        <v>(724-874)x300x8x12</v>
      </c>
      <c r="AO305" s="5">
        <f t="shared" si="188"/>
        <v>832.73657033341397</v>
      </c>
      <c r="AP305" s="27">
        <f t="shared" si="189"/>
        <v>138.6189256266731</v>
      </c>
      <c r="AQ305" s="27">
        <f t="shared" si="190"/>
        <v>166950.4396903282</v>
      </c>
      <c r="AR305" s="5">
        <f t="shared" si="191"/>
        <v>5403.5530093667558</v>
      </c>
      <c r="AS305" s="5">
        <f t="shared" si="192"/>
        <v>3897.3576119286358</v>
      </c>
      <c r="AT305" s="27">
        <f t="shared" si="193"/>
        <v>360.23686729111705</v>
      </c>
      <c r="AU305" s="27">
        <f t="shared" si="194"/>
        <v>2213.976022170802</v>
      </c>
      <c r="AV305" s="82">
        <f t="shared" si="195"/>
        <v>4.89768374670236E-7</v>
      </c>
      <c r="AW305" s="82">
        <f t="shared" si="196"/>
        <v>9633328.2889918946</v>
      </c>
      <c r="AX305" s="82">
        <f t="shared" si="197"/>
        <v>9.6333282889918949E-6</v>
      </c>
      <c r="AY305" s="70">
        <f t="shared" si="198"/>
        <v>0.13963269631800207</v>
      </c>
      <c r="AZ305" s="16">
        <f t="shared" si="199"/>
        <v>633.55242775006047</v>
      </c>
      <c r="BA305" s="22" t="s">
        <v>323</v>
      </c>
      <c r="BB305" s="23">
        <v>41.717762334737927</v>
      </c>
      <c r="BC305" s="23">
        <v>27.64641124296395</v>
      </c>
      <c r="BD305" s="23">
        <v>1.971847405233575</v>
      </c>
      <c r="BE305" s="23">
        <v>0.29452585924217001</v>
      </c>
      <c r="BF305" s="23">
        <v>9.582799177292145E-2</v>
      </c>
      <c r="BG305" s="23">
        <v>76.125842805451612</v>
      </c>
      <c r="BH305" s="42" cm="1">
        <f t="array" ref="BH305">_xll.Bimoment(BE305,AY305,AD305,AE305,$O$75)</f>
        <v>0.98734652001064238</v>
      </c>
      <c r="BI305" s="42">
        <f t="shared" si="200"/>
        <v>0.2959890731777397</v>
      </c>
      <c r="BJ305" s="42">
        <f t="shared" si="201"/>
        <v>3.8397793393005486</v>
      </c>
      <c r="BK305" s="24">
        <f t="shared" si="202"/>
        <v>0.54038697954603754</v>
      </c>
      <c r="BL305" s="26" cm="1">
        <f t="array" ref="BL305">_xll.TCVN5575AnnexEHeSoCx(1,BK305)</f>
        <v>1.1159613020453962</v>
      </c>
      <c r="BM305" s="26">
        <f t="shared" si="203"/>
        <v>1.47</v>
      </c>
      <c r="BN305" s="24">
        <f t="shared" si="204"/>
        <v>1</v>
      </c>
      <c r="BO305" s="26" cm="1">
        <f t="array" ref="BO305">noisuy1chieu(BQ305*BN305,$C$92:$M$92,$C$93:$M$93)</f>
        <v>1.6038058996200562</v>
      </c>
      <c r="BP305" s="24">
        <f t="shared" si="205"/>
        <v>1.3859671256390784E-2</v>
      </c>
      <c r="BQ305" s="26">
        <f t="shared" si="206"/>
        <v>8.0605963501563863E-2</v>
      </c>
      <c r="BR305" s="24">
        <f t="shared" si="207"/>
        <v>8.3337668646998289E-4</v>
      </c>
      <c r="BS305" s="24">
        <f t="shared" si="208"/>
        <v>1.8645689337076766E-2</v>
      </c>
      <c r="BT305" s="42">
        <f t="shared" si="209"/>
        <v>9.5299011444424639E-2</v>
      </c>
      <c r="BU305" s="42">
        <f t="shared" si="210"/>
        <v>0.11311132409503141</v>
      </c>
      <c r="BV305" s="28">
        <f t="shared" si="211"/>
        <v>0.11311132409503141</v>
      </c>
      <c r="BW305" s="5" t="str">
        <f t="shared" si="212"/>
        <v>OK</v>
      </c>
      <c r="BX305" s="51">
        <v>1.2</v>
      </c>
      <c r="BY305" s="96" cm="1">
        <f t="array" ref="BY305">_xll.DCETCVNPhuLucFHeSoOnDinh(AE305*1000, BX305*1000, AH305, AI305, AJ305, AK305, AL305, AM305, $D$29)</f>
        <v>1</v>
      </c>
      <c r="BZ305" s="52">
        <f t="shared" si="213"/>
        <v>8.9953135981828899E-2</v>
      </c>
      <c r="CA305" s="54">
        <f t="shared" si="214"/>
        <v>0.10943220200537565</v>
      </c>
      <c r="CB305" s="5" t="str">
        <f t="shared" si="215"/>
        <v>OK</v>
      </c>
      <c r="CC305" s="56">
        <f t="shared" si="216"/>
        <v>0.40527421278457681</v>
      </c>
      <c r="CD305" s="55">
        <f t="shared" si="217"/>
        <v>0.40527421278457681</v>
      </c>
      <c r="CE305" s="54">
        <f t="shared" si="218"/>
        <v>0.40527421278457681</v>
      </c>
      <c r="CF305" s="52">
        <f t="shared" si="219"/>
        <v>0.38</v>
      </c>
      <c r="CG305" s="5" t="str">
        <f t="shared" si="220"/>
        <v>Check</v>
      </c>
      <c r="CH305" s="57">
        <f t="shared" si="221"/>
        <v>3.4673286780698911</v>
      </c>
      <c r="CI305" s="6">
        <f t="shared" si="222"/>
        <v>3.2</v>
      </c>
      <c r="CJ305" s="5" t="str">
        <f t="shared" si="223"/>
        <v>Gia cường</v>
      </c>
      <c r="DN305" s="181"/>
      <c r="DP305" s="27"/>
      <c r="DQ305" s="27"/>
      <c r="DR305" s="5"/>
      <c r="DS305" s="5"/>
      <c r="DT305" s="27"/>
      <c r="DU305" s="27"/>
      <c r="DV305" s="82"/>
      <c r="DW305" s="82"/>
      <c r="DX305" s="82"/>
      <c r="DY305" s="70"/>
      <c r="DZ305" s="16"/>
      <c r="EH305" s="42"/>
      <c r="EI305" s="42"/>
      <c r="EJ305" s="42"/>
      <c r="EK305" s="24"/>
      <c r="EL305" s="26"/>
      <c r="EM305" s="26"/>
      <c r="EN305" s="24"/>
      <c r="EO305" s="26"/>
      <c r="EP305" s="24"/>
      <c r="EQ305" s="26"/>
      <c r="ER305" s="24"/>
      <c r="ES305" s="24"/>
      <c r="ET305" s="42"/>
      <c r="EU305" s="42"/>
      <c r="EV305" s="28"/>
      <c r="EX305" s="51"/>
      <c r="EY305" s="96"/>
      <c r="EZ305" s="52"/>
      <c r="FA305" s="54"/>
      <c r="FB305" s="5"/>
      <c r="FC305" s="56"/>
      <c r="FD305" s="55"/>
      <c r="FE305" s="54"/>
      <c r="FF305" s="52"/>
      <c r="FG305" s="5"/>
      <c r="FH305" s="57"/>
      <c r="FI305" s="6"/>
      <c r="FJ305" s="5"/>
    </row>
    <row r="306" spans="27:166">
      <c r="AA306" s="18" t="s">
        <v>131</v>
      </c>
      <c r="AB306" s="22" t="s">
        <v>341</v>
      </c>
      <c r="AC306" s="22" t="s">
        <v>211</v>
      </c>
      <c r="AD306" s="74">
        <v>10.5</v>
      </c>
      <c r="AE306" s="74">
        <v>10.5</v>
      </c>
      <c r="AF306" s="22">
        <v>724</v>
      </c>
      <c r="AG306" s="22">
        <v>874</v>
      </c>
      <c r="AH306" s="22">
        <v>874</v>
      </c>
      <c r="AI306" s="6">
        <v>8</v>
      </c>
      <c r="AJ306" s="6">
        <v>300</v>
      </c>
      <c r="AK306" s="6">
        <v>12</v>
      </c>
      <c r="AL306" s="6">
        <v>300</v>
      </c>
      <c r="AM306" s="6">
        <v>12</v>
      </c>
      <c r="AN306" s="5" t="str" cm="1">
        <f t="array" ref="AN306">_xll.Dce_Name_SectI(AF306, AG306, AJ306, AI306, AK306, "x", "-", $Q$14)</f>
        <v>(724-874)x300x8x12</v>
      </c>
      <c r="AO306" s="5">
        <f t="shared" si="188"/>
        <v>850</v>
      </c>
      <c r="AP306" s="27">
        <f t="shared" si="189"/>
        <v>140</v>
      </c>
      <c r="AQ306" s="27">
        <f t="shared" si="190"/>
        <v>174698.22666666668</v>
      </c>
      <c r="AR306" s="5">
        <f t="shared" si="191"/>
        <v>5403.626666666667</v>
      </c>
      <c r="AS306" s="5">
        <f t="shared" si="192"/>
        <v>3997.6710907704046</v>
      </c>
      <c r="AT306" s="27">
        <f t="shared" si="193"/>
        <v>360.24177777777783</v>
      </c>
      <c r="AU306" s="27">
        <f t="shared" si="194"/>
        <v>2274.1</v>
      </c>
      <c r="AV306" s="82">
        <f t="shared" si="195"/>
        <v>4.9271466666666671E-7</v>
      </c>
      <c r="AW306" s="82">
        <f t="shared" si="196"/>
        <v>10031094</v>
      </c>
      <c r="AX306" s="82">
        <f t="shared" si="197"/>
        <v>1.0031094E-5</v>
      </c>
      <c r="AY306" s="70">
        <f t="shared" si="198"/>
        <v>0.13724721180314908</v>
      </c>
      <c r="AZ306" s="16">
        <f t="shared" si="199"/>
        <v>646.5</v>
      </c>
      <c r="BA306" s="22" t="s">
        <v>323</v>
      </c>
      <c r="BB306" s="23">
        <v>42.086375898233541</v>
      </c>
      <c r="BC306" s="23">
        <v>31.28700937797673</v>
      </c>
      <c r="BD306" s="23">
        <v>1.971847405233575</v>
      </c>
      <c r="BE306" s="23">
        <v>0.29452585924217001</v>
      </c>
      <c r="BF306" s="23">
        <v>2.478687421317213</v>
      </c>
      <c r="BG306" s="23">
        <v>40.515932559603058</v>
      </c>
      <c r="BH306" s="42" cm="1">
        <f t="array" ref="BH306">_xll.Bimoment(BE306,AY306,AD306,AE306,$O$75)</f>
        <v>2.6166988209017683</v>
      </c>
      <c r="BI306" s="42">
        <f t="shared" si="200"/>
        <v>0.28997755959317284</v>
      </c>
      <c r="BJ306" s="42">
        <f t="shared" si="201"/>
        <v>4.3454179691634351</v>
      </c>
      <c r="BK306" s="24">
        <f t="shared" si="202"/>
        <v>0.52941176470588236</v>
      </c>
      <c r="BL306" s="26" cm="1">
        <f t="array" ref="BL306">_xll.TCVN5575AnnexEHeSoCx(1,BK306)</f>
        <v>1.1170588235294117</v>
      </c>
      <c r="BM306" s="26">
        <f t="shared" si="203"/>
        <v>1.47</v>
      </c>
      <c r="BN306" s="24">
        <f t="shared" si="204"/>
        <v>1</v>
      </c>
      <c r="BO306" s="26" cm="1">
        <f t="array" ref="BO306">noisuy1chieu(BQ306*BN306,$C$92:$M$92,$C$93:$M$93)</f>
        <v>1.539359450340271</v>
      </c>
      <c r="BP306" s="24">
        <f t="shared" si="205"/>
        <v>1.384420259810314E-2</v>
      </c>
      <c r="BQ306" s="26">
        <f t="shared" si="206"/>
        <v>4.178276619220949E-2</v>
      </c>
      <c r="BR306" s="24">
        <f t="shared" si="207"/>
        <v>2.1555832636053131E-2</v>
      </c>
      <c r="BS306" s="24">
        <f t="shared" si="208"/>
        <v>5.045316061698539E-2</v>
      </c>
      <c r="BT306" s="42">
        <f t="shared" si="209"/>
        <v>7.7182801426365771E-2</v>
      </c>
      <c r="BU306" s="42">
        <f t="shared" si="210"/>
        <v>0.10608012940729802</v>
      </c>
      <c r="BV306" s="28">
        <f t="shared" si="211"/>
        <v>0.10608012940729802</v>
      </c>
      <c r="BW306" s="5" t="str">
        <f t="shared" si="212"/>
        <v>OK</v>
      </c>
      <c r="BX306" s="51">
        <v>1.2</v>
      </c>
      <c r="BY306" s="96" cm="1">
        <f t="array" ref="BY306">_xll.DCETCVNPhuLucFHeSoOnDinh(AE306*1000, BX306*1000, AH306, AI306, AJ306, AK306, AL306, AM306, $D$29)</f>
        <v>1</v>
      </c>
      <c r="BZ306" s="52">
        <f t="shared" si="213"/>
        <v>4.6673807646474004E-2</v>
      </c>
      <c r="CA306" s="54">
        <f t="shared" si="214"/>
        <v>0.11868280089951252</v>
      </c>
      <c r="CB306" s="5" t="str">
        <f t="shared" si="215"/>
        <v>OK</v>
      </c>
      <c r="CC306" s="56">
        <f t="shared" si="216"/>
        <v>0.40527421278457681</v>
      </c>
      <c r="CD306" s="55">
        <f t="shared" si="217"/>
        <v>0.40527421278457681</v>
      </c>
      <c r="CE306" s="54">
        <f t="shared" si="218"/>
        <v>0.40527421278457681</v>
      </c>
      <c r="CF306" s="52">
        <f t="shared" si="219"/>
        <v>0.38</v>
      </c>
      <c r="CG306" s="5" t="str">
        <f t="shared" si="220"/>
        <v>Check</v>
      </c>
      <c r="CH306" s="57">
        <f t="shared" si="221"/>
        <v>3.5392097349338045</v>
      </c>
      <c r="CI306" s="6">
        <f t="shared" si="222"/>
        <v>3.2</v>
      </c>
      <c r="CJ306" s="5" t="str">
        <f t="shared" si="223"/>
        <v>Gia cường</v>
      </c>
      <c r="DN306" s="181"/>
      <c r="DP306" s="27"/>
      <c r="DQ306" s="27"/>
      <c r="DR306" s="5"/>
      <c r="DS306" s="5"/>
      <c r="DT306" s="27"/>
      <c r="DU306" s="27"/>
      <c r="DV306" s="82"/>
      <c r="DW306" s="82"/>
      <c r="DX306" s="82"/>
      <c r="DY306" s="70"/>
      <c r="DZ306" s="16"/>
      <c r="EH306" s="42"/>
      <c r="EI306" s="42"/>
      <c r="EJ306" s="42"/>
      <c r="EK306" s="24"/>
      <c r="EL306" s="26"/>
      <c r="EM306" s="26"/>
      <c r="EN306" s="24"/>
      <c r="EO306" s="26"/>
      <c r="EP306" s="24"/>
      <c r="EQ306" s="26"/>
      <c r="ER306" s="24"/>
      <c r="ES306" s="24"/>
      <c r="ET306" s="42"/>
      <c r="EU306" s="42"/>
      <c r="EV306" s="28"/>
      <c r="EX306" s="51"/>
      <c r="EY306" s="96"/>
      <c r="EZ306" s="52"/>
      <c r="FA306" s="54"/>
      <c r="FB306" s="5"/>
      <c r="FC306" s="56"/>
      <c r="FD306" s="55"/>
      <c r="FE306" s="54"/>
      <c r="FF306" s="52"/>
      <c r="FG306" s="5"/>
      <c r="FH306" s="57"/>
      <c r="FI306" s="6"/>
      <c r="FJ306" s="5"/>
    </row>
    <row r="307" spans="27:166">
      <c r="AA307" s="18" t="s">
        <v>131</v>
      </c>
      <c r="AB307" s="22" t="s">
        <v>341</v>
      </c>
      <c r="AC307" s="22" t="s">
        <v>211</v>
      </c>
      <c r="AD307" s="74">
        <v>0</v>
      </c>
      <c r="AE307" s="74">
        <v>10.5</v>
      </c>
      <c r="AF307" s="22">
        <v>724</v>
      </c>
      <c r="AG307" s="22">
        <v>874</v>
      </c>
      <c r="AH307" s="22">
        <v>724</v>
      </c>
      <c r="AI307" s="6">
        <v>8</v>
      </c>
      <c r="AJ307" s="6">
        <v>300</v>
      </c>
      <c r="AK307" s="6">
        <v>12</v>
      </c>
      <c r="AL307" s="6">
        <v>300</v>
      </c>
      <c r="AM307" s="6">
        <v>12</v>
      </c>
      <c r="AN307" s="5" t="str" cm="1">
        <f t="array" ref="AN307">_xll.Dce_Name_SectI(AF307, AG307, AJ307, AI307, AK307, "x", "-", $Q$14)</f>
        <v>(724-874)x300x8x12</v>
      </c>
      <c r="AO307" s="5">
        <f t="shared" si="188"/>
        <v>700</v>
      </c>
      <c r="AP307" s="27">
        <f t="shared" si="189"/>
        <v>128</v>
      </c>
      <c r="AQ307" s="27">
        <f t="shared" si="190"/>
        <v>114125.22666666665</v>
      </c>
      <c r="AR307" s="5">
        <f t="shared" si="191"/>
        <v>5402.9866666666676</v>
      </c>
      <c r="AS307" s="5">
        <f t="shared" si="192"/>
        <v>3152.6305709023936</v>
      </c>
      <c r="AT307" s="27">
        <f t="shared" si="193"/>
        <v>360.19911111111116</v>
      </c>
      <c r="AU307" s="27">
        <f t="shared" si="194"/>
        <v>1771.6</v>
      </c>
      <c r="AV307" s="82">
        <f t="shared" si="195"/>
        <v>4.6711466666666669E-7</v>
      </c>
      <c r="AW307" s="82">
        <f t="shared" si="196"/>
        <v>6843744</v>
      </c>
      <c r="AX307" s="82">
        <f t="shared" si="197"/>
        <v>6.8437439999999997E-6</v>
      </c>
      <c r="AY307" s="70">
        <f t="shared" si="198"/>
        <v>0.16178744234285594</v>
      </c>
      <c r="AZ307" s="16">
        <f t="shared" si="199"/>
        <v>534</v>
      </c>
      <c r="BA307" s="22" t="s">
        <v>324</v>
      </c>
      <c r="BB307" s="23">
        <v>67.043100196315208</v>
      </c>
      <c r="BC307" s="23">
        <v>27.705444008906397</v>
      </c>
      <c r="BD307" s="23">
        <v>5.7740989773939266E-2</v>
      </c>
      <c r="BE307" s="23">
        <v>1.5602965628584602E-3</v>
      </c>
      <c r="BF307" s="23">
        <v>0.23915761838199834</v>
      </c>
      <c r="BG307" s="23">
        <v>280.32678559338819</v>
      </c>
      <c r="BH307" s="42" cm="1">
        <f t="array" ref="BH307">_xll.Bimoment(BE307,AY307,AD307,AE307,$O$75)</f>
        <v>1.3689933330564541E-2</v>
      </c>
      <c r="BI307" s="42">
        <f t="shared" si="200"/>
        <v>1.0310891031060584E-2</v>
      </c>
      <c r="BJ307" s="42">
        <f t="shared" si="201"/>
        <v>3.8479783345703331</v>
      </c>
      <c r="BK307" s="24">
        <f t="shared" si="202"/>
        <v>0.6428571428571429</v>
      </c>
      <c r="BL307" s="26" cm="1">
        <f t="array" ref="BL307">_xll.TCVN5575AnnexEHeSoCx(1,BK307)</f>
        <v>1.1057142857142856</v>
      </c>
      <c r="BM307" s="26">
        <f t="shared" si="203"/>
        <v>1.47</v>
      </c>
      <c r="BN307" s="24">
        <f t="shared" si="204"/>
        <v>1</v>
      </c>
      <c r="BO307" s="26" cm="1">
        <f t="array" ref="BO307">noisuy1chieu(BQ307*BN307,$C$92:$M$92,$C$93:$M$93)</f>
        <v>2.2010149955749512</v>
      </c>
      <c r="BP307" s="24">
        <f t="shared" si="205"/>
        <v>2.4121181197276242E-2</v>
      </c>
      <c r="BQ307" s="26">
        <f t="shared" si="206"/>
        <v>0.37034206683103221</v>
      </c>
      <c r="BR307" s="24">
        <f t="shared" si="207"/>
        <v>2.0800735925757307E-3</v>
      </c>
      <c r="BS307" s="24">
        <f t="shared" si="208"/>
        <v>2.2350141913173466E-4</v>
      </c>
      <c r="BT307" s="42">
        <f t="shared" si="209"/>
        <v>0.39654332162088418</v>
      </c>
      <c r="BU307" s="42">
        <f t="shared" si="210"/>
        <v>0.3946867494474402</v>
      </c>
      <c r="BV307" s="28">
        <f t="shared" si="211"/>
        <v>0.39654332162088418</v>
      </c>
      <c r="BW307" s="5" t="str">
        <f t="shared" si="212"/>
        <v>OK</v>
      </c>
      <c r="BX307" s="51">
        <v>1.2</v>
      </c>
      <c r="BY307" s="96" cm="1">
        <f t="array" ref="BY307">_xll.DCETCVNPhuLucFHeSoOnDinh(AE307*1000, BX307*1000, AH307, AI307, AJ307, AK307, AL307, AM307, $D$29)</f>
        <v>1</v>
      </c>
      <c r="BZ307" s="52">
        <f t="shared" si="213"/>
        <v>0.40949251389602698</v>
      </c>
      <c r="CA307" s="54">
        <f t="shared" si="214"/>
        <v>0.41179608890773445</v>
      </c>
      <c r="CB307" s="5" t="str">
        <f t="shared" si="215"/>
        <v>OK</v>
      </c>
      <c r="CC307" s="56">
        <f t="shared" si="216"/>
        <v>0.40527421278457681</v>
      </c>
      <c r="CD307" s="55">
        <f t="shared" si="217"/>
        <v>0.40527421278457681</v>
      </c>
      <c r="CE307" s="54">
        <f t="shared" si="218"/>
        <v>0.40527421278457681</v>
      </c>
      <c r="CF307" s="52">
        <f t="shared" si="219"/>
        <v>0.38</v>
      </c>
      <c r="CG307" s="5" t="str">
        <f t="shared" si="220"/>
        <v>Check</v>
      </c>
      <c r="CH307" s="57">
        <f t="shared" si="221"/>
        <v>2.9146433111219565</v>
      </c>
      <c r="CI307" s="6">
        <f t="shared" si="222"/>
        <v>3.2</v>
      </c>
      <c r="CJ307" s="5" t="str">
        <f t="shared" si="223"/>
        <v>OK</v>
      </c>
      <c r="DN307" s="181"/>
      <c r="DP307" s="27"/>
      <c r="DQ307" s="27"/>
      <c r="DR307" s="5"/>
      <c r="DS307" s="5"/>
      <c r="DT307" s="27"/>
      <c r="DU307" s="27"/>
      <c r="DV307" s="82"/>
      <c r="DW307" s="82"/>
      <c r="DX307" s="82"/>
      <c r="DY307" s="70"/>
      <c r="DZ307" s="16"/>
      <c r="EH307" s="42"/>
      <c r="EI307" s="42"/>
      <c r="EJ307" s="42"/>
      <c r="EK307" s="24"/>
      <c r="EL307" s="26"/>
      <c r="EM307" s="26"/>
      <c r="EN307" s="24"/>
      <c r="EO307" s="26"/>
      <c r="EP307" s="24"/>
      <c r="EQ307" s="26"/>
      <c r="ER307" s="24"/>
      <c r="ES307" s="24"/>
      <c r="ET307" s="42"/>
      <c r="EU307" s="42"/>
      <c r="EV307" s="28"/>
      <c r="EX307" s="51"/>
      <c r="EY307" s="96"/>
      <c r="EZ307" s="52"/>
      <c r="FA307" s="54"/>
      <c r="FB307" s="5"/>
      <c r="FC307" s="56"/>
      <c r="FD307" s="55"/>
      <c r="FE307" s="54"/>
      <c r="FF307" s="52"/>
      <c r="FG307" s="5"/>
      <c r="FH307" s="57"/>
      <c r="FI307" s="6"/>
      <c r="FJ307" s="5"/>
    </row>
    <row r="308" spans="27:166">
      <c r="AA308" s="18" t="s">
        <v>131</v>
      </c>
      <c r="AB308" s="22" t="s">
        <v>341</v>
      </c>
      <c r="AC308" s="22" t="s">
        <v>211</v>
      </c>
      <c r="AD308" s="74">
        <v>5.25</v>
      </c>
      <c r="AE308" s="74">
        <v>10.5</v>
      </c>
      <c r="AF308" s="22">
        <v>724</v>
      </c>
      <c r="AG308" s="22">
        <v>874</v>
      </c>
      <c r="AH308" s="22">
        <v>798.99999999999989</v>
      </c>
      <c r="AI308" s="6">
        <v>8</v>
      </c>
      <c r="AJ308" s="6">
        <v>300</v>
      </c>
      <c r="AK308" s="6">
        <v>12</v>
      </c>
      <c r="AL308" s="6">
        <v>300</v>
      </c>
      <c r="AM308" s="6">
        <v>12</v>
      </c>
      <c r="AN308" s="5" t="str" cm="1">
        <f t="array" ref="AN308">_xll.Dce_Name_SectI(AF308, AG308, AJ308, AI308, AK308, "x", "-", $Q$14)</f>
        <v>(724-874)x300x8x12</v>
      </c>
      <c r="AO308" s="5">
        <f t="shared" si="188"/>
        <v>774.99999999999989</v>
      </c>
      <c r="AP308" s="27">
        <f t="shared" si="189"/>
        <v>134</v>
      </c>
      <c r="AQ308" s="27">
        <f t="shared" si="190"/>
        <v>142527.3516666666</v>
      </c>
      <c r="AR308" s="5">
        <f t="shared" si="191"/>
        <v>5403.3066666666673</v>
      </c>
      <c r="AS308" s="5">
        <f t="shared" si="192"/>
        <v>3567.6433458489764</v>
      </c>
      <c r="AT308" s="27">
        <f t="shared" si="193"/>
        <v>360.22044444444447</v>
      </c>
      <c r="AU308" s="27">
        <f t="shared" si="194"/>
        <v>2017.2249999999995</v>
      </c>
      <c r="AV308" s="82">
        <f t="shared" si="195"/>
        <v>4.799146666666667E-7</v>
      </c>
      <c r="AW308" s="82">
        <f t="shared" si="196"/>
        <v>8361481.4999999972</v>
      </c>
      <c r="AX308" s="82">
        <f t="shared" si="197"/>
        <v>8.3614814999999972E-6</v>
      </c>
      <c r="AY308" s="70">
        <f t="shared" si="198"/>
        <v>0.1483611975238546</v>
      </c>
      <c r="AZ308" s="16">
        <f t="shared" si="199"/>
        <v>590.24999999999989</v>
      </c>
      <c r="BA308" s="22" t="s">
        <v>324</v>
      </c>
      <c r="BB308" s="23">
        <v>68.608862893349553</v>
      </c>
      <c r="BC308" s="23">
        <v>8.2813612679321427</v>
      </c>
      <c r="BD308" s="23">
        <v>5.7740989773939266E-2</v>
      </c>
      <c r="BE308" s="23">
        <v>1.5602965628584602E-3</v>
      </c>
      <c r="BF308" s="23">
        <v>6.398257793126963E-2</v>
      </c>
      <c r="BG308" s="23">
        <v>374.69731241772001</v>
      </c>
      <c r="BH308" s="42" cm="1">
        <f t="array" ref="BH308">_xll.Bimoment(BE308,AY308,AD308,AE308,$O$75)</f>
        <v>-6.6908475550082648E-3</v>
      </c>
      <c r="BI308" s="42">
        <f t="shared" si="200"/>
        <v>9.3130628667643985E-3</v>
      </c>
      <c r="BJ308" s="42">
        <f t="shared" si="201"/>
        <v>1.1501890649905755</v>
      </c>
      <c r="BK308" s="24">
        <f t="shared" si="202"/>
        <v>0.58064516129032262</v>
      </c>
      <c r="BL308" s="26" cm="1">
        <f t="array" ref="BL308">_xll.TCVN5575AnnexEHeSoCx(1,BK308)</f>
        <v>1.1119354838709676</v>
      </c>
      <c r="BM308" s="26">
        <f t="shared" si="203"/>
        <v>1.47</v>
      </c>
      <c r="BN308" s="24">
        <f t="shared" si="204"/>
        <v>1</v>
      </c>
      <c r="BO308" s="26" cm="1">
        <f t="array" ref="BO308">noisuy1chieu(BQ308*BN308,$C$92:$M$92,$C$93:$M$93)</f>
        <v>2.3361179828643799</v>
      </c>
      <c r="BP308" s="24">
        <f t="shared" si="205"/>
        <v>2.3579243924462243E-2</v>
      </c>
      <c r="BQ308" s="26">
        <f t="shared" si="206"/>
        <v>0.43498472725111398</v>
      </c>
      <c r="BR308" s="24">
        <f t="shared" si="207"/>
        <v>5.5645556993899148E-4</v>
      </c>
      <c r="BS308" s="24">
        <f t="shared" si="208"/>
        <v>9.310941050868189E-5</v>
      </c>
      <c r="BT308" s="42">
        <f t="shared" si="209"/>
        <v>0.45912042674551523</v>
      </c>
      <c r="BU308" s="42">
        <f t="shared" si="210"/>
        <v>0.4586570805860849</v>
      </c>
      <c r="BV308" s="28">
        <f t="shared" si="211"/>
        <v>0.45912042674551523</v>
      </c>
      <c r="BW308" s="5" t="str">
        <f t="shared" si="212"/>
        <v>OK</v>
      </c>
      <c r="BX308" s="51">
        <v>1.2</v>
      </c>
      <c r="BY308" s="96" cm="1">
        <f t="array" ref="BY308">_xll.DCETCVNPhuLucFHeSoOnDinh(AE308*1000, BX308*1000, AH308, AI308, AJ308, AK308, AL308, AM308, $D$29)</f>
        <v>1</v>
      </c>
      <c r="BZ308" s="52">
        <f t="shared" si="213"/>
        <v>0.4836749531724483</v>
      </c>
      <c r="CA308" s="54">
        <f t="shared" si="214"/>
        <v>0.48432451815289596</v>
      </c>
      <c r="CB308" s="5" t="str">
        <f t="shared" si="215"/>
        <v>OK</v>
      </c>
      <c r="CC308" s="56">
        <f t="shared" si="216"/>
        <v>0.40527421278457681</v>
      </c>
      <c r="CD308" s="55">
        <f t="shared" si="217"/>
        <v>0.40527421278457681</v>
      </c>
      <c r="CE308" s="54">
        <f t="shared" si="218"/>
        <v>0.40527421278457681</v>
      </c>
      <c r="CF308" s="52">
        <f t="shared" si="219"/>
        <v>0.38</v>
      </c>
      <c r="CG308" s="5" t="str">
        <f t="shared" si="220"/>
        <v>Check</v>
      </c>
      <c r="CH308" s="57">
        <f t="shared" si="221"/>
        <v>3.2269265230278799</v>
      </c>
      <c r="CI308" s="6">
        <f t="shared" si="222"/>
        <v>3.2</v>
      </c>
      <c r="CJ308" s="5" t="str">
        <f t="shared" si="223"/>
        <v>Gia cường</v>
      </c>
      <c r="DN308" s="181"/>
      <c r="DP308" s="27"/>
      <c r="DQ308" s="27"/>
      <c r="DR308" s="5"/>
      <c r="DS308" s="5"/>
      <c r="DT308" s="27"/>
      <c r="DU308" s="27"/>
      <c r="DV308" s="82"/>
      <c r="DW308" s="82"/>
      <c r="DX308" s="82"/>
      <c r="DY308" s="70"/>
      <c r="DZ308" s="16"/>
      <c r="EH308" s="42"/>
      <c r="EI308" s="42"/>
      <c r="EJ308" s="42"/>
      <c r="EK308" s="24"/>
      <c r="EL308" s="26"/>
      <c r="EM308" s="26"/>
      <c r="EN308" s="24"/>
      <c r="EO308" s="26"/>
      <c r="EP308" s="24"/>
      <c r="EQ308" s="26"/>
      <c r="ER308" s="24"/>
      <c r="ES308" s="24"/>
      <c r="ET308" s="42"/>
      <c r="EU308" s="42"/>
      <c r="EV308" s="28"/>
      <c r="EX308" s="51"/>
      <c r="EY308" s="96"/>
      <c r="EZ308" s="52"/>
      <c r="FA308" s="54"/>
      <c r="FB308" s="5"/>
      <c r="FC308" s="56"/>
      <c r="FD308" s="55"/>
      <c r="FE308" s="54"/>
      <c r="FF308" s="52"/>
      <c r="FG308" s="5"/>
      <c r="FH308" s="57"/>
      <c r="FI308" s="6"/>
      <c r="FJ308" s="5"/>
    </row>
    <row r="309" spans="27:166">
      <c r="AA309" s="18" t="s">
        <v>131</v>
      </c>
      <c r="AB309" s="22" t="s">
        <v>341</v>
      </c>
      <c r="AC309" s="22" t="s">
        <v>211</v>
      </c>
      <c r="AD309" s="74">
        <v>6.47</v>
      </c>
      <c r="AE309" s="74">
        <v>10.5</v>
      </c>
      <c r="AF309" s="22">
        <v>724</v>
      </c>
      <c r="AG309" s="22">
        <v>874</v>
      </c>
      <c r="AH309" s="22">
        <v>816.45524278856499</v>
      </c>
      <c r="AI309" s="6">
        <v>8</v>
      </c>
      <c r="AJ309" s="6">
        <v>300</v>
      </c>
      <c r="AK309" s="6">
        <v>12</v>
      </c>
      <c r="AL309" s="6">
        <v>300</v>
      </c>
      <c r="AM309" s="6">
        <v>12</v>
      </c>
      <c r="AN309" s="5" t="str" cm="1">
        <f t="array" ref="AN309">_xll.Dce_Name_SectI(AF309, AG309, AJ309, AI309, AK309, "x", "-", $Q$14)</f>
        <v>(724-874)x300x8x12</v>
      </c>
      <c r="AO309" s="5">
        <f t="shared" si="188"/>
        <v>792.45524278856499</v>
      </c>
      <c r="AP309" s="27">
        <f t="shared" si="189"/>
        <v>135.39641942308521</v>
      </c>
      <c r="AQ309" s="27">
        <f t="shared" si="190"/>
        <v>149672.00629356259</v>
      </c>
      <c r="AR309" s="5">
        <f t="shared" si="191"/>
        <v>5403.3811423692314</v>
      </c>
      <c r="AS309" s="5">
        <f t="shared" si="192"/>
        <v>3666.3860662432589</v>
      </c>
      <c r="AT309" s="27">
        <f t="shared" si="193"/>
        <v>360.22540949128211</v>
      </c>
      <c r="AU309" s="27">
        <f t="shared" si="194"/>
        <v>2076.0047488425007</v>
      </c>
      <c r="AV309" s="82">
        <f t="shared" si="195"/>
        <v>4.8289369476924839E-7</v>
      </c>
      <c r="AW309" s="82">
        <f t="shared" si="196"/>
        <v>8736501.2082751207</v>
      </c>
      <c r="AX309" s="82">
        <f t="shared" si="197"/>
        <v>8.73650120827512E-6</v>
      </c>
      <c r="AY309" s="70">
        <f t="shared" si="198"/>
        <v>0.14559180563098195</v>
      </c>
      <c r="AZ309" s="16">
        <f t="shared" si="199"/>
        <v>603.34143209142383</v>
      </c>
      <c r="BA309" s="22" t="s">
        <v>324</v>
      </c>
      <c r="BB309" s="23">
        <v>68.97696773414205</v>
      </c>
      <c r="BC309" s="23">
        <v>3.7917628842233602</v>
      </c>
      <c r="BD309" s="23">
        <v>5.7740989773939266E-2</v>
      </c>
      <c r="BE309" s="23">
        <v>1.5602965628584602E-3</v>
      </c>
      <c r="BF309" s="23">
        <v>0.13453438760622111</v>
      </c>
      <c r="BG309" s="23">
        <v>382.07199282172161</v>
      </c>
      <c r="BH309" s="42" cm="1">
        <f t="array" ref="BH309">_xll.Bimoment(BE309,AY309,AD309,AE309,$O$75)</f>
        <v>-5.6493121652498686E-3</v>
      </c>
      <c r="BI309" s="42">
        <f t="shared" si="200"/>
        <v>9.1079260152843022E-3</v>
      </c>
      <c r="BJ309" s="42">
        <f t="shared" si="201"/>
        <v>0.5266337339199112</v>
      </c>
      <c r="BK309" s="24">
        <f t="shared" si="202"/>
        <v>0.56785541403764117</v>
      </c>
      <c r="BL309" s="26" cm="1">
        <f t="array" ref="BL309">_xll.TCVN5575AnnexEHeSoCx(1,BK309)</f>
        <v>1.1132144585962358</v>
      </c>
      <c r="BM309" s="26">
        <f t="shared" si="203"/>
        <v>1.47</v>
      </c>
      <c r="BN309" s="24">
        <f t="shared" si="204"/>
        <v>1</v>
      </c>
      <c r="BO309" s="26" cm="1">
        <f t="array" ref="BO309">noisuy1chieu(BQ309*BN309,$C$92:$M$92,$C$93:$M$93)</f>
        <v>2.3280084133148193</v>
      </c>
      <c r="BP309" s="24">
        <f t="shared" si="205"/>
        <v>2.3461262092664883E-2</v>
      </c>
      <c r="BQ309" s="26">
        <f t="shared" si="206"/>
        <v>0.43110456686492088</v>
      </c>
      <c r="BR309" s="24">
        <f t="shared" si="207"/>
        <v>1.1700275279806394E-3</v>
      </c>
      <c r="BS309" s="24">
        <f t="shared" si="208"/>
        <v>7.7177567873195702E-5</v>
      </c>
      <c r="BT309" s="42">
        <f t="shared" si="209"/>
        <v>0.45573585648556636</v>
      </c>
      <c r="BU309" s="42">
        <f t="shared" si="210"/>
        <v>0.45464300652545891</v>
      </c>
      <c r="BV309" s="28">
        <f t="shared" si="211"/>
        <v>0.45573585648556636</v>
      </c>
      <c r="BW309" s="5" t="str">
        <f t="shared" si="212"/>
        <v>OK</v>
      </c>
      <c r="BX309" s="51">
        <v>1.2</v>
      </c>
      <c r="BY309" s="96" cm="1">
        <f t="array" ref="BY309">_xll.DCETCVNPhuLucFHeSoOnDinh(AE309*1000, BX309*1000, AH309, AI309, AJ309, AK309, AL309, AM309, $D$29)</f>
        <v>1</v>
      </c>
      <c r="BZ309" s="52">
        <f t="shared" si="213"/>
        <v>0.47991183700089762</v>
      </c>
      <c r="CA309" s="54">
        <f t="shared" si="214"/>
        <v>0.48115904209675142</v>
      </c>
      <c r="CB309" s="5" t="str">
        <f t="shared" si="215"/>
        <v>OK</v>
      </c>
      <c r="CC309" s="56">
        <f t="shared" si="216"/>
        <v>0.40527421278457681</v>
      </c>
      <c r="CD309" s="55">
        <f t="shared" si="217"/>
        <v>0.40527421278457681</v>
      </c>
      <c r="CE309" s="54">
        <f t="shared" si="218"/>
        <v>0.40527421278457681</v>
      </c>
      <c r="CF309" s="52">
        <f t="shared" si="219"/>
        <v>0.38</v>
      </c>
      <c r="CG309" s="5" t="str">
        <f t="shared" si="220"/>
        <v>Check</v>
      </c>
      <c r="CH309" s="57">
        <f t="shared" si="221"/>
        <v>3.2996062467960243</v>
      </c>
      <c r="CI309" s="6">
        <f t="shared" si="222"/>
        <v>3.2</v>
      </c>
      <c r="CJ309" s="5" t="str">
        <f t="shared" si="223"/>
        <v>Gia cường</v>
      </c>
      <c r="DN309" s="181"/>
      <c r="DP309" s="27"/>
      <c r="DQ309" s="27"/>
      <c r="DR309" s="5"/>
      <c r="DS309" s="5"/>
      <c r="DT309" s="27"/>
      <c r="DU309" s="27"/>
      <c r="DV309" s="82"/>
      <c r="DW309" s="82"/>
      <c r="DX309" s="82"/>
      <c r="DY309" s="70"/>
      <c r="DZ309" s="16"/>
      <c r="EH309" s="42"/>
      <c r="EI309" s="42"/>
      <c r="EJ309" s="42"/>
      <c r="EK309" s="24"/>
      <c r="EL309" s="26"/>
      <c r="EM309" s="26"/>
      <c r="EN309" s="24"/>
      <c r="EO309" s="26"/>
      <c r="EP309" s="24"/>
      <c r="EQ309" s="26"/>
      <c r="ER309" s="24"/>
      <c r="ES309" s="24"/>
      <c r="ET309" s="42"/>
      <c r="EU309" s="42"/>
      <c r="EV309" s="28"/>
      <c r="EX309" s="51"/>
      <c r="EY309" s="96"/>
      <c r="EZ309" s="52"/>
      <c r="FA309" s="54"/>
      <c r="FB309" s="5"/>
      <c r="FC309" s="56"/>
      <c r="FD309" s="55"/>
      <c r="FE309" s="54"/>
      <c r="FF309" s="52"/>
      <c r="FG309" s="5"/>
      <c r="FH309" s="57"/>
      <c r="FI309" s="6"/>
      <c r="FJ309" s="5"/>
    </row>
    <row r="310" spans="27:166">
      <c r="AA310" s="18" t="s">
        <v>131</v>
      </c>
      <c r="AB310" s="22" t="s">
        <v>341</v>
      </c>
      <c r="AC310" s="22" t="s">
        <v>211</v>
      </c>
      <c r="AD310" s="74">
        <v>6.47</v>
      </c>
      <c r="AE310" s="74">
        <v>10.5</v>
      </c>
      <c r="AF310" s="22">
        <v>724</v>
      </c>
      <c r="AG310" s="22">
        <v>874</v>
      </c>
      <c r="AH310" s="22">
        <v>816.45524278856499</v>
      </c>
      <c r="AI310" s="6">
        <v>8</v>
      </c>
      <c r="AJ310" s="6">
        <v>300</v>
      </c>
      <c r="AK310" s="6">
        <v>12</v>
      </c>
      <c r="AL310" s="6">
        <v>300</v>
      </c>
      <c r="AM310" s="6">
        <v>12</v>
      </c>
      <c r="AN310" s="5" t="str" cm="1">
        <f t="array" ref="AN310">_xll.Dce_Name_SectI(AF310, AG310, AJ310, AI310, AK310, "x", "-", $Q$14)</f>
        <v>(724-874)x300x8x12</v>
      </c>
      <c r="AO310" s="5">
        <f t="shared" si="188"/>
        <v>792.45524278856499</v>
      </c>
      <c r="AP310" s="27">
        <f t="shared" si="189"/>
        <v>135.39641942308521</v>
      </c>
      <c r="AQ310" s="27">
        <f t="shared" si="190"/>
        <v>149672.00629356259</v>
      </c>
      <c r="AR310" s="5">
        <f t="shared" si="191"/>
        <v>5403.3811423692314</v>
      </c>
      <c r="AS310" s="5">
        <f t="shared" si="192"/>
        <v>3666.3860662432589</v>
      </c>
      <c r="AT310" s="27">
        <f t="shared" si="193"/>
        <v>360.22540949128211</v>
      </c>
      <c r="AU310" s="27">
        <f t="shared" si="194"/>
        <v>2076.0047488425007</v>
      </c>
      <c r="AV310" s="82">
        <f t="shared" si="195"/>
        <v>4.8289369476924839E-7</v>
      </c>
      <c r="AW310" s="82">
        <f t="shared" si="196"/>
        <v>8736501.2082751207</v>
      </c>
      <c r="AX310" s="82">
        <f t="shared" si="197"/>
        <v>8.73650120827512E-6</v>
      </c>
      <c r="AY310" s="70">
        <f t="shared" si="198"/>
        <v>0.14559180563098195</v>
      </c>
      <c r="AZ310" s="16">
        <f t="shared" si="199"/>
        <v>603.34143209142383</v>
      </c>
      <c r="BA310" s="22" t="s">
        <v>324</v>
      </c>
      <c r="BB310" s="23">
        <v>69.032590495451586</v>
      </c>
      <c r="BC310" s="23">
        <v>4.2601806257807766</v>
      </c>
      <c r="BD310" s="23">
        <v>0.61369501872142429</v>
      </c>
      <c r="BE310" s="23">
        <v>1.5599598208013701E-3</v>
      </c>
      <c r="BF310" s="23">
        <v>0.13453439149780166</v>
      </c>
      <c r="BG310" s="23">
        <v>382.07201616287057</v>
      </c>
      <c r="BH310" s="42" cm="1">
        <f t="array" ref="BH310">_xll.Bimoment(BE310,AY310,AD310,AE310,$O$75)</f>
        <v>-5.6480929348516505E-3</v>
      </c>
      <c r="BI310" s="42">
        <f t="shared" si="200"/>
        <v>9.6802788596914532E-2</v>
      </c>
      <c r="BJ310" s="42">
        <f t="shared" si="201"/>
        <v>0.5916917535806635</v>
      </c>
      <c r="BK310" s="24">
        <f t="shared" si="202"/>
        <v>0.56785541403764117</v>
      </c>
      <c r="BL310" s="26" cm="1">
        <f t="array" ref="BL310">_xll.TCVN5575AnnexEHeSoCx(1,BK310)</f>
        <v>1.1132144585962358</v>
      </c>
      <c r="BM310" s="26">
        <f t="shared" si="203"/>
        <v>1.47</v>
      </c>
      <c r="BN310" s="24">
        <f t="shared" si="204"/>
        <v>1</v>
      </c>
      <c r="BO310" s="26" cm="1">
        <f t="array" ref="BO310">noisuy1chieu(BQ310*BN310,$C$92:$M$92,$C$93:$M$93)</f>
        <v>2.3280086517333984</v>
      </c>
      <c r="BP310" s="24">
        <f t="shared" si="205"/>
        <v>2.3480181164121178E-2</v>
      </c>
      <c r="BQ310" s="26">
        <f t="shared" si="206"/>
        <v>0.43110459320151739</v>
      </c>
      <c r="BR310" s="24">
        <f t="shared" si="207"/>
        <v>1.1700275618251937E-3</v>
      </c>
      <c r="BS310" s="24">
        <f t="shared" si="208"/>
        <v>7.7160903564949031E-5</v>
      </c>
      <c r="BT310" s="42">
        <f t="shared" si="209"/>
        <v>0.45575480192746382</v>
      </c>
      <c r="BU310" s="42">
        <f t="shared" si="210"/>
        <v>0.45466193526920357</v>
      </c>
      <c r="BV310" s="28">
        <f t="shared" si="211"/>
        <v>0.45575480192746382</v>
      </c>
      <c r="BW310" s="5" t="str">
        <f t="shared" si="212"/>
        <v>OK</v>
      </c>
      <c r="BX310" s="51">
        <v>1.2</v>
      </c>
      <c r="BY310" s="96" cm="1">
        <f t="array" ref="BY310">_xll.DCETCVNPhuLucFHeSoOnDinh(AE310*1000, BX310*1000, AH310, AI310, AJ310, AK310, AL310, AM310, $D$29)</f>
        <v>1</v>
      </c>
      <c r="BZ310" s="52">
        <f t="shared" si="213"/>
        <v>0.47991186631917765</v>
      </c>
      <c r="CA310" s="54">
        <f t="shared" si="214"/>
        <v>0.48115905478456783</v>
      </c>
      <c r="CB310" s="5" t="str">
        <f t="shared" si="215"/>
        <v>OK</v>
      </c>
      <c r="CC310" s="56">
        <f t="shared" si="216"/>
        <v>0.40527421278457681</v>
      </c>
      <c r="CD310" s="55">
        <f t="shared" si="217"/>
        <v>0.40527421278457681</v>
      </c>
      <c r="CE310" s="54">
        <f t="shared" si="218"/>
        <v>0.40527421278457681</v>
      </c>
      <c r="CF310" s="52">
        <f t="shared" si="219"/>
        <v>0.38</v>
      </c>
      <c r="CG310" s="5" t="str">
        <f t="shared" si="220"/>
        <v>Check</v>
      </c>
      <c r="CH310" s="57">
        <f t="shared" si="221"/>
        <v>3.2996062467960243</v>
      </c>
      <c r="CI310" s="6">
        <f t="shared" si="222"/>
        <v>3.2</v>
      </c>
      <c r="CJ310" s="5" t="str">
        <f t="shared" si="223"/>
        <v>Gia cường</v>
      </c>
      <c r="DN310" s="181"/>
      <c r="DP310" s="27"/>
      <c r="DQ310" s="27"/>
      <c r="DR310" s="5"/>
      <c r="DS310" s="5"/>
      <c r="DT310" s="27"/>
      <c r="DU310" s="27"/>
      <c r="DV310" s="82"/>
      <c r="DW310" s="82"/>
      <c r="DX310" s="82"/>
      <c r="DY310" s="70"/>
      <c r="DZ310" s="16"/>
      <c r="EH310" s="42"/>
      <c r="EI310" s="42"/>
      <c r="EJ310" s="42"/>
      <c r="EK310" s="24"/>
      <c r="EL310" s="26"/>
      <c r="EM310" s="26"/>
      <c r="EN310" s="24"/>
      <c r="EO310" s="26"/>
      <c r="EP310" s="24"/>
      <c r="EQ310" s="26"/>
      <c r="ER310" s="24"/>
      <c r="ES310" s="24"/>
      <c r="ET310" s="42"/>
      <c r="EU310" s="42"/>
      <c r="EV310" s="28"/>
      <c r="EX310" s="51"/>
      <c r="EY310" s="96"/>
      <c r="EZ310" s="52"/>
      <c r="FA310" s="54"/>
      <c r="FB310" s="5"/>
      <c r="FC310" s="56"/>
      <c r="FD310" s="55"/>
      <c r="FE310" s="54"/>
      <c r="FF310" s="52"/>
      <c r="FG310" s="5"/>
      <c r="FH310" s="57"/>
      <c r="FI310" s="6"/>
      <c r="FJ310" s="5"/>
    </row>
    <row r="311" spans="27:166">
      <c r="AA311" s="18" t="s">
        <v>131</v>
      </c>
      <c r="AB311" s="22" t="s">
        <v>341</v>
      </c>
      <c r="AC311" s="22" t="s">
        <v>211</v>
      </c>
      <c r="AD311" s="74">
        <v>9.2899999999999991</v>
      </c>
      <c r="AE311" s="74">
        <v>10.5</v>
      </c>
      <c r="AF311" s="22">
        <v>724</v>
      </c>
      <c r="AG311" s="22">
        <v>874</v>
      </c>
      <c r="AH311" s="22">
        <v>856.73657033341397</v>
      </c>
      <c r="AI311" s="6">
        <v>8</v>
      </c>
      <c r="AJ311" s="6">
        <v>300</v>
      </c>
      <c r="AK311" s="6">
        <v>12</v>
      </c>
      <c r="AL311" s="6">
        <v>300</v>
      </c>
      <c r="AM311" s="6">
        <v>12</v>
      </c>
      <c r="AN311" s="5" t="str" cm="1">
        <f t="array" ref="AN311">_xll.Dce_Name_SectI(AF311, AG311, AJ311, AI311, AK311, "x", "-", $Q$14)</f>
        <v>(724-874)x300x8x12</v>
      </c>
      <c r="AO311" s="5">
        <f t="shared" si="188"/>
        <v>832.73657033341397</v>
      </c>
      <c r="AP311" s="27">
        <f t="shared" si="189"/>
        <v>138.6189256266731</v>
      </c>
      <c r="AQ311" s="27">
        <f t="shared" si="190"/>
        <v>166950.4396903282</v>
      </c>
      <c r="AR311" s="5">
        <f t="shared" si="191"/>
        <v>5403.5530093667558</v>
      </c>
      <c r="AS311" s="5">
        <f t="shared" si="192"/>
        <v>3897.3576119286358</v>
      </c>
      <c r="AT311" s="27">
        <f t="shared" si="193"/>
        <v>360.23686729111705</v>
      </c>
      <c r="AU311" s="27">
        <f t="shared" si="194"/>
        <v>2213.976022170802</v>
      </c>
      <c r="AV311" s="82">
        <f t="shared" si="195"/>
        <v>4.89768374670236E-7</v>
      </c>
      <c r="AW311" s="82">
        <f t="shared" si="196"/>
        <v>9633328.2889918946</v>
      </c>
      <c r="AX311" s="82">
        <f t="shared" si="197"/>
        <v>9.6333282889918949E-6</v>
      </c>
      <c r="AY311" s="70">
        <f t="shared" si="198"/>
        <v>0.13963269631800207</v>
      </c>
      <c r="AZ311" s="16">
        <f t="shared" si="199"/>
        <v>633.55242775006047</v>
      </c>
      <c r="BA311" s="22" t="s">
        <v>324</v>
      </c>
      <c r="BB311" s="23">
        <v>69.887369483575256</v>
      </c>
      <c r="BC311" s="23">
        <v>6.0556155803188423</v>
      </c>
      <c r="BD311" s="23">
        <v>0.61369501872142429</v>
      </c>
      <c r="BE311" s="23">
        <v>1.5599598208013701E-3</v>
      </c>
      <c r="BF311" s="23">
        <v>1.8649658958236222</v>
      </c>
      <c r="BG311" s="23">
        <v>379.52603570589378</v>
      </c>
      <c r="BH311" s="42" cm="1">
        <f t="array" ref="BH311">_xll.Bimoment(BE311,AY311,AD311,AE311,$O$75)</f>
        <v>5.2294929361643315E-3</v>
      </c>
      <c r="BI311" s="42">
        <f t="shared" si="200"/>
        <v>9.2120221535922059E-2</v>
      </c>
      <c r="BJ311" s="42">
        <f t="shared" si="201"/>
        <v>0.84105771948872809</v>
      </c>
      <c r="BK311" s="24">
        <f t="shared" si="202"/>
        <v>0.54038697954603754</v>
      </c>
      <c r="BL311" s="26" cm="1">
        <f t="array" ref="BL311">_xll.TCVN5575AnnexEHeSoCx(1,BK311)</f>
        <v>1.1159613020453962</v>
      </c>
      <c r="BM311" s="26">
        <f t="shared" si="203"/>
        <v>1.47</v>
      </c>
      <c r="BN311" s="24">
        <f t="shared" si="204"/>
        <v>1</v>
      </c>
      <c r="BO311" s="26" cm="1">
        <f t="array" ref="BO311">noisuy1chieu(BQ311*BN311,$C$92:$M$92,$C$93:$M$93)</f>
        <v>2.2668910026550293</v>
      </c>
      <c r="BP311" s="24">
        <f t="shared" si="205"/>
        <v>2.3218310662116087E-2</v>
      </c>
      <c r="BQ311" s="26">
        <f t="shared" si="206"/>
        <v>0.40186171547793625</v>
      </c>
      <c r="BR311" s="24">
        <f t="shared" si="207"/>
        <v>1.6218842426792838E-2</v>
      </c>
      <c r="BS311" s="24">
        <f t="shared" si="208"/>
        <v>6.9869814922094545E-5</v>
      </c>
      <c r="BT311" s="42">
        <f t="shared" si="209"/>
        <v>0.44129886856684519</v>
      </c>
      <c r="BU311" s="42">
        <f t="shared" si="210"/>
        <v>0.42514989595497443</v>
      </c>
      <c r="BV311" s="28">
        <f t="shared" si="211"/>
        <v>0.44129886856684519</v>
      </c>
      <c r="BW311" s="5" t="str">
        <f t="shared" si="212"/>
        <v>OK</v>
      </c>
      <c r="BX311" s="51">
        <v>1.2</v>
      </c>
      <c r="BY311" s="96" cm="1">
        <f t="array" ref="BY311">_xll.DCETCVNPhuLucFHeSoOnDinh(AE311*1000, BX311*1000, AH311, AI311, AJ311, AK311, AL311, AM311, $D$29)</f>
        <v>1</v>
      </c>
      <c r="BZ311" s="52">
        <f t="shared" si="213"/>
        <v>0.44846212324695428</v>
      </c>
      <c r="CA311" s="54">
        <f t="shared" si="214"/>
        <v>0.46475083548866919</v>
      </c>
      <c r="CB311" s="5" t="str">
        <f t="shared" si="215"/>
        <v>OK</v>
      </c>
      <c r="CC311" s="56">
        <f t="shared" si="216"/>
        <v>0.40527421278457681</v>
      </c>
      <c r="CD311" s="55">
        <f t="shared" si="217"/>
        <v>0.40527421278457681</v>
      </c>
      <c r="CE311" s="54">
        <f t="shared" si="218"/>
        <v>0.40527421278457681</v>
      </c>
      <c r="CF311" s="52">
        <f t="shared" si="219"/>
        <v>0.38</v>
      </c>
      <c r="CG311" s="5" t="str">
        <f t="shared" si="220"/>
        <v>Check</v>
      </c>
      <c r="CH311" s="57">
        <f t="shared" si="221"/>
        <v>3.4673286780698911</v>
      </c>
      <c r="CI311" s="6">
        <f t="shared" si="222"/>
        <v>3.2</v>
      </c>
      <c r="CJ311" s="5" t="str">
        <f t="shared" si="223"/>
        <v>Gia cường</v>
      </c>
      <c r="DN311" s="181"/>
      <c r="DP311" s="27"/>
      <c r="DQ311" s="27"/>
      <c r="DR311" s="5"/>
      <c r="DS311" s="5"/>
      <c r="DT311" s="27"/>
      <c r="DU311" s="27"/>
      <c r="DV311" s="82"/>
      <c r="DW311" s="82"/>
      <c r="DX311" s="82"/>
      <c r="DY311" s="70"/>
      <c r="DZ311" s="16"/>
      <c r="EH311" s="42"/>
      <c r="EI311" s="42"/>
      <c r="EJ311" s="42"/>
      <c r="EK311" s="24"/>
      <c r="EL311" s="26"/>
      <c r="EM311" s="26"/>
      <c r="EN311" s="24"/>
      <c r="EO311" s="26"/>
      <c r="EP311" s="24"/>
      <c r="EQ311" s="26"/>
      <c r="ER311" s="24"/>
      <c r="ES311" s="24"/>
      <c r="ET311" s="42"/>
      <c r="EU311" s="42"/>
      <c r="EV311" s="28"/>
      <c r="EX311" s="51"/>
      <c r="EY311" s="96"/>
      <c r="EZ311" s="52"/>
      <c r="FA311" s="54"/>
      <c r="FB311" s="5"/>
      <c r="FC311" s="56"/>
      <c r="FD311" s="55"/>
      <c r="FE311" s="54"/>
      <c r="FF311" s="52"/>
      <c r="FG311" s="5"/>
      <c r="FH311" s="57"/>
      <c r="FI311" s="6"/>
      <c r="FJ311" s="5"/>
    </row>
    <row r="312" spans="27:166">
      <c r="AA312" s="18" t="s">
        <v>131</v>
      </c>
      <c r="AB312" s="22" t="s">
        <v>341</v>
      </c>
      <c r="AC312" s="22" t="s">
        <v>211</v>
      </c>
      <c r="AD312" s="74">
        <v>9.2899999999999991</v>
      </c>
      <c r="AE312" s="74">
        <v>10.5</v>
      </c>
      <c r="AF312" s="22">
        <v>724</v>
      </c>
      <c r="AG312" s="22">
        <v>874</v>
      </c>
      <c r="AH312" s="22">
        <v>856.73657033341397</v>
      </c>
      <c r="AI312" s="6">
        <v>8</v>
      </c>
      <c r="AJ312" s="6">
        <v>300</v>
      </c>
      <c r="AK312" s="6">
        <v>12</v>
      </c>
      <c r="AL312" s="6">
        <v>300</v>
      </c>
      <c r="AM312" s="6">
        <v>12</v>
      </c>
      <c r="AN312" s="5" t="str" cm="1">
        <f t="array" ref="AN312">_xll.Dce_Name_SectI(AF312, AG312, AJ312, AI312, AK312, "x", "-", $Q$14)</f>
        <v>(724-874)x300x8x12</v>
      </c>
      <c r="AO312" s="5">
        <f t="shared" si="188"/>
        <v>832.73657033341397</v>
      </c>
      <c r="AP312" s="27">
        <f t="shared" si="189"/>
        <v>138.6189256266731</v>
      </c>
      <c r="AQ312" s="27">
        <f t="shared" si="190"/>
        <v>166950.4396903282</v>
      </c>
      <c r="AR312" s="5">
        <f t="shared" si="191"/>
        <v>5403.5530093667558</v>
      </c>
      <c r="AS312" s="5">
        <f t="shared" si="192"/>
        <v>3897.3576119286358</v>
      </c>
      <c r="AT312" s="27">
        <f t="shared" si="193"/>
        <v>360.23686729111705</v>
      </c>
      <c r="AU312" s="27">
        <f t="shared" si="194"/>
        <v>2213.976022170802</v>
      </c>
      <c r="AV312" s="82">
        <f t="shared" si="195"/>
        <v>4.89768374670236E-7</v>
      </c>
      <c r="AW312" s="82">
        <f t="shared" si="196"/>
        <v>9633328.2889918946</v>
      </c>
      <c r="AX312" s="82">
        <f t="shared" si="197"/>
        <v>9.6333282889918949E-6</v>
      </c>
      <c r="AY312" s="70">
        <f t="shared" si="198"/>
        <v>0.13963269631800207</v>
      </c>
      <c r="AZ312" s="16">
        <f t="shared" si="199"/>
        <v>633.55242775006047</v>
      </c>
      <c r="BA312" s="22" t="s">
        <v>324</v>
      </c>
      <c r="BB312" s="23">
        <v>70.592360027076211</v>
      </c>
      <c r="BC312" s="23">
        <v>16.039568683991092</v>
      </c>
      <c r="BD312" s="23">
        <v>2.3563961070646258</v>
      </c>
      <c r="BE312" s="23">
        <v>0.10521002609529523</v>
      </c>
      <c r="BF312" s="23">
        <v>1.9585404372366355</v>
      </c>
      <c r="BG312" s="23">
        <v>379.50388789128192</v>
      </c>
      <c r="BH312" s="42" cm="1">
        <f t="array" ref="BH312">_xll.Bimoment(BE312,AY312,AD312,AE312,$O$75)</f>
        <v>0.35269824321268062</v>
      </c>
      <c r="BI312" s="42">
        <f t="shared" si="200"/>
        <v>0.3537127152529706</v>
      </c>
      <c r="BJ312" s="42">
        <f t="shared" si="201"/>
        <v>2.2277178727765405</v>
      </c>
      <c r="BK312" s="24">
        <f t="shared" si="202"/>
        <v>0.54038697954603754</v>
      </c>
      <c r="BL312" s="26" cm="1">
        <f t="array" ref="BL312">_xll.TCVN5575AnnexEHeSoCx(1,BK312)</f>
        <v>1.1159613020453962</v>
      </c>
      <c r="BM312" s="26">
        <f t="shared" si="203"/>
        <v>1.47</v>
      </c>
      <c r="BN312" s="24">
        <f t="shared" si="204"/>
        <v>1</v>
      </c>
      <c r="BO312" s="26" cm="1">
        <f t="array" ref="BO312">noisuy1chieu(BQ312*BN312,$C$92:$M$92,$C$93:$M$93)</f>
        <v>2.2668418884277344</v>
      </c>
      <c r="BP312" s="24">
        <f t="shared" si="205"/>
        <v>2.3452525936976391E-2</v>
      </c>
      <c r="BQ312" s="26">
        <f t="shared" si="206"/>
        <v>0.40183826423102126</v>
      </c>
      <c r="BR312" s="24">
        <f t="shared" si="207"/>
        <v>1.7032621781008221E-2</v>
      </c>
      <c r="BS312" s="24">
        <f t="shared" si="208"/>
        <v>4.7124061932702086E-3</v>
      </c>
      <c r="BT312" s="42">
        <f t="shared" si="209"/>
        <v>0.44232341194900587</v>
      </c>
      <c r="BU312" s="42">
        <f t="shared" si="210"/>
        <v>0.43000319636126788</v>
      </c>
      <c r="BV312" s="28">
        <f t="shared" si="211"/>
        <v>0.44232341194900587</v>
      </c>
      <c r="BW312" s="5" t="str">
        <f t="shared" si="212"/>
        <v>OK</v>
      </c>
      <c r="BX312" s="51">
        <v>1.2</v>
      </c>
      <c r="BY312" s="96" cm="1">
        <f t="array" ref="BY312">_xll.DCETCVNPhuLucFHeSoOnDinh(AE312*1000, BX312*1000, AH312, AI312, AJ312, AK312, AL312, AM312, $D$29)</f>
        <v>1</v>
      </c>
      <c r="BZ312" s="52">
        <f t="shared" si="213"/>
        <v>0.44843595256291241</v>
      </c>
      <c r="CA312" s="54">
        <f t="shared" si="214"/>
        <v>0.47018098053719087</v>
      </c>
      <c r="CB312" s="5" t="str">
        <f t="shared" si="215"/>
        <v>OK</v>
      </c>
      <c r="CC312" s="56">
        <f t="shared" si="216"/>
        <v>0.40527421278457681</v>
      </c>
      <c r="CD312" s="55">
        <f t="shared" si="217"/>
        <v>0.40527421278457681</v>
      </c>
      <c r="CE312" s="54">
        <f t="shared" si="218"/>
        <v>0.40527421278457681</v>
      </c>
      <c r="CF312" s="52">
        <f t="shared" si="219"/>
        <v>0.38</v>
      </c>
      <c r="CG312" s="5" t="str">
        <f t="shared" si="220"/>
        <v>Check</v>
      </c>
      <c r="CH312" s="57">
        <f t="shared" si="221"/>
        <v>3.4673286780698911</v>
      </c>
      <c r="CI312" s="6">
        <f t="shared" si="222"/>
        <v>3.2</v>
      </c>
      <c r="CJ312" s="5" t="str">
        <f t="shared" si="223"/>
        <v>Gia cường</v>
      </c>
      <c r="DN312" s="181"/>
      <c r="DP312" s="27"/>
      <c r="DQ312" s="27"/>
      <c r="DR312" s="5"/>
      <c r="DS312" s="5"/>
      <c r="DT312" s="27"/>
      <c r="DU312" s="27"/>
      <c r="DV312" s="82"/>
      <c r="DW312" s="82"/>
      <c r="DX312" s="82"/>
      <c r="DY312" s="70"/>
      <c r="DZ312" s="16"/>
      <c r="EH312" s="42"/>
      <c r="EI312" s="42"/>
      <c r="EJ312" s="42"/>
      <c r="EK312" s="24"/>
      <c r="EL312" s="26"/>
      <c r="EM312" s="26"/>
      <c r="EN312" s="24"/>
      <c r="EO312" s="26"/>
      <c r="EP312" s="24"/>
      <c r="EQ312" s="26"/>
      <c r="ER312" s="24"/>
      <c r="ES312" s="24"/>
      <c r="ET312" s="42"/>
      <c r="EU312" s="42"/>
      <c r="EV312" s="28"/>
      <c r="EX312" s="51"/>
      <c r="EY312" s="96"/>
      <c r="EZ312" s="52"/>
      <c r="FA312" s="54"/>
      <c r="FB312" s="5"/>
      <c r="FC312" s="56"/>
      <c r="FD312" s="55"/>
      <c r="FE312" s="54"/>
      <c r="FF312" s="52"/>
      <c r="FG312" s="5"/>
      <c r="FH312" s="57"/>
      <c r="FI312" s="6"/>
      <c r="FJ312" s="5"/>
    </row>
    <row r="313" spans="27:166">
      <c r="AA313" s="18" t="s">
        <v>131</v>
      </c>
      <c r="AB313" s="22" t="s">
        <v>341</v>
      </c>
      <c r="AC313" s="22" t="s">
        <v>211</v>
      </c>
      <c r="AD313" s="74">
        <v>10.5</v>
      </c>
      <c r="AE313" s="74">
        <v>10.5</v>
      </c>
      <c r="AF313" s="22">
        <v>724</v>
      </c>
      <c r="AG313" s="22">
        <v>874</v>
      </c>
      <c r="AH313" s="22">
        <v>874</v>
      </c>
      <c r="AI313" s="6">
        <v>8</v>
      </c>
      <c r="AJ313" s="6">
        <v>300</v>
      </c>
      <c r="AK313" s="6">
        <v>12</v>
      </c>
      <c r="AL313" s="6">
        <v>300</v>
      </c>
      <c r="AM313" s="6">
        <v>12</v>
      </c>
      <c r="AN313" s="5" t="str" cm="1">
        <f t="array" ref="AN313">_xll.Dce_Name_SectI(AF313, AG313, AJ313, AI313, AK313, "x", "-", $Q$14)</f>
        <v>(724-874)x300x8x12</v>
      </c>
      <c r="AO313" s="5">
        <f t="shared" si="188"/>
        <v>850</v>
      </c>
      <c r="AP313" s="27">
        <f t="shared" si="189"/>
        <v>140</v>
      </c>
      <c r="AQ313" s="27">
        <f t="shared" si="190"/>
        <v>174698.22666666668</v>
      </c>
      <c r="AR313" s="5">
        <f t="shared" si="191"/>
        <v>5403.626666666667</v>
      </c>
      <c r="AS313" s="5">
        <f t="shared" si="192"/>
        <v>3997.6710907704046</v>
      </c>
      <c r="AT313" s="27">
        <f t="shared" si="193"/>
        <v>360.24177777777783</v>
      </c>
      <c r="AU313" s="27">
        <f t="shared" si="194"/>
        <v>2274.1</v>
      </c>
      <c r="AV313" s="82">
        <f t="shared" si="195"/>
        <v>4.9271466666666671E-7</v>
      </c>
      <c r="AW313" s="82">
        <f t="shared" si="196"/>
        <v>10031094</v>
      </c>
      <c r="AX313" s="82">
        <f t="shared" si="197"/>
        <v>1.0031094E-5</v>
      </c>
      <c r="AY313" s="70">
        <f t="shared" si="198"/>
        <v>0.13724721180314908</v>
      </c>
      <c r="AZ313" s="16">
        <f t="shared" si="199"/>
        <v>646.5</v>
      </c>
      <c r="BA313" s="22" t="s">
        <v>324</v>
      </c>
      <c r="BB313" s="23">
        <v>70.96097359057184</v>
      </c>
      <c r="BC313" s="23">
        <v>20.441484067300312</v>
      </c>
      <c r="BD313" s="23">
        <v>2.3563961070646258</v>
      </c>
      <c r="BE313" s="23">
        <v>0.10521002609529523</v>
      </c>
      <c r="BF313" s="23">
        <v>0.88902305502826617</v>
      </c>
      <c r="BG313" s="23">
        <v>357.46014822024352</v>
      </c>
      <c r="BH313" s="42" cm="1">
        <f t="array" ref="BH313">_xll.Bimoment(BE313,AY313,AD313,AE313,$O$75)</f>
        <v>0.93473269864646791</v>
      </c>
      <c r="BI313" s="42">
        <f t="shared" si="200"/>
        <v>0.34652883927420969</v>
      </c>
      <c r="BJ313" s="42">
        <f t="shared" si="201"/>
        <v>2.8390950093472656</v>
      </c>
      <c r="BK313" s="24">
        <f t="shared" si="202"/>
        <v>0.52941176470588236</v>
      </c>
      <c r="BL313" s="26" cm="1">
        <f t="array" ref="BL313">_xll.TCVN5575AnnexEHeSoCx(1,BK313)</f>
        <v>1.1170588235294117</v>
      </c>
      <c r="BM313" s="26">
        <f t="shared" si="203"/>
        <v>1.47</v>
      </c>
      <c r="BN313" s="24">
        <f t="shared" si="204"/>
        <v>1</v>
      </c>
      <c r="BO313" s="26" cm="1">
        <f t="array" ref="BO313">noisuy1chieu(BQ313*BN313,$C$92:$M$92,$C$93:$M$93)</f>
        <v>2.1974513530731201</v>
      </c>
      <c r="BP313" s="24">
        <f t="shared" si="205"/>
        <v>2.3342425523214423E-2</v>
      </c>
      <c r="BQ313" s="26">
        <f t="shared" si="206"/>
        <v>0.36863704850300782</v>
      </c>
      <c r="BR313" s="24">
        <f t="shared" si="207"/>
        <v>7.7313629863010741E-3</v>
      </c>
      <c r="BS313" s="24">
        <f t="shared" si="208"/>
        <v>1.2625333154700462E-2</v>
      </c>
      <c r="BT313" s="42">
        <f t="shared" si="209"/>
        <v>0.3997108370125233</v>
      </c>
      <c r="BU313" s="42">
        <f t="shared" si="210"/>
        <v>0.40460480718092268</v>
      </c>
      <c r="BV313" s="28">
        <f t="shared" si="211"/>
        <v>0.40460480718092268</v>
      </c>
      <c r="BW313" s="5" t="str">
        <f t="shared" si="212"/>
        <v>OK</v>
      </c>
      <c r="BX313" s="51">
        <v>1.2</v>
      </c>
      <c r="BY313" s="96" cm="1">
        <f t="array" ref="BY313">_xll.DCETCVNPhuLucFHeSoOnDinh(AE313*1000, BX313*1000, AH313, AI313, AJ313, AK313, AL313, AM313, $D$29)</f>
        <v>1</v>
      </c>
      <c r="BZ313" s="52">
        <f t="shared" si="213"/>
        <v>0.41178926771012458</v>
      </c>
      <c r="CA313" s="54">
        <f t="shared" si="214"/>
        <v>0.43214596385112608</v>
      </c>
      <c r="CB313" s="5" t="str">
        <f t="shared" si="215"/>
        <v>OK</v>
      </c>
      <c r="CC313" s="56">
        <f t="shared" si="216"/>
        <v>0.40527421278457681</v>
      </c>
      <c r="CD313" s="55">
        <f t="shared" si="217"/>
        <v>0.40527421278457681</v>
      </c>
      <c r="CE313" s="54">
        <f t="shared" si="218"/>
        <v>0.40527421278457681</v>
      </c>
      <c r="CF313" s="52">
        <f t="shared" si="219"/>
        <v>0.38</v>
      </c>
      <c r="CG313" s="5" t="str">
        <f t="shared" si="220"/>
        <v>Check</v>
      </c>
      <c r="CH313" s="57">
        <f t="shared" si="221"/>
        <v>3.5392097349338045</v>
      </c>
      <c r="CI313" s="6">
        <f t="shared" si="222"/>
        <v>3.2</v>
      </c>
      <c r="CJ313" s="5" t="str">
        <f t="shared" si="223"/>
        <v>Gia cường</v>
      </c>
      <c r="DN313" s="181"/>
      <c r="DP313" s="27"/>
      <c r="DQ313" s="27"/>
      <c r="DR313" s="5"/>
      <c r="DS313" s="5"/>
      <c r="DT313" s="27"/>
      <c r="DU313" s="27"/>
      <c r="DV313" s="82"/>
      <c r="DW313" s="82"/>
      <c r="DX313" s="82"/>
      <c r="DY313" s="70"/>
      <c r="DZ313" s="16"/>
      <c r="EH313" s="42"/>
      <c r="EI313" s="42"/>
      <c r="EJ313" s="42"/>
      <c r="EK313" s="24"/>
      <c r="EL313" s="26"/>
      <c r="EM313" s="26"/>
      <c r="EN313" s="24"/>
      <c r="EO313" s="26"/>
      <c r="EP313" s="24"/>
      <c r="EQ313" s="26"/>
      <c r="ER313" s="24"/>
      <c r="ES313" s="24"/>
      <c r="ET313" s="42"/>
      <c r="EU313" s="42"/>
      <c r="EV313" s="28"/>
      <c r="EX313" s="51"/>
      <c r="EY313" s="96"/>
      <c r="EZ313" s="52"/>
      <c r="FA313" s="54"/>
      <c r="FB313" s="5"/>
      <c r="FC313" s="56"/>
      <c r="FD313" s="55"/>
      <c r="FE313" s="54"/>
      <c r="FF313" s="52"/>
      <c r="FG313" s="5"/>
      <c r="FH313" s="57"/>
      <c r="FI313" s="6"/>
      <c r="FJ313" s="5"/>
    </row>
    <row r="314" spans="27:166">
      <c r="AA314" s="18" t="s">
        <v>131</v>
      </c>
      <c r="AB314" s="22" t="s">
        <v>341</v>
      </c>
      <c r="AC314" s="22" t="s">
        <v>211</v>
      </c>
      <c r="AD314" s="74">
        <v>0</v>
      </c>
      <c r="AE314" s="74">
        <v>10.5</v>
      </c>
      <c r="AF314" s="22">
        <v>724</v>
      </c>
      <c r="AG314" s="22">
        <v>874</v>
      </c>
      <c r="AH314" s="22">
        <v>724</v>
      </c>
      <c r="AI314" s="6">
        <v>8</v>
      </c>
      <c r="AJ314" s="6">
        <v>300</v>
      </c>
      <c r="AK314" s="6">
        <v>12</v>
      </c>
      <c r="AL314" s="6">
        <v>300</v>
      </c>
      <c r="AM314" s="6">
        <v>12</v>
      </c>
      <c r="AN314" s="5" t="str" cm="1">
        <f t="array" ref="AN314">_xll.Dce_Name_SectI(AF314, AG314, AJ314, AI314, AK314, "x", "-", $Q$14)</f>
        <v>(724-874)x300x8x12</v>
      </c>
      <c r="AO314" s="5">
        <f t="shared" si="188"/>
        <v>700</v>
      </c>
      <c r="AP314" s="27">
        <f t="shared" si="189"/>
        <v>128</v>
      </c>
      <c r="AQ314" s="27">
        <f t="shared" si="190"/>
        <v>114125.22666666665</v>
      </c>
      <c r="AR314" s="5">
        <f t="shared" si="191"/>
        <v>5402.9866666666676</v>
      </c>
      <c r="AS314" s="5">
        <f t="shared" si="192"/>
        <v>3152.6305709023936</v>
      </c>
      <c r="AT314" s="27">
        <f t="shared" si="193"/>
        <v>360.19911111111116</v>
      </c>
      <c r="AU314" s="27">
        <f t="shared" si="194"/>
        <v>1771.6</v>
      </c>
      <c r="AV314" s="82">
        <f t="shared" si="195"/>
        <v>4.6711466666666669E-7</v>
      </c>
      <c r="AW314" s="82">
        <f t="shared" si="196"/>
        <v>6843744</v>
      </c>
      <c r="AX314" s="82">
        <f t="shared" si="197"/>
        <v>6.8437439999999997E-6</v>
      </c>
      <c r="AY314" s="70">
        <f t="shared" si="198"/>
        <v>0.16178744234285594</v>
      </c>
      <c r="AZ314" s="16">
        <f t="shared" si="199"/>
        <v>534</v>
      </c>
      <c r="BA314" s="22" t="s">
        <v>325</v>
      </c>
      <c r="BB314" s="23">
        <v>-10.757768119568937</v>
      </c>
      <c r="BC314" s="23">
        <v>13.802654669266303</v>
      </c>
      <c r="BD314" s="23">
        <v>1.1749879113599065E-2</v>
      </c>
      <c r="BE314" s="23">
        <v>6.1522797547746279E-4</v>
      </c>
      <c r="BF314" s="23">
        <v>3.2789702783614261E-2</v>
      </c>
      <c r="BG314" s="23">
        <v>258.1375821130282</v>
      </c>
      <c r="BH314" s="42" cm="1">
        <f t="array" ref="BH314">_xll.Bimoment(BE314,AY314,AD314,AE314,$O$75)</f>
        <v>5.397967391503309E-3</v>
      </c>
      <c r="BI314" s="42">
        <f t="shared" si="200"/>
        <v>2.0981926988569758E-3</v>
      </c>
      <c r="BJ314" s="42">
        <f t="shared" si="201"/>
        <v>1.9170353707314312</v>
      </c>
      <c r="BK314" s="24">
        <f t="shared" si="202"/>
        <v>0.6428571428571429</v>
      </c>
      <c r="BL314" s="26" cm="1">
        <f t="array" ref="BL314">_xll.TCVN5575AnnexEHeSoCx(1,BK314)</f>
        <v>1.1057142857142856</v>
      </c>
      <c r="BM314" s="26">
        <f t="shared" si="203"/>
        <v>1.47</v>
      </c>
      <c r="BN314" s="24">
        <f t="shared" si="204"/>
        <v>1</v>
      </c>
      <c r="BO314" s="26" cm="1">
        <f t="array" ref="BO314">noisuy1chieu(BQ314*BN314,$C$92:$M$92,$C$93:$M$93)</f>
        <v>2.1397478580474854</v>
      </c>
      <c r="BP314" s="24">
        <f t="shared" si="205"/>
        <v>3.8704963423613573E-3</v>
      </c>
      <c r="BQ314" s="26">
        <f t="shared" si="206"/>
        <v>0.34102772406904436</v>
      </c>
      <c r="BR314" s="24">
        <f t="shared" si="207"/>
        <v>2.8518846829985329E-4</v>
      </c>
      <c r="BS314" s="24">
        <f t="shared" si="208"/>
        <v>9.0650375984193941E-5</v>
      </c>
      <c r="BT314" s="42">
        <f t="shared" si="209"/>
        <v>0.34518340887970556</v>
      </c>
      <c r="BU314" s="42">
        <f t="shared" si="210"/>
        <v>0.34498887078738993</v>
      </c>
      <c r="BV314" s="28">
        <f t="shared" si="211"/>
        <v>0.34518340887970556</v>
      </c>
      <c r="BW314" s="5" t="str">
        <f t="shared" si="212"/>
        <v>OK</v>
      </c>
      <c r="BX314" s="51">
        <v>1.2</v>
      </c>
      <c r="BY314" s="96" cm="1">
        <f t="array" ref="BY314">_xll.DCETCVNPhuLucFHeSoOnDinh(AE314*1000, BX314*1000, AH314, AI314, AJ314, AK314, AL314, AM314, $D$29)</f>
        <v>1</v>
      </c>
      <c r="BZ314" s="52">
        <f t="shared" si="213"/>
        <v>0.37707922632777185</v>
      </c>
      <c r="CA314" s="54">
        <f t="shared" si="214"/>
        <v>0.3774550651720559</v>
      </c>
      <c r="CB314" s="5" t="str">
        <f t="shared" si="215"/>
        <v>OK</v>
      </c>
      <c r="CC314" s="56">
        <f t="shared" si="216"/>
        <v>0.40527421278457681</v>
      </c>
      <c r="CD314" s="55">
        <f t="shared" si="217"/>
        <v>0.40527421278457681</v>
      </c>
      <c r="CE314" s="54">
        <f t="shared" si="218"/>
        <v>0.40527421278457681</v>
      </c>
      <c r="CF314" s="52">
        <f t="shared" si="219"/>
        <v>0.38</v>
      </c>
      <c r="CG314" s="5" t="str">
        <f t="shared" si="220"/>
        <v>Check</v>
      </c>
      <c r="CH314" s="57">
        <f t="shared" si="221"/>
        <v>2.9146433111219565</v>
      </c>
      <c r="CI314" s="6">
        <f t="shared" si="222"/>
        <v>3.2</v>
      </c>
      <c r="CJ314" s="5" t="str">
        <f t="shared" si="223"/>
        <v>OK</v>
      </c>
      <c r="DN314" s="181"/>
      <c r="DP314" s="27"/>
      <c r="DQ314" s="27"/>
      <c r="DR314" s="5"/>
      <c r="DS314" s="5"/>
      <c r="DT314" s="27"/>
      <c r="DU314" s="27"/>
      <c r="DV314" s="82"/>
      <c r="DW314" s="82"/>
      <c r="DX314" s="82"/>
      <c r="DY314" s="70"/>
      <c r="DZ314" s="16"/>
      <c r="EH314" s="42"/>
      <c r="EI314" s="42"/>
      <c r="EJ314" s="42"/>
      <c r="EK314" s="24"/>
      <c r="EL314" s="26"/>
      <c r="EM314" s="26"/>
      <c r="EN314" s="24"/>
      <c r="EO314" s="26"/>
      <c r="EP314" s="24"/>
      <c r="EQ314" s="26"/>
      <c r="ER314" s="24"/>
      <c r="ES314" s="24"/>
      <c r="ET314" s="42"/>
      <c r="EU314" s="42"/>
      <c r="EV314" s="28"/>
      <c r="EX314" s="51"/>
      <c r="EY314" s="96"/>
      <c r="EZ314" s="52"/>
      <c r="FA314" s="54"/>
      <c r="FB314" s="5"/>
      <c r="FC314" s="56"/>
      <c r="FD314" s="55"/>
      <c r="FE314" s="54"/>
      <c r="FF314" s="52"/>
      <c r="FG314" s="5"/>
      <c r="FH314" s="57"/>
      <c r="FI314" s="6"/>
      <c r="FJ314" s="5"/>
    </row>
    <row r="315" spans="27:166">
      <c r="AA315" s="18" t="s">
        <v>131</v>
      </c>
      <c r="AB315" s="22" t="s">
        <v>341</v>
      </c>
      <c r="AC315" s="22" t="s">
        <v>211</v>
      </c>
      <c r="AD315" s="74">
        <v>5.25</v>
      </c>
      <c r="AE315" s="74">
        <v>10.5</v>
      </c>
      <c r="AF315" s="22">
        <v>724</v>
      </c>
      <c r="AG315" s="22">
        <v>874</v>
      </c>
      <c r="AH315" s="22">
        <v>798.99999999999989</v>
      </c>
      <c r="AI315" s="6">
        <v>8</v>
      </c>
      <c r="AJ315" s="6">
        <v>300</v>
      </c>
      <c r="AK315" s="6">
        <v>12</v>
      </c>
      <c r="AL315" s="6">
        <v>300</v>
      </c>
      <c r="AM315" s="6">
        <v>12</v>
      </c>
      <c r="AN315" s="5" t="str" cm="1">
        <f t="array" ref="AN315">_xll.Dce_Name_SectI(AF315, AG315, AJ315, AI315, AK315, "x", "-", $Q$14)</f>
        <v>(724-874)x300x8x12</v>
      </c>
      <c r="AO315" s="5">
        <f t="shared" si="188"/>
        <v>774.99999999999989</v>
      </c>
      <c r="AP315" s="27">
        <f t="shared" si="189"/>
        <v>134</v>
      </c>
      <c r="AQ315" s="27">
        <f t="shared" si="190"/>
        <v>142527.3516666666</v>
      </c>
      <c r="AR315" s="5">
        <f t="shared" si="191"/>
        <v>5403.3066666666673</v>
      </c>
      <c r="AS315" s="5">
        <f t="shared" si="192"/>
        <v>3567.6433458489764</v>
      </c>
      <c r="AT315" s="27">
        <f t="shared" si="193"/>
        <v>360.22044444444447</v>
      </c>
      <c r="AU315" s="27">
        <f t="shared" si="194"/>
        <v>2017.2249999999995</v>
      </c>
      <c r="AV315" s="82">
        <f t="shared" si="195"/>
        <v>4.799146666666667E-7</v>
      </c>
      <c r="AW315" s="82">
        <f t="shared" si="196"/>
        <v>8361481.4999999972</v>
      </c>
      <c r="AX315" s="82">
        <f t="shared" si="197"/>
        <v>8.3614814999999972E-6</v>
      </c>
      <c r="AY315" s="70">
        <f t="shared" si="198"/>
        <v>0.1483611975238546</v>
      </c>
      <c r="AZ315" s="16">
        <f t="shared" si="199"/>
        <v>590.24999999999989</v>
      </c>
      <c r="BA315" s="22" t="s">
        <v>325</v>
      </c>
      <c r="BB315" s="23">
        <v>-9.1920054225345922</v>
      </c>
      <c r="BC315" s="23">
        <v>12.436737410234604</v>
      </c>
      <c r="BD315" s="23">
        <v>1.1749879113599065E-2</v>
      </c>
      <c r="BE315" s="23">
        <v>6.1522797547746279E-4</v>
      </c>
      <c r="BF315" s="23">
        <v>2.8897162562798499E-2</v>
      </c>
      <c r="BG315" s="23">
        <v>189.16434087692215</v>
      </c>
      <c r="BH315" s="42" cm="1">
        <f t="array" ref="BH315">_xll.Bimoment(BE315,AY315,AD315,AE315,$O$75)</f>
        <v>-2.6382142302196934E-3</v>
      </c>
      <c r="BI315" s="42">
        <f t="shared" si="200"/>
        <v>1.8951417925159786E-3</v>
      </c>
      <c r="BJ315" s="42">
        <f t="shared" si="201"/>
        <v>1.7273246403103617</v>
      </c>
      <c r="BK315" s="24">
        <f t="shared" si="202"/>
        <v>0.58064516129032262</v>
      </c>
      <c r="BL315" s="26" cm="1">
        <f t="array" ref="BL315">_xll.TCVN5575AnnexEHeSoCx(1,BK315)</f>
        <v>1.1119354838709676</v>
      </c>
      <c r="BM315" s="26">
        <f t="shared" si="203"/>
        <v>1.47</v>
      </c>
      <c r="BN315" s="24">
        <f t="shared" si="204"/>
        <v>1</v>
      </c>
      <c r="BO315" s="26" cm="1">
        <f t="array" ref="BO315">noisuy1chieu(BQ315*BN315,$C$92:$M$92,$C$93:$M$93)</f>
        <v>1.8859643936157227</v>
      </c>
      <c r="BP315" s="24">
        <f t="shared" si="205"/>
        <v>3.1590749193706868E-3</v>
      </c>
      <c r="BQ315" s="26">
        <f t="shared" si="206"/>
        <v>0.2196001852563419</v>
      </c>
      <c r="BR315" s="24">
        <f t="shared" si="207"/>
        <v>2.5131821166654025E-4</v>
      </c>
      <c r="BS315" s="24">
        <f t="shared" si="208"/>
        <v>4.5476159811921464E-5</v>
      </c>
      <c r="BT315" s="42">
        <f t="shared" si="209"/>
        <v>0.22301057838737912</v>
      </c>
      <c r="BU315" s="42">
        <f t="shared" si="210"/>
        <v>0.2228047363355245</v>
      </c>
      <c r="BV315" s="28">
        <f t="shared" si="211"/>
        <v>0.22301057838737912</v>
      </c>
      <c r="BW315" s="5" t="str">
        <f t="shared" si="212"/>
        <v>OK</v>
      </c>
      <c r="BX315" s="51">
        <v>1.2</v>
      </c>
      <c r="BY315" s="96" cm="1">
        <f t="array" ref="BY315">_xll.DCETCVNPhuLucFHeSoOnDinh(AE315*1000, BX315*1000, AH315, AI315, AJ315, AK315, AL315, AM315, $D$29)</f>
        <v>1</v>
      </c>
      <c r="BZ315" s="52">
        <f t="shared" si="213"/>
        <v>0.24418123825116464</v>
      </c>
      <c r="CA315" s="54">
        <f t="shared" si="214"/>
        <v>0.24447803262264312</v>
      </c>
      <c r="CB315" s="5" t="str">
        <f t="shared" si="215"/>
        <v>OK</v>
      </c>
      <c r="CC315" s="56">
        <f t="shared" si="216"/>
        <v>0.40527421278457681</v>
      </c>
      <c r="CD315" s="55">
        <f t="shared" si="217"/>
        <v>0.40527421278457681</v>
      </c>
      <c r="CE315" s="54">
        <f t="shared" si="218"/>
        <v>0.40527421278457681</v>
      </c>
      <c r="CF315" s="52">
        <f t="shared" si="219"/>
        <v>0.38</v>
      </c>
      <c r="CG315" s="5" t="str">
        <f t="shared" si="220"/>
        <v>Check</v>
      </c>
      <c r="CH315" s="57">
        <f t="shared" si="221"/>
        <v>3.2269265230278799</v>
      </c>
      <c r="CI315" s="6">
        <f t="shared" si="222"/>
        <v>3.2</v>
      </c>
      <c r="CJ315" s="5" t="str">
        <f t="shared" si="223"/>
        <v>Gia cường</v>
      </c>
      <c r="DN315" s="181"/>
      <c r="DP315" s="27"/>
      <c r="DQ315" s="27"/>
      <c r="DR315" s="5"/>
      <c r="DS315" s="5"/>
      <c r="DT315" s="27"/>
      <c r="DU315" s="27"/>
      <c r="DV315" s="82"/>
      <c r="DW315" s="82"/>
      <c r="DX315" s="82"/>
      <c r="DY315" s="70"/>
      <c r="DZ315" s="16"/>
      <c r="EH315" s="42"/>
      <c r="EI315" s="42"/>
      <c r="EJ315" s="42"/>
      <c r="EK315" s="24"/>
      <c r="EL315" s="26"/>
      <c r="EM315" s="26"/>
      <c r="EN315" s="24"/>
      <c r="EO315" s="26"/>
      <c r="EP315" s="24"/>
      <c r="EQ315" s="26"/>
      <c r="ER315" s="24"/>
      <c r="ES315" s="24"/>
      <c r="ET315" s="42"/>
      <c r="EU315" s="42"/>
      <c r="EV315" s="28"/>
      <c r="EX315" s="51"/>
      <c r="EY315" s="96"/>
      <c r="EZ315" s="52"/>
      <c r="FA315" s="54"/>
      <c r="FB315" s="5"/>
      <c r="FC315" s="56"/>
      <c r="FD315" s="55"/>
      <c r="FE315" s="54"/>
      <c r="FF315" s="52"/>
      <c r="FG315" s="5"/>
      <c r="FH315" s="57"/>
      <c r="FI315" s="6"/>
      <c r="FJ315" s="5"/>
    </row>
    <row r="316" spans="27:166">
      <c r="AA316" s="18" t="s">
        <v>131</v>
      </c>
      <c r="AB316" s="22" t="s">
        <v>341</v>
      </c>
      <c r="AC316" s="22" t="s">
        <v>211</v>
      </c>
      <c r="AD316" s="74">
        <v>6.47</v>
      </c>
      <c r="AE316" s="74">
        <v>10.5</v>
      </c>
      <c r="AF316" s="22">
        <v>724</v>
      </c>
      <c r="AG316" s="22">
        <v>874</v>
      </c>
      <c r="AH316" s="22">
        <v>816.45524278856499</v>
      </c>
      <c r="AI316" s="6">
        <v>8</v>
      </c>
      <c r="AJ316" s="6">
        <v>300</v>
      </c>
      <c r="AK316" s="6">
        <v>12</v>
      </c>
      <c r="AL316" s="6">
        <v>300</v>
      </c>
      <c r="AM316" s="6">
        <v>12</v>
      </c>
      <c r="AN316" s="5" t="str" cm="1">
        <f t="array" ref="AN316">_xll.Dce_Name_SectI(AF316, AG316, AJ316, AI316, AK316, "x", "-", $Q$14)</f>
        <v>(724-874)x300x8x12</v>
      </c>
      <c r="AO316" s="5">
        <f t="shared" si="188"/>
        <v>792.45524278856499</v>
      </c>
      <c r="AP316" s="27">
        <f t="shared" si="189"/>
        <v>135.39641942308521</v>
      </c>
      <c r="AQ316" s="27">
        <f t="shared" si="190"/>
        <v>149672.00629356259</v>
      </c>
      <c r="AR316" s="5">
        <f t="shared" si="191"/>
        <v>5403.3811423692314</v>
      </c>
      <c r="AS316" s="5">
        <f t="shared" si="192"/>
        <v>3666.3860662432589</v>
      </c>
      <c r="AT316" s="27">
        <f t="shared" si="193"/>
        <v>360.22540949128211</v>
      </c>
      <c r="AU316" s="27">
        <f t="shared" si="194"/>
        <v>2076.0047488425007</v>
      </c>
      <c r="AV316" s="82">
        <f t="shared" si="195"/>
        <v>4.8289369476924839E-7</v>
      </c>
      <c r="AW316" s="82">
        <f t="shared" si="196"/>
        <v>8736501.2082751207</v>
      </c>
      <c r="AX316" s="82">
        <f t="shared" si="197"/>
        <v>8.73650120827512E-6</v>
      </c>
      <c r="AY316" s="70">
        <f t="shared" si="198"/>
        <v>0.14559180563098195</v>
      </c>
      <c r="AZ316" s="16">
        <f t="shared" si="199"/>
        <v>603.34143209142383</v>
      </c>
      <c r="BA316" s="22" t="s">
        <v>325</v>
      </c>
      <c r="BB316" s="23">
        <v>-8.8239005817420892</v>
      </c>
      <c r="BC316" s="23">
        <v>12.087742492951776</v>
      </c>
      <c r="BD316" s="23">
        <v>1.1749879113599065E-2</v>
      </c>
      <c r="BE316" s="23">
        <v>6.1522797547746279E-4</v>
      </c>
      <c r="BF316" s="23">
        <v>4.3253952049293887E-2</v>
      </c>
      <c r="BG316" s="23">
        <v>174.1803190316156</v>
      </c>
      <c r="BH316" s="42" cm="1">
        <f t="array" ref="BH316">_xll.Bimoment(BE316,AY316,AD316,AE316,$O$75)</f>
        <v>-2.2275347962694724E-3</v>
      </c>
      <c r="BI316" s="42">
        <f t="shared" si="200"/>
        <v>1.8533979080402859E-3</v>
      </c>
      <c r="BJ316" s="42">
        <f t="shared" si="201"/>
        <v>1.67885312402108</v>
      </c>
      <c r="BK316" s="24">
        <f t="shared" si="202"/>
        <v>0.56785541403764117</v>
      </c>
      <c r="BL316" s="26" cm="1">
        <f t="array" ref="BL316">_xll.TCVN5575AnnexEHeSoCx(1,BK316)</f>
        <v>1.1132144585962358</v>
      </c>
      <c r="BM316" s="26">
        <f t="shared" si="203"/>
        <v>1.47</v>
      </c>
      <c r="BN316" s="24">
        <f t="shared" si="204"/>
        <v>1</v>
      </c>
      <c r="BO316" s="26" cm="1">
        <f t="array" ref="BO316">noisuy1chieu(BQ316*BN316,$C$92:$M$92,$C$93:$M$93)</f>
        <v>1.8377549648284912</v>
      </c>
      <c r="BP316" s="24">
        <f t="shared" si="205"/>
        <v>3.0012894307819668E-3</v>
      </c>
      <c r="BQ316" s="26">
        <f t="shared" si="206"/>
        <v>0.19653346071758795</v>
      </c>
      <c r="BR316" s="24">
        <f t="shared" si="207"/>
        <v>3.7617382062761338E-4</v>
      </c>
      <c r="BS316" s="24">
        <f t="shared" si="208"/>
        <v>3.8549340514052894E-5</v>
      </c>
      <c r="BT316" s="42">
        <f t="shared" si="209"/>
        <v>0.19991092396899751</v>
      </c>
      <c r="BU316" s="42">
        <f t="shared" si="210"/>
        <v>0.19957329948888397</v>
      </c>
      <c r="BV316" s="28">
        <f t="shared" si="211"/>
        <v>0.19991092396899751</v>
      </c>
      <c r="BW316" s="5" t="str">
        <f t="shared" si="212"/>
        <v>OK</v>
      </c>
      <c r="BX316" s="51">
        <v>1.2</v>
      </c>
      <c r="BY316" s="96" cm="1">
        <f t="array" ref="BY316">_xll.DCETCVNPhuLucFHeSoOnDinh(AE316*1000, BX316*1000, AH316, AI316, AJ316, AK316, AL316, AM316, $D$29)</f>
        <v>1</v>
      </c>
      <c r="BZ316" s="52">
        <f t="shared" si="213"/>
        <v>0.21878389006877427</v>
      </c>
      <c r="CA316" s="54">
        <f t="shared" si="214"/>
        <v>0.21919861322991593</v>
      </c>
      <c r="CB316" s="5" t="str">
        <f t="shared" si="215"/>
        <v>OK</v>
      </c>
      <c r="CC316" s="56">
        <f t="shared" si="216"/>
        <v>0.40527421278457681</v>
      </c>
      <c r="CD316" s="55">
        <f t="shared" si="217"/>
        <v>0.40527421278457681</v>
      </c>
      <c r="CE316" s="54">
        <f t="shared" si="218"/>
        <v>0.40527421278457681</v>
      </c>
      <c r="CF316" s="52">
        <f t="shared" si="219"/>
        <v>0.38</v>
      </c>
      <c r="CG316" s="5" t="str">
        <f t="shared" si="220"/>
        <v>Check</v>
      </c>
      <c r="CH316" s="57">
        <f t="shared" si="221"/>
        <v>3.2996062467960243</v>
      </c>
      <c r="CI316" s="6">
        <f t="shared" si="222"/>
        <v>3.2</v>
      </c>
      <c r="CJ316" s="5" t="str">
        <f t="shared" si="223"/>
        <v>Gia cường</v>
      </c>
      <c r="DN316" s="181"/>
      <c r="DP316" s="27"/>
      <c r="DQ316" s="27"/>
      <c r="DR316" s="5"/>
      <c r="DS316" s="5"/>
      <c r="DT316" s="27"/>
      <c r="DU316" s="27"/>
      <c r="DV316" s="82"/>
      <c r="DW316" s="82"/>
      <c r="DX316" s="82"/>
      <c r="DY316" s="70"/>
      <c r="DZ316" s="16"/>
      <c r="EH316" s="42"/>
      <c r="EI316" s="42"/>
      <c r="EJ316" s="42"/>
      <c r="EK316" s="24"/>
      <c r="EL316" s="26"/>
      <c r="EM316" s="26"/>
      <c r="EN316" s="24"/>
      <c r="EO316" s="26"/>
      <c r="EP316" s="24"/>
      <c r="EQ316" s="26"/>
      <c r="ER316" s="24"/>
      <c r="ES316" s="24"/>
      <c r="ET316" s="42"/>
      <c r="EU316" s="42"/>
      <c r="EV316" s="28"/>
      <c r="EX316" s="51"/>
      <c r="EY316" s="96"/>
      <c r="EZ316" s="52"/>
      <c r="FA316" s="54"/>
      <c r="FB316" s="5"/>
      <c r="FC316" s="56"/>
      <c r="FD316" s="55"/>
      <c r="FE316" s="54"/>
      <c r="FF316" s="52"/>
      <c r="FG316" s="5"/>
      <c r="FH316" s="57"/>
      <c r="FI316" s="6"/>
      <c r="FJ316" s="5"/>
    </row>
    <row r="317" spans="27:166">
      <c r="AA317" s="18" t="s">
        <v>131</v>
      </c>
      <c r="AB317" s="22" t="s">
        <v>341</v>
      </c>
      <c r="AC317" s="22" t="s">
        <v>211</v>
      </c>
      <c r="AD317" s="74">
        <v>6.47</v>
      </c>
      <c r="AE317" s="74">
        <v>10.5</v>
      </c>
      <c r="AF317" s="22">
        <v>724</v>
      </c>
      <c r="AG317" s="22">
        <v>874</v>
      </c>
      <c r="AH317" s="22">
        <v>816.45524278856499</v>
      </c>
      <c r="AI317" s="6">
        <v>8</v>
      </c>
      <c r="AJ317" s="6">
        <v>300</v>
      </c>
      <c r="AK317" s="6">
        <v>12</v>
      </c>
      <c r="AL317" s="6">
        <v>300</v>
      </c>
      <c r="AM317" s="6">
        <v>12</v>
      </c>
      <c r="AN317" s="5" t="str" cm="1">
        <f t="array" ref="AN317">_xll.Dce_Name_SectI(AF317, AG317, AJ317, AI317, AK317, "x", "-", $Q$14)</f>
        <v>(724-874)x300x8x12</v>
      </c>
      <c r="AO317" s="5">
        <f t="shared" si="188"/>
        <v>792.45524278856499</v>
      </c>
      <c r="AP317" s="27">
        <f t="shared" si="189"/>
        <v>135.39641942308521</v>
      </c>
      <c r="AQ317" s="27">
        <f t="shared" si="190"/>
        <v>149672.00629356259</v>
      </c>
      <c r="AR317" s="5">
        <f t="shared" si="191"/>
        <v>5403.3811423692314</v>
      </c>
      <c r="AS317" s="5">
        <f t="shared" si="192"/>
        <v>3666.3860662432589</v>
      </c>
      <c r="AT317" s="27">
        <f t="shared" si="193"/>
        <v>360.22540949128211</v>
      </c>
      <c r="AU317" s="27">
        <f t="shared" si="194"/>
        <v>2076.0047488425007</v>
      </c>
      <c r="AV317" s="82">
        <f t="shared" si="195"/>
        <v>4.8289369476924839E-7</v>
      </c>
      <c r="AW317" s="82">
        <f t="shared" si="196"/>
        <v>8736501.2082751207</v>
      </c>
      <c r="AX317" s="82">
        <f t="shared" si="197"/>
        <v>8.73650120827512E-6</v>
      </c>
      <c r="AY317" s="70">
        <f t="shared" si="198"/>
        <v>0.14559180563098195</v>
      </c>
      <c r="AZ317" s="16">
        <f t="shared" si="199"/>
        <v>603.34143209142383</v>
      </c>
      <c r="BA317" s="22" t="s">
        <v>325</v>
      </c>
      <c r="BB317" s="23">
        <v>-8.7682391370180994</v>
      </c>
      <c r="BC317" s="23">
        <v>11.61952843747622</v>
      </c>
      <c r="BD317" s="23">
        <v>0.22334820602453176</v>
      </c>
      <c r="BE317" s="23">
        <v>6.1511970846275495E-4</v>
      </c>
      <c r="BF317" s="23">
        <v>4.3253953571516845E-2</v>
      </c>
      <c r="BG317" s="23">
        <v>174.18035163009154</v>
      </c>
      <c r="BH317" s="42" cm="1">
        <f t="array" ref="BH317">_xll.Bimoment(BE317,AY317,AD317,AE317,$O$75)</f>
        <v>-2.2271427976085488E-3</v>
      </c>
      <c r="BI317" s="42">
        <f t="shared" si="200"/>
        <v>3.5230413335173572E-2</v>
      </c>
      <c r="BJ317" s="42">
        <f t="shared" si="201"/>
        <v>1.6138233940939193</v>
      </c>
      <c r="BK317" s="24">
        <f t="shared" si="202"/>
        <v>0.56785541403764117</v>
      </c>
      <c r="BL317" s="26" cm="1">
        <f t="array" ref="BL317">_xll.TCVN5575AnnexEHeSoCx(1,BK317)</f>
        <v>1.1132144585962358</v>
      </c>
      <c r="BM317" s="26">
        <f t="shared" si="203"/>
        <v>1.47</v>
      </c>
      <c r="BN317" s="24">
        <f t="shared" si="204"/>
        <v>1</v>
      </c>
      <c r="BO317" s="26" cm="1">
        <f t="array" ref="BO317">noisuy1chieu(BQ317*BN317,$C$92:$M$92,$C$93:$M$93)</f>
        <v>1.8377550840377808</v>
      </c>
      <c r="BP317" s="24">
        <f t="shared" si="205"/>
        <v>2.9823572018652191E-3</v>
      </c>
      <c r="BQ317" s="26">
        <f t="shared" si="206"/>
        <v>0.19653349749953511</v>
      </c>
      <c r="BR317" s="24">
        <f t="shared" si="207"/>
        <v>3.7617383386618237E-4</v>
      </c>
      <c r="BS317" s="24">
        <f t="shared" si="208"/>
        <v>3.854255415138061E-5</v>
      </c>
      <c r="BT317" s="42">
        <f t="shared" si="209"/>
        <v>0.1998920285352665</v>
      </c>
      <c r="BU317" s="42">
        <f t="shared" si="210"/>
        <v>0.19955439725555171</v>
      </c>
      <c r="BV317" s="28">
        <f t="shared" si="211"/>
        <v>0.1998920285352665</v>
      </c>
      <c r="BW317" s="5" t="str">
        <f t="shared" si="212"/>
        <v>OK</v>
      </c>
      <c r="BX317" s="51">
        <v>1.2</v>
      </c>
      <c r="BY317" s="96" cm="1">
        <f t="array" ref="BY317">_xll.DCETCVNPhuLucFHeSoOnDinh(AE317*1000, BX317*1000, AH317, AI317, AJ317, AK317, AL317, AM317, $D$29)</f>
        <v>1</v>
      </c>
      <c r="BZ317" s="52">
        <f t="shared" si="213"/>
        <v>0.21878393101496965</v>
      </c>
      <c r="CA317" s="54">
        <f t="shared" si="214"/>
        <v>0.21919864740298722</v>
      </c>
      <c r="CB317" s="5" t="str">
        <f t="shared" si="215"/>
        <v>OK</v>
      </c>
      <c r="CC317" s="56">
        <f t="shared" si="216"/>
        <v>0.40527421278457681</v>
      </c>
      <c r="CD317" s="55">
        <f t="shared" si="217"/>
        <v>0.40527421278457681</v>
      </c>
      <c r="CE317" s="54">
        <f t="shared" si="218"/>
        <v>0.40527421278457681</v>
      </c>
      <c r="CF317" s="52">
        <f t="shared" si="219"/>
        <v>0.38</v>
      </c>
      <c r="CG317" s="5" t="str">
        <f t="shared" si="220"/>
        <v>Check</v>
      </c>
      <c r="CH317" s="57">
        <f t="shared" si="221"/>
        <v>3.2996062467960243</v>
      </c>
      <c r="CI317" s="6">
        <f t="shared" si="222"/>
        <v>3.2</v>
      </c>
      <c r="CJ317" s="5" t="str">
        <f t="shared" si="223"/>
        <v>Gia cường</v>
      </c>
      <c r="DN317" s="181"/>
      <c r="DP317" s="27"/>
      <c r="DQ317" s="27"/>
      <c r="DR317" s="5"/>
      <c r="DS317" s="5"/>
      <c r="DT317" s="27"/>
      <c r="DU317" s="27"/>
      <c r="DV317" s="82"/>
      <c r="DW317" s="82"/>
      <c r="DX317" s="82"/>
      <c r="DY317" s="70"/>
      <c r="DZ317" s="16"/>
      <c r="EH317" s="42"/>
      <c r="EI317" s="42"/>
      <c r="EJ317" s="42"/>
      <c r="EK317" s="24"/>
      <c r="EL317" s="26"/>
      <c r="EM317" s="26"/>
      <c r="EN317" s="24"/>
      <c r="EO317" s="26"/>
      <c r="EP317" s="24"/>
      <c r="EQ317" s="26"/>
      <c r="ER317" s="24"/>
      <c r="ES317" s="24"/>
      <c r="ET317" s="42"/>
      <c r="EU317" s="42"/>
      <c r="EV317" s="28"/>
      <c r="EX317" s="51"/>
      <c r="EY317" s="96"/>
      <c r="EZ317" s="52"/>
      <c r="FA317" s="54"/>
      <c r="FB317" s="5"/>
      <c r="FC317" s="56"/>
      <c r="FD317" s="55"/>
      <c r="FE317" s="54"/>
      <c r="FF317" s="52"/>
      <c r="FG317" s="5"/>
      <c r="FH317" s="57"/>
      <c r="FI317" s="6"/>
      <c r="FJ317" s="5"/>
    </row>
    <row r="318" spans="27:166">
      <c r="AA318" s="18" t="s">
        <v>131</v>
      </c>
      <c r="AB318" s="22" t="s">
        <v>341</v>
      </c>
      <c r="AC318" s="22" t="s">
        <v>211</v>
      </c>
      <c r="AD318" s="74">
        <v>9.2899999999999991</v>
      </c>
      <c r="AE318" s="74">
        <v>10.5</v>
      </c>
      <c r="AF318" s="22">
        <v>724</v>
      </c>
      <c r="AG318" s="22">
        <v>874</v>
      </c>
      <c r="AH318" s="22">
        <v>856.73657033341397</v>
      </c>
      <c r="AI318" s="6">
        <v>8</v>
      </c>
      <c r="AJ318" s="6">
        <v>300</v>
      </c>
      <c r="AK318" s="6">
        <v>12</v>
      </c>
      <c r="AL318" s="6">
        <v>300</v>
      </c>
      <c r="AM318" s="6">
        <v>12</v>
      </c>
      <c r="AN318" s="5" t="str" cm="1">
        <f t="array" ref="AN318">_xll.Dce_Name_SectI(AF318, AG318, AJ318, AI318, AK318, "x", "-", $Q$14)</f>
        <v>(724-874)x300x8x12</v>
      </c>
      <c r="AO318" s="5">
        <f t="shared" si="188"/>
        <v>832.73657033341397</v>
      </c>
      <c r="AP318" s="27">
        <f t="shared" si="189"/>
        <v>138.6189256266731</v>
      </c>
      <c r="AQ318" s="27">
        <f t="shared" si="190"/>
        <v>166950.4396903282</v>
      </c>
      <c r="AR318" s="5">
        <f t="shared" si="191"/>
        <v>5403.5530093667558</v>
      </c>
      <c r="AS318" s="5">
        <f t="shared" si="192"/>
        <v>3897.3576119286358</v>
      </c>
      <c r="AT318" s="27">
        <f t="shared" si="193"/>
        <v>360.23686729111705</v>
      </c>
      <c r="AU318" s="27">
        <f t="shared" si="194"/>
        <v>2213.976022170802</v>
      </c>
      <c r="AV318" s="82">
        <f t="shared" si="195"/>
        <v>4.89768374670236E-7</v>
      </c>
      <c r="AW318" s="82">
        <f t="shared" si="196"/>
        <v>9633328.2889918946</v>
      </c>
      <c r="AX318" s="82">
        <f t="shared" si="197"/>
        <v>9.6333282889918949E-6</v>
      </c>
      <c r="AY318" s="70">
        <f t="shared" si="198"/>
        <v>0.13963269631800207</v>
      </c>
      <c r="AZ318" s="16">
        <f t="shared" si="199"/>
        <v>633.55242775006047</v>
      </c>
      <c r="BA318" s="22" t="s">
        <v>325</v>
      </c>
      <c r="BB318" s="23">
        <v>-7.9134601488944165</v>
      </c>
      <c r="BC318" s="23">
        <v>10.769340648126757</v>
      </c>
      <c r="BD318" s="23">
        <v>0.22334820602453176</v>
      </c>
      <c r="BE318" s="23">
        <v>6.1511970846275495E-4</v>
      </c>
      <c r="BF318" s="23">
        <v>0.67302731061247301</v>
      </c>
      <c r="BG318" s="23">
        <v>142.60079088033626</v>
      </c>
      <c r="BH318" s="42" cm="1">
        <f t="array" ref="BH318">_xll.Bimoment(BE318,AY318,AD318,AE318,$O$75)</f>
        <v>2.0620814250516717E-3</v>
      </c>
      <c r="BI318" s="42">
        <f t="shared" si="200"/>
        <v>3.3526239566839672E-2</v>
      </c>
      <c r="BJ318" s="42">
        <f t="shared" si="201"/>
        <v>1.4957417566842717</v>
      </c>
      <c r="BK318" s="24">
        <f t="shared" si="202"/>
        <v>0.54038697954603754</v>
      </c>
      <c r="BL318" s="26" cm="1">
        <f t="array" ref="BL318">_xll.TCVN5575AnnexEHeSoCx(1,BK318)</f>
        <v>1.1159613020453962</v>
      </c>
      <c r="BM318" s="26">
        <f t="shared" si="203"/>
        <v>1.47</v>
      </c>
      <c r="BN318" s="24">
        <f t="shared" si="204"/>
        <v>1</v>
      </c>
      <c r="BO318" s="26" cm="1">
        <f t="array" ref="BO318">noisuy1chieu(BQ318*BN318,$C$92:$M$92,$C$93:$M$93)</f>
        <v>1.7425755262374878</v>
      </c>
      <c r="BP318" s="24">
        <f t="shared" si="205"/>
        <v>2.6290469580842846E-3</v>
      </c>
      <c r="BQ318" s="26">
        <f t="shared" si="206"/>
        <v>0.15099306255787515</v>
      </c>
      <c r="BR318" s="24">
        <f t="shared" si="207"/>
        <v>5.8530420980868201E-3</v>
      </c>
      <c r="BS318" s="24">
        <f t="shared" si="208"/>
        <v>3.584056528641106E-5</v>
      </c>
      <c r="BT318" s="42">
        <f t="shared" si="209"/>
        <v>0.15947515161404624</v>
      </c>
      <c r="BU318" s="42">
        <f t="shared" si="210"/>
        <v>0.15365795008124583</v>
      </c>
      <c r="BV318" s="28">
        <f t="shared" si="211"/>
        <v>0.15947515161404624</v>
      </c>
      <c r="BW318" s="5" t="str">
        <f t="shared" si="212"/>
        <v>OK</v>
      </c>
      <c r="BX318" s="51">
        <v>1.2</v>
      </c>
      <c r="BY318" s="96" cm="1">
        <f t="array" ref="BY318">_xll.DCETCVNPhuLucFHeSoOnDinh(AE318*1000, BX318*1000, AH318, AI318, AJ318, AK318, AL318, AM318, $D$29)</f>
        <v>1</v>
      </c>
      <c r="BZ318" s="52">
        <f t="shared" si="213"/>
        <v>0.16850241469190833</v>
      </c>
      <c r="CA318" s="54">
        <f t="shared" si="214"/>
        <v>0.17439129735528155</v>
      </c>
      <c r="CB318" s="5" t="str">
        <f t="shared" si="215"/>
        <v>OK</v>
      </c>
      <c r="CC318" s="56">
        <f t="shared" si="216"/>
        <v>0.40527421278457681</v>
      </c>
      <c r="CD318" s="55">
        <f t="shared" si="217"/>
        <v>0.40527421278457681</v>
      </c>
      <c r="CE318" s="54">
        <f t="shared" si="218"/>
        <v>0.40527421278457681</v>
      </c>
      <c r="CF318" s="52">
        <f t="shared" si="219"/>
        <v>0.38</v>
      </c>
      <c r="CG318" s="5" t="str">
        <f t="shared" si="220"/>
        <v>Check</v>
      </c>
      <c r="CH318" s="57">
        <f t="shared" si="221"/>
        <v>3.4673286780698911</v>
      </c>
      <c r="CI318" s="6">
        <f t="shared" si="222"/>
        <v>3.2</v>
      </c>
      <c r="CJ318" s="5" t="str">
        <f t="shared" si="223"/>
        <v>Gia cường</v>
      </c>
      <c r="DN318" s="181"/>
      <c r="DP318" s="27"/>
      <c r="DQ318" s="27"/>
      <c r="DR318" s="5"/>
      <c r="DS318" s="5"/>
      <c r="DT318" s="27"/>
      <c r="DU318" s="27"/>
      <c r="DV318" s="82"/>
      <c r="DW318" s="82"/>
      <c r="DX318" s="82"/>
      <c r="DY318" s="70"/>
      <c r="DZ318" s="16"/>
      <c r="EH318" s="42"/>
      <c r="EI318" s="42"/>
      <c r="EJ318" s="42"/>
      <c r="EK318" s="24"/>
      <c r="EL318" s="26"/>
      <c r="EM318" s="26"/>
      <c r="EN318" s="24"/>
      <c r="EO318" s="26"/>
      <c r="EP318" s="24"/>
      <c r="EQ318" s="26"/>
      <c r="ER318" s="24"/>
      <c r="ES318" s="24"/>
      <c r="ET318" s="42"/>
      <c r="EU318" s="42"/>
      <c r="EV318" s="28"/>
      <c r="EX318" s="51"/>
      <c r="EY318" s="96"/>
      <c r="EZ318" s="52"/>
      <c r="FA318" s="54"/>
      <c r="FB318" s="5"/>
      <c r="FC318" s="56"/>
      <c r="FD318" s="55"/>
      <c r="FE318" s="54"/>
      <c r="FF318" s="52"/>
      <c r="FG318" s="5"/>
      <c r="FH318" s="57"/>
      <c r="FI318" s="6"/>
      <c r="FJ318" s="5"/>
    </row>
    <row r="319" spans="27:166">
      <c r="AA319" s="18" t="s">
        <v>131</v>
      </c>
      <c r="AB319" s="22" t="s">
        <v>341</v>
      </c>
      <c r="AC319" s="22" t="s">
        <v>211</v>
      </c>
      <c r="AD319" s="74">
        <v>9.2899999999999991</v>
      </c>
      <c r="AE319" s="74">
        <v>10.5</v>
      </c>
      <c r="AF319" s="22">
        <v>724</v>
      </c>
      <c r="AG319" s="22">
        <v>874</v>
      </c>
      <c r="AH319" s="22">
        <v>856.73657033341397</v>
      </c>
      <c r="AI319" s="6">
        <v>8</v>
      </c>
      <c r="AJ319" s="6">
        <v>300</v>
      </c>
      <c r="AK319" s="6">
        <v>12</v>
      </c>
      <c r="AL319" s="6">
        <v>300</v>
      </c>
      <c r="AM319" s="6">
        <v>12</v>
      </c>
      <c r="AN319" s="5" t="str" cm="1">
        <f t="array" ref="AN319">_xll.Dce_Name_SectI(AF319, AG319, AJ319, AI319, AK319, "x", "-", $Q$14)</f>
        <v>(724-874)x300x8x12</v>
      </c>
      <c r="AO319" s="5">
        <f t="shared" si="188"/>
        <v>832.73657033341397</v>
      </c>
      <c r="AP319" s="27">
        <f t="shared" si="189"/>
        <v>138.6189256266731</v>
      </c>
      <c r="AQ319" s="27">
        <f t="shared" si="190"/>
        <v>166950.4396903282</v>
      </c>
      <c r="AR319" s="5">
        <f t="shared" si="191"/>
        <v>5403.5530093667558</v>
      </c>
      <c r="AS319" s="5">
        <f t="shared" si="192"/>
        <v>3897.3576119286358</v>
      </c>
      <c r="AT319" s="27">
        <f t="shared" si="193"/>
        <v>360.23686729111705</v>
      </c>
      <c r="AU319" s="27">
        <f t="shared" si="194"/>
        <v>2213.976022170802</v>
      </c>
      <c r="AV319" s="82">
        <f t="shared" si="195"/>
        <v>4.89768374670236E-7</v>
      </c>
      <c r="AW319" s="82">
        <f t="shared" si="196"/>
        <v>9633328.2889918946</v>
      </c>
      <c r="AX319" s="82">
        <f t="shared" si="197"/>
        <v>9.6333282889918949E-6</v>
      </c>
      <c r="AY319" s="70">
        <f t="shared" si="198"/>
        <v>0.13963269631800207</v>
      </c>
      <c r="AZ319" s="16">
        <f t="shared" si="199"/>
        <v>633.55242775006047</v>
      </c>
      <c r="BA319" s="22" t="s">
        <v>325</v>
      </c>
      <c r="BB319" s="23">
        <v>-7.0829815722536296</v>
      </c>
      <c r="BC319" s="23">
        <v>11.596008604774397</v>
      </c>
      <c r="BD319" s="23">
        <v>0.86702665780327237</v>
      </c>
      <c r="BE319" s="23">
        <v>3.9551038692526928E-2</v>
      </c>
      <c r="BF319" s="23">
        <v>0.71135197094632829</v>
      </c>
      <c r="BG319" s="23">
        <v>143.38512156020442</v>
      </c>
      <c r="BH319" s="42" cm="1">
        <f t="array" ref="BH319">_xll.Bimoment(BE319,AY319,AD319,AE319,$O$75)</f>
        <v>0.13258795175524438</v>
      </c>
      <c r="BI319" s="42">
        <f t="shared" si="200"/>
        <v>0.13014719911005726</v>
      </c>
      <c r="BJ319" s="42">
        <f t="shared" si="201"/>
        <v>1.6105567506631107</v>
      </c>
      <c r="BK319" s="24">
        <f t="shared" si="202"/>
        <v>0.54038697954603754</v>
      </c>
      <c r="BL319" s="26" cm="1">
        <f t="array" ref="BL319">_xll.TCVN5575AnnexEHeSoCx(1,BK319)</f>
        <v>1.1159613020453962</v>
      </c>
      <c r="BM319" s="26">
        <f t="shared" si="203"/>
        <v>1.47</v>
      </c>
      <c r="BN319" s="24">
        <f t="shared" si="204"/>
        <v>1</v>
      </c>
      <c r="BO319" s="26" cm="1">
        <f t="array" ref="BO319">noisuy1chieu(BQ319*BN319,$C$92:$M$92,$C$93:$M$93)</f>
        <v>1.7443112134933472</v>
      </c>
      <c r="BP319" s="24">
        <f t="shared" si="205"/>
        <v>2.3531414585188808E-3</v>
      </c>
      <c r="BQ319" s="26">
        <f t="shared" si="206"/>
        <v>0.15182355228153155</v>
      </c>
      <c r="BR319" s="24">
        <f t="shared" si="207"/>
        <v>6.1863359285032997E-3</v>
      </c>
      <c r="BS319" s="24">
        <f t="shared" si="208"/>
        <v>2.3021877557835089E-3</v>
      </c>
      <c r="BT319" s="42">
        <f t="shared" si="209"/>
        <v>0.16036302966855373</v>
      </c>
      <c r="BU319" s="42">
        <f t="shared" si="210"/>
        <v>0.15647888149583394</v>
      </c>
      <c r="BV319" s="28">
        <f t="shared" si="211"/>
        <v>0.16036302966855373</v>
      </c>
      <c r="BW319" s="5" t="str">
        <f t="shared" si="212"/>
        <v>OK</v>
      </c>
      <c r="BX319" s="51">
        <v>1.2</v>
      </c>
      <c r="BY319" s="96" cm="1">
        <f t="array" ref="BY319">_xll.DCETCVNPhuLucFHeSoOnDinh(AE319*1000, BX319*1000, AH319, AI319, AJ319, AK319, AL319, AM319, $D$29)</f>
        <v>1</v>
      </c>
      <c r="BZ319" s="52">
        <f t="shared" si="213"/>
        <v>0.16942920908525522</v>
      </c>
      <c r="CA319" s="54">
        <f t="shared" si="214"/>
        <v>0.17791773276954201</v>
      </c>
      <c r="CB319" s="5" t="str">
        <f t="shared" si="215"/>
        <v>OK</v>
      </c>
      <c r="CC319" s="56">
        <f t="shared" si="216"/>
        <v>0.40527421278457681</v>
      </c>
      <c r="CD319" s="55">
        <f t="shared" si="217"/>
        <v>0.40527421278457681</v>
      </c>
      <c r="CE319" s="54">
        <f t="shared" si="218"/>
        <v>0.40527421278457681</v>
      </c>
      <c r="CF319" s="52">
        <f t="shared" si="219"/>
        <v>0.38</v>
      </c>
      <c r="CG319" s="5" t="str">
        <f t="shared" si="220"/>
        <v>Check</v>
      </c>
      <c r="CH319" s="57">
        <f t="shared" si="221"/>
        <v>3.4673286780698911</v>
      </c>
      <c r="CI319" s="6">
        <f t="shared" si="222"/>
        <v>3.2</v>
      </c>
      <c r="CJ319" s="5" t="str">
        <f t="shared" si="223"/>
        <v>Gia cường</v>
      </c>
      <c r="DN319" s="181"/>
      <c r="DP319" s="27"/>
      <c r="DQ319" s="27"/>
      <c r="DR319" s="5"/>
      <c r="DS319" s="5"/>
      <c r="DT319" s="27"/>
      <c r="DU319" s="27"/>
      <c r="DV319" s="82"/>
      <c r="DW319" s="82"/>
      <c r="DX319" s="82"/>
      <c r="DY319" s="70"/>
      <c r="DZ319" s="16"/>
      <c r="EH319" s="42"/>
      <c r="EI319" s="42"/>
      <c r="EJ319" s="42"/>
      <c r="EK319" s="24"/>
      <c r="EL319" s="26"/>
      <c r="EM319" s="26"/>
      <c r="EN319" s="24"/>
      <c r="EO319" s="26"/>
      <c r="EP319" s="24"/>
      <c r="EQ319" s="26"/>
      <c r="ER319" s="24"/>
      <c r="ES319" s="24"/>
      <c r="ET319" s="42"/>
      <c r="EU319" s="42"/>
      <c r="EV319" s="28"/>
      <c r="EX319" s="51"/>
      <c r="EY319" s="96"/>
      <c r="EZ319" s="52"/>
      <c r="FA319" s="54"/>
      <c r="FB319" s="5"/>
      <c r="FC319" s="56"/>
      <c r="FD319" s="55"/>
      <c r="FE319" s="54"/>
      <c r="FF319" s="52"/>
      <c r="FG319" s="5"/>
      <c r="FH319" s="57"/>
      <c r="FI319" s="6"/>
      <c r="FJ319" s="5"/>
    </row>
    <row r="320" spans="27:166">
      <c r="AA320" s="18" t="s">
        <v>131</v>
      </c>
      <c r="AB320" s="22" t="s">
        <v>341</v>
      </c>
      <c r="AC320" s="22" t="s">
        <v>211</v>
      </c>
      <c r="AD320" s="74">
        <v>10.5</v>
      </c>
      <c r="AE320" s="74">
        <v>10.5</v>
      </c>
      <c r="AF320" s="22">
        <v>724</v>
      </c>
      <c r="AG320" s="22">
        <v>874</v>
      </c>
      <c r="AH320" s="22">
        <v>874</v>
      </c>
      <c r="AI320" s="6">
        <v>8</v>
      </c>
      <c r="AJ320" s="6">
        <v>300</v>
      </c>
      <c r="AK320" s="6">
        <v>12</v>
      </c>
      <c r="AL320" s="6">
        <v>300</v>
      </c>
      <c r="AM320" s="6">
        <v>12</v>
      </c>
      <c r="AN320" s="5" t="str" cm="1">
        <f t="array" ref="AN320">_xll.Dce_Name_SectI(AF320, AG320, AJ320, AI320, AK320, "x", "-", $Q$14)</f>
        <v>(724-874)x300x8x12</v>
      </c>
      <c r="AO320" s="5">
        <f t="shared" si="188"/>
        <v>850</v>
      </c>
      <c r="AP320" s="27">
        <f t="shared" si="189"/>
        <v>140</v>
      </c>
      <c r="AQ320" s="27">
        <f t="shared" si="190"/>
        <v>174698.22666666668</v>
      </c>
      <c r="AR320" s="5">
        <f t="shared" si="191"/>
        <v>5403.626666666667</v>
      </c>
      <c r="AS320" s="5">
        <f t="shared" si="192"/>
        <v>3997.6710907704046</v>
      </c>
      <c r="AT320" s="27">
        <f t="shared" si="193"/>
        <v>360.24177777777783</v>
      </c>
      <c r="AU320" s="27">
        <f t="shared" si="194"/>
        <v>2274.1</v>
      </c>
      <c r="AV320" s="82">
        <f t="shared" si="195"/>
        <v>4.9271466666666671E-7</v>
      </c>
      <c r="AW320" s="82">
        <f t="shared" si="196"/>
        <v>10031094</v>
      </c>
      <c r="AX320" s="82">
        <f t="shared" si="197"/>
        <v>1.0031094E-5</v>
      </c>
      <c r="AY320" s="70">
        <f t="shared" si="198"/>
        <v>0.13724721180314908</v>
      </c>
      <c r="AZ320" s="16">
        <f t="shared" si="199"/>
        <v>646.5</v>
      </c>
      <c r="BA320" s="22" t="s">
        <v>325</v>
      </c>
      <c r="BB320" s="23">
        <v>-6.7143680087580124</v>
      </c>
      <c r="BC320" s="23">
        <v>11.212501284505985</v>
      </c>
      <c r="BD320" s="23">
        <v>0.86702665780327237</v>
      </c>
      <c r="BE320" s="23">
        <v>3.9551038692526928E-2</v>
      </c>
      <c r="BF320" s="23">
        <v>0.33639778987660474</v>
      </c>
      <c r="BG320" s="23">
        <v>129.60260626132589</v>
      </c>
      <c r="BH320" s="42" cm="1">
        <f t="array" ref="BH320">_xll.Bimoment(BE320,AY320,AD320,AE320,$O$75)</f>
        <v>0.35138903109719666</v>
      </c>
      <c r="BI320" s="42">
        <f t="shared" si="200"/>
        <v>0.12750392026518712</v>
      </c>
      <c r="BJ320" s="42">
        <f t="shared" si="201"/>
        <v>1.5572918450702755</v>
      </c>
      <c r="BK320" s="24">
        <f t="shared" si="202"/>
        <v>0.52941176470588236</v>
      </c>
      <c r="BL320" s="26" cm="1">
        <f t="array" ref="BL320">_xll.TCVN5575AnnexEHeSoCx(1,BK320)</f>
        <v>1.1170588235294117</v>
      </c>
      <c r="BM320" s="26">
        <f t="shared" si="203"/>
        <v>1.47</v>
      </c>
      <c r="BN320" s="24">
        <f t="shared" si="204"/>
        <v>1</v>
      </c>
      <c r="BO320" s="26" cm="1">
        <f t="array" ref="BO320">noisuy1chieu(BQ320*BN320,$C$92:$M$92,$C$93:$M$93)</f>
        <v>1.7063388824462891</v>
      </c>
      <c r="BP320" s="24">
        <f t="shared" si="205"/>
        <v>2.2086736870914518E-3</v>
      </c>
      <c r="BQ320" s="26">
        <f t="shared" si="206"/>
        <v>0.13365496122671547</v>
      </c>
      <c r="BR320" s="24">
        <f t="shared" si="207"/>
        <v>2.9254735370645439E-3</v>
      </c>
      <c r="BS320" s="24">
        <f t="shared" si="208"/>
        <v>6.1122005336916047E-3</v>
      </c>
      <c r="BT320" s="42">
        <f t="shared" si="209"/>
        <v>0.13878910845087147</v>
      </c>
      <c r="BU320" s="42">
        <f t="shared" si="210"/>
        <v>0.14197583544749853</v>
      </c>
      <c r="BV320" s="28">
        <f t="shared" si="211"/>
        <v>0.14197583544749853</v>
      </c>
      <c r="BW320" s="5" t="str">
        <f t="shared" si="212"/>
        <v>OK</v>
      </c>
      <c r="BX320" s="51">
        <v>1.2</v>
      </c>
      <c r="BY320" s="96" cm="1">
        <f t="array" ref="BY320">_xll.DCETCVNPhuLucFHeSoOnDinh(AE320*1000, BX320*1000, AH320, AI320, AJ320, AK320, AL320, AM320, $D$29)</f>
        <v>1</v>
      </c>
      <c r="BZ320" s="52">
        <f t="shared" si="213"/>
        <v>0.14930045374678388</v>
      </c>
      <c r="CA320" s="54">
        <f t="shared" si="214"/>
        <v>0.15833812781754003</v>
      </c>
      <c r="CB320" s="5" t="str">
        <f t="shared" si="215"/>
        <v>OK</v>
      </c>
      <c r="CC320" s="56">
        <f t="shared" si="216"/>
        <v>0.40527421278457681</v>
      </c>
      <c r="CD320" s="55">
        <f t="shared" si="217"/>
        <v>0.40527421278457681</v>
      </c>
      <c r="CE320" s="54">
        <f t="shared" si="218"/>
        <v>0.40527421278457681</v>
      </c>
      <c r="CF320" s="52">
        <f t="shared" si="219"/>
        <v>0.38</v>
      </c>
      <c r="CG320" s="5" t="str">
        <f t="shared" si="220"/>
        <v>Check</v>
      </c>
      <c r="CH320" s="57">
        <f t="shared" si="221"/>
        <v>3.5392097349338045</v>
      </c>
      <c r="CI320" s="6">
        <f t="shared" si="222"/>
        <v>3.2</v>
      </c>
      <c r="CJ320" s="5" t="str">
        <f t="shared" si="223"/>
        <v>Gia cường</v>
      </c>
      <c r="DN320" s="181"/>
      <c r="DP320" s="27"/>
      <c r="DQ320" s="27"/>
      <c r="DR320" s="5"/>
      <c r="DS320" s="5"/>
      <c r="DT320" s="27"/>
      <c r="DU320" s="27"/>
      <c r="DV320" s="82"/>
      <c r="DW320" s="82"/>
      <c r="DX320" s="82"/>
      <c r="DY320" s="70"/>
      <c r="DZ320" s="16"/>
      <c r="EH320" s="42"/>
      <c r="EI320" s="42"/>
      <c r="EJ320" s="42"/>
      <c r="EK320" s="24"/>
      <c r="EL320" s="26"/>
      <c r="EM320" s="26"/>
      <c r="EN320" s="24"/>
      <c r="EO320" s="26"/>
      <c r="EP320" s="24"/>
      <c r="EQ320" s="26"/>
      <c r="ER320" s="24"/>
      <c r="ES320" s="24"/>
      <c r="ET320" s="42"/>
      <c r="EU320" s="42"/>
      <c r="EV320" s="28"/>
      <c r="EX320" s="51"/>
      <c r="EY320" s="96"/>
      <c r="EZ320" s="52"/>
      <c r="FA320" s="54"/>
      <c r="FB320" s="5"/>
      <c r="FC320" s="56"/>
      <c r="FD320" s="55"/>
      <c r="FE320" s="54"/>
      <c r="FF320" s="52"/>
      <c r="FG320" s="5"/>
      <c r="FH320" s="57"/>
      <c r="FI320" s="6"/>
      <c r="FJ320" s="5"/>
    </row>
    <row r="321" spans="27:166">
      <c r="AA321" s="18" t="s">
        <v>131</v>
      </c>
      <c r="AB321" s="22" t="s">
        <v>341</v>
      </c>
      <c r="AC321" s="22" t="s">
        <v>211</v>
      </c>
      <c r="AD321" s="74">
        <v>0</v>
      </c>
      <c r="AE321" s="74">
        <v>10.5</v>
      </c>
      <c r="AF321" s="22">
        <v>724</v>
      </c>
      <c r="AG321" s="22">
        <v>874</v>
      </c>
      <c r="AH321" s="22">
        <v>724</v>
      </c>
      <c r="AI321" s="6">
        <v>8</v>
      </c>
      <c r="AJ321" s="6">
        <v>300</v>
      </c>
      <c r="AK321" s="6">
        <v>12</v>
      </c>
      <c r="AL321" s="6">
        <v>300</v>
      </c>
      <c r="AM321" s="6">
        <v>12</v>
      </c>
      <c r="AN321" s="5" t="str" cm="1">
        <f t="array" ref="AN321">_xll.Dce_Name_SectI(AF321, AG321, AJ321, AI321, AK321, "x", "-", $Q$14)</f>
        <v>(724-874)x300x8x12</v>
      </c>
      <c r="AO321" s="5">
        <f t="shared" si="188"/>
        <v>700</v>
      </c>
      <c r="AP321" s="27">
        <f t="shared" si="189"/>
        <v>128</v>
      </c>
      <c r="AQ321" s="27">
        <f t="shared" si="190"/>
        <v>114125.22666666665</v>
      </c>
      <c r="AR321" s="5">
        <f t="shared" si="191"/>
        <v>5402.9866666666676</v>
      </c>
      <c r="AS321" s="5">
        <f t="shared" si="192"/>
        <v>3152.6305709023936</v>
      </c>
      <c r="AT321" s="27">
        <f t="shared" si="193"/>
        <v>360.19911111111116</v>
      </c>
      <c r="AU321" s="27">
        <f t="shared" si="194"/>
        <v>1771.6</v>
      </c>
      <c r="AV321" s="82">
        <f t="shared" si="195"/>
        <v>4.6711466666666669E-7</v>
      </c>
      <c r="AW321" s="82">
        <f t="shared" si="196"/>
        <v>6843744</v>
      </c>
      <c r="AX321" s="82">
        <f t="shared" si="197"/>
        <v>6.8437439999999997E-6</v>
      </c>
      <c r="AY321" s="70">
        <f t="shared" si="198"/>
        <v>0.16178744234285594</v>
      </c>
      <c r="AZ321" s="16">
        <f t="shared" si="199"/>
        <v>534</v>
      </c>
      <c r="BA321" s="22" t="s">
        <v>326</v>
      </c>
      <c r="BB321" s="23">
        <v>77.530913030597731</v>
      </c>
      <c r="BC321" s="23">
        <v>91.403558839816412</v>
      </c>
      <c r="BD321" s="23">
        <v>8.2488567454071515E-2</v>
      </c>
      <c r="BE321" s="23">
        <v>1.4267659525574732E-3</v>
      </c>
      <c r="BF321" s="23">
        <v>0.41774151614769295</v>
      </c>
      <c r="BG321" s="23">
        <v>190.9928103180448</v>
      </c>
      <c r="BH321" s="42" cm="1">
        <f t="array" ref="BH321">_xll.Bimoment(BE321,AY321,AD321,AE321,$O$75)</f>
        <v>1.2518345059382832E-2</v>
      </c>
      <c r="BI321" s="42">
        <f t="shared" si="200"/>
        <v>1.4730101331084199E-2</v>
      </c>
      <c r="BJ321" s="42">
        <f t="shared" si="201"/>
        <v>12.69493872775228</v>
      </c>
      <c r="BK321" s="24">
        <f t="shared" si="202"/>
        <v>0.6428571428571429</v>
      </c>
      <c r="BL321" s="26" cm="1">
        <f t="array" ref="BL321">_xll.TCVN5575AnnexEHeSoCx(1,BK321)</f>
        <v>1.1057142857142856</v>
      </c>
      <c r="BM321" s="26">
        <f t="shared" si="203"/>
        <v>1.47</v>
      </c>
      <c r="BN321" s="24">
        <f t="shared" si="204"/>
        <v>1</v>
      </c>
      <c r="BO321" s="26" cm="1">
        <f t="array" ref="BO321">noisuy1chieu(BQ321*BN321,$C$92:$M$92,$C$93:$M$93)</f>
        <v>1.9543533325195313</v>
      </c>
      <c r="BP321" s="24">
        <f t="shared" si="205"/>
        <v>2.7894551357636934E-2</v>
      </c>
      <c r="BQ321" s="26">
        <f t="shared" si="206"/>
        <v>0.25232220307926334</v>
      </c>
      <c r="BR321" s="24">
        <f t="shared" si="207"/>
        <v>3.6333071977387183E-3</v>
      </c>
      <c r="BS321" s="24">
        <f t="shared" si="208"/>
        <v>2.3016844732196262E-4</v>
      </c>
      <c r="BT321" s="42">
        <f t="shared" si="209"/>
        <v>0.28385006163463899</v>
      </c>
      <c r="BU321" s="42">
        <f t="shared" si="210"/>
        <v>0.28044692288422224</v>
      </c>
      <c r="BV321" s="28">
        <f t="shared" si="211"/>
        <v>0.28385006163463899</v>
      </c>
      <c r="BW321" s="5" t="str">
        <f t="shared" si="212"/>
        <v>OK</v>
      </c>
      <c r="BX321" s="51">
        <v>1.2</v>
      </c>
      <c r="BY321" s="96" cm="1">
        <f t="array" ref="BY321">_xll.DCETCVNPhuLucFHeSoOnDinh(AE321*1000, BX321*1000, AH321, AI321, AJ321, AK321, AL321, AM321, $D$29)</f>
        <v>1</v>
      </c>
      <c r="BZ321" s="52">
        <f t="shared" si="213"/>
        <v>0.27899626454764259</v>
      </c>
      <c r="CA321" s="54">
        <f t="shared" si="214"/>
        <v>0.28285974019270332</v>
      </c>
      <c r="CB321" s="5" t="str">
        <f t="shared" si="215"/>
        <v>OK</v>
      </c>
      <c r="CC321" s="56">
        <f t="shared" si="216"/>
        <v>0.40527421278457681</v>
      </c>
      <c r="CD321" s="55">
        <f t="shared" si="217"/>
        <v>0.40527421278457681</v>
      </c>
      <c r="CE321" s="54">
        <f t="shared" si="218"/>
        <v>0.40527421278457681</v>
      </c>
      <c r="CF321" s="52">
        <f t="shared" si="219"/>
        <v>0.38</v>
      </c>
      <c r="CG321" s="5" t="str">
        <f t="shared" si="220"/>
        <v>Check</v>
      </c>
      <c r="CH321" s="57">
        <f t="shared" si="221"/>
        <v>2.9146433111219565</v>
      </c>
      <c r="CI321" s="6">
        <f t="shared" si="222"/>
        <v>3.2</v>
      </c>
      <c r="CJ321" s="5" t="str">
        <f t="shared" si="223"/>
        <v>OK</v>
      </c>
      <c r="DN321" s="181"/>
      <c r="DP321" s="27"/>
      <c r="DQ321" s="27"/>
      <c r="DR321" s="5"/>
      <c r="DS321" s="5"/>
      <c r="DT321" s="27"/>
      <c r="DU321" s="27"/>
      <c r="DV321" s="82"/>
      <c r="DW321" s="82"/>
      <c r="DX321" s="82"/>
      <c r="DY321" s="70"/>
      <c r="DZ321" s="16"/>
      <c r="EH321" s="42"/>
      <c r="EI321" s="42"/>
      <c r="EJ321" s="42"/>
      <c r="EK321" s="24"/>
      <c r="EL321" s="26"/>
      <c r="EM321" s="26"/>
      <c r="EN321" s="24"/>
      <c r="EO321" s="26"/>
      <c r="EP321" s="24"/>
      <c r="EQ321" s="26"/>
      <c r="ER321" s="24"/>
      <c r="ES321" s="24"/>
      <c r="ET321" s="42"/>
      <c r="EU321" s="42"/>
      <c r="EV321" s="28"/>
      <c r="EX321" s="51"/>
      <c r="EY321" s="96"/>
      <c r="EZ321" s="52"/>
      <c r="FA321" s="54"/>
      <c r="FB321" s="5"/>
      <c r="FC321" s="56"/>
      <c r="FD321" s="55"/>
      <c r="FE321" s="54"/>
      <c r="FF321" s="52"/>
      <c r="FG321" s="5"/>
      <c r="FH321" s="57"/>
      <c r="FI321" s="6"/>
      <c r="FJ321" s="5"/>
    </row>
    <row r="322" spans="27:166">
      <c r="AA322" s="18" t="s">
        <v>131</v>
      </c>
      <c r="AB322" s="22" t="s">
        <v>341</v>
      </c>
      <c r="AC322" s="22" t="s">
        <v>211</v>
      </c>
      <c r="AD322" s="74">
        <v>5.25</v>
      </c>
      <c r="AE322" s="74">
        <v>10.5</v>
      </c>
      <c r="AF322" s="22">
        <v>724</v>
      </c>
      <c r="AG322" s="22">
        <v>874</v>
      </c>
      <c r="AH322" s="22">
        <v>798.99999999999989</v>
      </c>
      <c r="AI322" s="6">
        <v>8</v>
      </c>
      <c r="AJ322" s="6">
        <v>300</v>
      </c>
      <c r="AK322" s="6">
        <v>12</v>
      </c>
      <c r="AL322" s="6">
        <v>300</v>
      </c>
      <c r="AM322" s="6">
        <v>12</v>
      </c>
      <c r="AN322" s="5" t="str" cm="1">
        <f t="array" ref="AN322">_xll.Dce_Name_SectI(AF322, AG322, AJ322, AI322, AK322, "x", "-", $Q$14)</f>
        <v>(724-874)x300x8x12</v>
      </c>
      <c r="AO322" s="5">
        <f t="shared" si="188"/>
        <v>774.99999999999989</v>
      </c>
      <c r="AP322" s="27">
        <f t="shared" si="189"/>
        <v>134</v>
      </c>
      <c r="AQ322" s="27">
        <f t="shared" si="190"/>
        <v>142527.3516666666</v>
      </c>
      <c r="AR322" s="5">
        <f t="shared" si="191"/>
        <v>5403.3066666666673</v>
      </c>
      <c r="AS322" s="5">
        <f t="shared" si="192"/>
        <v>3567.6433458489764</v>
      </c>
      <c r="AT322" s="27">
        <f t="shared" si="193"/>
        <v>360.22044444444447</v>
      </c>
      <c r="AU322" s="27">
        <f t="shared" si="194"/>
        <v>2017.2249999999995</v>
      </c>
      <c r="AV322" s="82">
        <f t="shared" si="195"/>
        <v>4.799146666666667E-7</v>
      </c>
      <c r="AW322" s="82">
        <f t="shared" si="196"/>
        <v>8361481.4999999972</v>
      </c>
      <c r="AX322" s="82">
        <f t="shared" si="197"/>
        <v>8.3614814999999972E-6</v>
      </c>
      <c r="AY322" s="70">
        <f t="shared" si="198"/>
        <v>0.1483611975238546</v>
      </c>
      <c r="AZ322" s="16">
        <f t="shared" si="199"/>
        <v>590.24999999999989</v>
      </c>
      <c r="BA322" s="22" t="s">
        <v>326</v>
      </c>
      <c r="BB322" s="23">
        <v>79.096675727632075</v>
      </c>
      <c r="BC322" s="23">
        <v>54.496976098837152</v>
      </c>
      <c r="BD322" s="23">
        <v>8.2488567454071515E-2</v>
      </c>
      <c r="BE322" s="23">
        <v>1.4267659525574732E-3</v>
      </c>
      <c r="BF322" s="23">
        <v>1.5323462986306543E-2</v>
      </c>
      <c r="BG322" s="23">
        <v>191.90125686863408</v>
      </c>
      <c r="BH322" s="42" cm="1">
        <f t="array" ref="BH322">_xll.Bimoment(BE322,AY322,AD322,AE322,$O$75)</f>
        <v>-6.1182429753927374E-3</v>
      </c>
      <c r="BI322" s="42">
        <f t="shared" si="200"/>
        <v>1.3304607653882505E-2</v>
      </c>
      <c r="BJ322" s="42">
        <f t="shared" si="201"/>
        <v>7.5690244581718265</v>
      </c>
      <c r="BK322" s="24">
        <f t="shared" si="202"/>
        <v>0.58064516129032262</v>
      </c>
      <c r="BL322" s="26" cm="1">
        <f t="array" ref="BL322">_xll.TCVN5575AnnexEHeSoCx(1,BK322)</f>
        <v>1.1119354838709676</v>
      </c>
      <c r="BM322" s="26">
        <f t="shared" si="203"/>
        <v>1.47</v>
      </c>
      <c r="BN322" s="24">
        <f t="shared" si="204"/>
        <v>1</v>
      </c>
      <c r="BO322" s="26" cm="1">
        <f t="array" ref="BO322">noisuy1chieu(BQ322*BN322,$C$92:$M$92,$C$93:$M$93)</f>
        <v>1.8926048278808594</v>
      </c>
      <c r="BP322" s="24">
        <f t="shared" si="205"/>
        <v>2.7183657211970969E-2</v>
      </c>
      <c r="BQ322" s="26">
        <f t="shared" si="206"/>
        <v>0.22277746093115863</v>
      </c>
      <c r="BR322" s="24">
        <f t="shared" si="207"/>
        <v>1.3326793957323512E-4</v>
      </c>
      <c r="BS322" s="24">
        <f t="shared" si="208"/>
        <v>1.0509304878318407E-4</v>
      </c>
      <c r="BT322" s="42">
        <f t="shared" si="209"/>
        <v>0.25009438608270285</v>
      </c>
      <c r="BU322" s="42">
        <f t="shared" si="210"/>
        <v>0.2500662111919128</v>
      </c>
      <c r="BV322" s="28">
        <f t="shared" si="211"/>
        <v>0.25009438608270285</v>
      </c>
      <c r="BW322" s="5" t="str">
        <f t="shared" si="212"/>
        <v>OK</v>
      </c>
      <c r="BX322" s="51">
        <v>1.2</v>
      </c>
      <c r="BY322" s="96" cm="1">
        <f t="array" ref="BY322">_xll.DCETCVNPhuLucFHeSoOnDinh(AE322*1000, BX322*1000, AH322, AI322, AJ322, AK322, AL322, AM322, $D$29)</f>
        <v>1</v>
      </c>
      <c r="BZ322" s="52">
        <f t="shared" si="213"/>
        <v>0.24771416381603342</v>
      </c>
      <c r="CA322" s="54">
        <f t="shared" si="214"/>
        <v>0.24795252480438984</v>
      </c>
      <c r="CB322" s="5" t="str">
        <f t="shared" si="215"/>
        <v>OK</v>
      </c>
      <c r="CC322" s="56">
        <f t="shared" si="216"/>
        <v>0.40527421278457681</v>
      </c>
      <c r="CD322" s="55">
        <f t="shared" si="217"/>
        <v>0.40527421278457681</v>
      </c>
      <c r="CE322" s="54">
        <f t="shared" si="218"/>
        <v>0.40527421278457681</v>
      </c>
      <c r="CF322" s="52">
        <f t="shared" si="219"/>
        <v>0.38</v>
      </c>
      <c r="CG322" s="5" t="str">
        <f t="shared" si="220"/>
        <v>Check</v>
      </c>
      <c r="CH322" s="57">
        <f t="shared" si="221"/>
        <v>3.2269265230278799</v>
      </c>
      <c r="CI322" s="6">
        <f t="shared" si="222"/>
        <v>3.2</v>
      </c>
      <c r="CJ322" s="5" t="str">
        <f t="shared" si="223"/>
        <v>Gia cường</v>
      </c>
      <c r="DN322" s="181"/>
      <c r="DP322" s="27"/>
      <c r="DQ322" s="27"/>
      <c r="DR322" s="5"/>
      <c r="DS322" s="5"/>
      <c r="DT322" s="27"/>
      <c r="DU322" s="27"/>
      <c r="DV322" s="82"/>
      <c r="DW322" s="82"/>
      <c r="DX322" s="82"/>
      <c r="DY322" s="70"/>
      <c r="DZ322" s="16"/>
      <c r="EH322" s="42"/>
      <c r="EI322" s="42"/>
      <c r="EJ322" s="42"/>
      <c r="EK322" s="24"/>
      <c r="EL322" s="26"/>
      <c r="EM322" s="26"/>
      <c r="EN322" s="24"/>
      <c r="EO322" s="26"/>
      <c r="EP322" s="24"/>
      <c r="EQ322" s="26"/>
      <c r="ER322" s="24"/>
      <c r="ES322" s="24"/>
      <c r="ET322" s="42"/>
      <c r="EU322" s="42"/>
      <c r="EV322" s="28"/>
      <c r="EX322" s="51"/>
      <c r="EY322" s="96"/>
      <c r="EZ322" s="52"/>
      <c r="FA322" s="54"/>
      <c r="FB322" s="5"/>
      <c r="FC322" s="56"/>
      <c r="FD322" s="55"/>
      <c r="FE322" s="54"/>
      <c r="FF322" s="52"/>
      <c r="FG322" s="5"/>
      <c r="FH322" s="57"/>
      <c r="FI322" s="6"/>
      <c r="FJ322" s="5"/>
    </row>
    <row r="323" spans="27:166">
      <c r="AA323" s="18" t="s">
        <v>131</v>
      </c>
      <c r="AB323" s="22" t="s">
        <v>341</v>
      </c>
      <c r="AC323" s="22" t="s">
        <v>211</v>
      </c>
      <c r="AD323" s="74">
        <v>6.47</v>
      </c>
      <c r="AE323" s="74">
        <v>10.5</v>
      </c>
      <c r="AF323" s="22">
        <v>724</v>
      </c>
      <c r="AG323" s="22">
        <v>874</v>
      </c>
      <c r="AH323" s="22">
        <v>816.45524278856499</v>
      </c>
      <c r="AI323" s="6">
        <v>8</v>
      </c>
      <c r="AJ323" s="6">
        <v>300</v>
      </c>
      <c r="AK323" s="6">
        <v>12</v>
      </c>
      <c r="AL323" s="6">
        <v>300</v>
      </c>
      <c r="AM323" s="6">
        <v>12</v>
      </c>
      <c r="AN323" s="5" t="str" cm="1">
        <f t="array" ref="AN323">_xll.Dce_Name_SectI(AF323, AG323, AJ323, AI323, AK323, "x", "-", $Q$14)</f>
        <v>(724-874)x300x8x12</v>
      </c>
      <c r="AO323" s="5">
        <f t="shared" si="188"/>
        <v>792.45524278856499</v>
      </c>
      <c r="AP323" s="27">
        <f t="shared" si="189"/>
        <v>135.39641942308521</v>
      </c>
      <c r="AQ323" s="27">
        <f t="shared" si="190"/>
        <v>149672.00629356259</v>
      </c>
      <c r="AR323" s="5">
        <f t="shared" si="191"/>
        <v>5403.3811423692314</v>
      </c>
      <c r="AS323" s="5">
        <f t="shared" si="192"/>
        <v>3666.3860662432589</v>
      </c>
      <c r="AT323" s="27">
        <f t="shared" si="193"/>
        <v>360.22540949128211</v>
      </c>
      <c r="AU323" s="27">
        <f t="shared" si="194"/>
        <v>2076.0047488425007</v>
      </c>
      <c r="AV323" s="82">
        <f t="shared" si="195"/>
        <v>4.8289369476924839E-7</v>
      </c>
      <c r="AW323" s="82">
        <f t="shared" si="196"/>
        <v>8736501.2082751207</v>
      </c>
      <c r="AX323" s="82">
        <f t="shared" si="197"/>
        <v>8.73650120827512E-6</v>
      </c>
      <c r="AY323" s="70">
        <f t="shared" si="198"/>
        <v>0.14559180563098195</v>
      </c>
      <c r="AZ323" s="16">
        <f t="shared" si="199"/>
        <v>603.34143209142383</v>
      </c>
      <c r="BA323" s="22" t="s">
        <v>326</v>
      </c>
      <c r="BB323" s="23">
        <v>79.464780568424572</v>
      </c>
      <c r="BC323" s="23">
        <v>45.938560621112664</v>
      </c>
      <c r="BD323" s="23">
        <v>8.2488567454071515E-2</v>
      </c>
      <c r="BE323" s="23">
        <v>1.4267659525574732E-3</v>
      </c>
      <c r="BF323" s="23">
        <v>0.11611352103975736</v>
      </c>
      <c r="BG323" s="23">
        <v>253.25949503904818</v>
      </c>
      <c r="BH323" s="42" cm="1">
        <f t="array" ref="BH323">_xll.Bimoment(BE323,AY323,AD323,AE323,$O$75)</f>
        <v>-5.1658424716266079E-3</v>
      </c>
      <c r="BI323" s="42">
        <f t="shared" si="200"/>
        <v>1.3011549895834352E-2</v>
      </c>
      <c r="BJ323" s="42">
        <f t="shared" si="201"/>
        <v>6.380355641821204</v>
      </c>
      <c r="BK323" s="24">
        <f t="shared" si="202"/>
        <v>0.56785541403764117</v>
      </c>
      <c r="BL323" s="26" cm="1">
        <f t="array" ref="BL323">_xll.TCVN5575AnnexEHeSoCx(1,BK323)</f>
        <v>1.1132144585962358</v>
      </c>
      <c r="BM323" s="26">
        <f t="shared" si="203"/>
        <v>1.47</v>
      </c>
      <c r="BN323" s="24">
        <f t="shared" si="204"/>
        <v>1</v>
      </c>
      <c r="BO323" s="26" cm="1">
        <f t="array" ref="BO323">noisuy1chieu(BQ323*BN323,$C$92:$M$92,$C$93:$M$93)</f>
        <v>2.0242407321929932</v>
      </c>
      <c r="BP323" s="24">
        <f t="shared" si="205"/>
        <v>2.7028501038747519E-2</v>
      </c>
      <c r="BQ323" s="26">
        <f t="shared" si="206"/>
        <v>0.2857611313168994</v>
      </c>
      <c r="BR323" s="24">
        <f t="shared" si="207"/>
        <v>1.0098237216861054E-3</v>
      </c>
      <c r="BS323" s="24">
        <f t="shared" si="208"/>
        <v>8.1163180944512163E-5</v>
      </c>
      <c r="BT323" s="42">
        <f t="shared" si="209"/>
        <v>0.31379945607733306</v>
      </c>
      <c r="BU323" s="42">
        <f t="shared" si="210"/>
        <v>0.31287079553659147</v>
      </c>
      <c r="BV323" s="28">
        <f t="shared" si="211"/>
        <v>0.31379945607733306</v>
      </c>
      <c r="BW323" s="5" t="str">
        <f t="shared" si="212"/>
        <v>OK</v>
      </c>
      <c r="BX323" s="51">
        <v>1.2</v>
      </c>
      <c r="BY323" s="96" cm="1">
        <f t="array" ref="BY323">_xll.DCETCVNPhuLucFHeSoOnDinh(AE323*1000, BX323*1000, AH323, AI323, AJ323, AK323, AL323, AM323, $D$29)</f>
        <v>1</v>
      </c>
      <c r="BZ323" s="52">
        <f t="shared" si="213"/>
        <v>0.31811342308679003</v>
      </c>
      <c r="CA323" s="54">
        <f t="shared" si="214"/>
        <v>0.31920440998942068</v>
      </c>
      <c r="CB323" s="5" t="str">
        <f t="shared" si="215"/>
        <v>OK</v>
      </c>
      <c r="CC323" s="56">
        <f t="shared" si="216"/>
        <v>0.40527421278457681</v>
      </c>
      <c r="CD323" s="55">
        <f t="shared" si="217"/>
        <v>0.40527421278457681</v>
      </c>
      <c r="CE323" s="54">
        <f t="shared" si="218"/>
        <v>0.40527421278457681</v>
      </c>
      <c r="CF323" s="52">
        <f t="shared" si="219"/>
        <v>0.38</v>
      </c>
      <c r="CG323" s="5" t="str">
        <f t="shared" si="220"/>
        <v>Check</v>
      </c>
      <c r="CH323" s="57">
        <f t="shared" si="221"/>
        <v>3.2996062467960243</v>
      </c>
      <c r="CI323" s="6">
        <f t="shared" si="222"/>
        <v>3.2</v>
      </c>
      <c r="CJ323" s="5" t="str">
        <f t="shared" si="223"/>
        <v>Gia cường</v>
      </c>
      <c r="DN323" s="181"/>
      <c r="DP323" s="27"/>
      <c r="DQ323" s="27"/>
      <c r="DR323" s="5"/>
      <c r="DS323" s="5"/>
      <c r="DT323" s="27"/>
      <c r="DU323" s="27"/>
      <c r="DV323" s="82"/>
      <c r="DW323" s="82"/>
      <c r="DX323" s="82"/>
      <c r="DY323" s="70"/>
      <c r="DZ323" s="16"/>
      <c r="EH323" s="42"/>
      <c r="EI323" s="42"/>
      <c r="EJ323" s="42"/>
      <c r="EK323" s="24"/>
      <c r="EL323" s="26"/>
      <c r="EM323" s="26"/>
      <c r="EN323" s="24"/>
      <c r="EO323" s="26"/>
      <c r="EP323" s="24"/>
      <c r="EQ323" s="26"/>
      <c r="ER323" s="24"/>
      <c r="ES323" s="24"/>
      <c r="ET323" s="42"/>
      <c r="EU323" s="42"/>
      <c r="EV323" s="28"/>
      <c r="EX323" s="51"/>
      <c r="EY323" s="96"/>
      <c r="EZ323" s="52"/>
      <c r="FA323" s="54"/>
      <c r="FB323" s="5"/>
      <c r="FC323" s="56"/>
      <c r="FD323" s="55"/>
      <c r="FE323" s="54"/>
      <c r="FF323" s="52"/>
      <c r="FG323" s="5"/>
      <c r="FH323" s="57"/>
      <c r="FI323" s="6"/>
      <c r="FJ323" s="5"/>
    </row>
    <row r="324" spans="27:166">
      <c r="AA324" s="18" t="s">
        <v>131</v>
      </c>
      <c r="AB324" s="22" t="s">
        <v>341</v>
      </c>
      <c r="AC324" s="22" t="s">
        <v>211</v>
      </c>
      <c r="AD324" s="74">
        <v>6.47</v>
      </c>
      <c r="AE324" s="74">
        <v>10.5</v>
      </c>
      <c r="AF324" s="22">
        <v>724</v>
      </c>
      <c r="AG324" s="22">
        <v>874</v>
      </c>
      <c r="AH324" s="22">
        <v>816.45524278856499</v>
      </c>
      <c r="AI324" s="6">
        <v>8</v>
      </c>
      <c r="AJ324" s="6">
        <v>300</v>
      </c>
      <c r="AK324" s="6">
        <v>12</v>
      </c>
      <c r="AL324" s="6">
        <v>300</v>
      </c>
      <c r="AM324" s="6">
        <v>12</v>
      </c>
      <c r="AN324" s="5" t="str" cm="1">
        <f t="array" ref="AN324">_xll.Dce_Name_SectI(AF324, AG324, AJ324, AI324, AK324, "x", "-", $Q$14)</f>
        <v>(724-874)x300x8x12</v>
      </c>
      <c r="AO324" s="5">
        <f t="shared" si="188"/>
        <v>792.45524278856499</v>
      </c>
      <c r="AP324" s="27">
        <f t="shared" si="189"/>
        <v>135.39641942308521</v>
      </c>
      <c r="AQ324" s="27">
        <f t="shared" si="190"/>
        <v>149672.00629356259</v>
      </c>
      <c r="AR324" s="5">
        <f t="shared" si="191"/>
        <v>5403.3811423692314</v>
      </c>
      <c r="AS324" s="5">
        <f t="shared" si="192"/>
        <v>3666.3860662432589</v>
      </c>
      <c r="AT324" s="27">
        <f t="shared" si="193"/>
        <v>360.22540949128211</v>
      </c>
      <c r="AU324" s="27">
        <f t="shared" si="194"/>
        <v>2076.0047488425007</v>
      </c>
      <c r="AV324" s="82">
        <f t="shared" si="195"/>
        <v>4.8289369476924839E-7</v>
      </c>
      <c r="AW324" s="82">
        <f t="shared" si="196"/>
        <v>8736501.2082751207</v>
      </c>
      <c r="AX324" s="82">
        <f t="shared" si="197"/>
        <v>8.73650120827512E-6</v>
      </c>
      <c r="AY324" s="70">
        <f t="shared" si="198"/>
        <v>0.14559180563098195</v>
      </c>
      <c r="AZ324" s="16">
        <f t="shared" si="199"/>
        <v>603.34143209142383</v>
      </c>
      <c r="BA324" s="22" t="s">
        <v>326</v>
      </c>
      <c r="BB324" s="23">
        <v>79.520298152725445</v>
      </c>
      <c r="BC324" s="23">
        <v>46.40700727937201</v>
      </c>
      <c r="BD324" s="23">
        <v>0.65161421672145181</v>
      </c>
      <c r="BE324" s="23">
        <v>1.4264753225766182E-3</v>
      </c>
      <c r="BF324" s="23">
        <v>0.11611352463526003</v>
      </c>
      <c r="BG324" s="23">
        <v>253.2594431777452</v>
      </c>
      <c r="BH324" s="42" cm="1">
        <f t="array" ref="BH324">_xll.Bimoment(BE324,AY324,AD324,AE324,$O$75)</f>
        <v>-5.1647901976387568E-3</v>
      </c>
      <c r="BI324" s="42">
        <f t="shared" si="200"/>
        <v>0.10278407245254813</v>
      </c>
      <c r="BJ324" s="42">
        <f t="shared" si="201"/>
        <v>6.445417677690557</v>
      </c>
      <c r="BK324" s="24">
        <f t="shared" si="202"/>
        <v>0.56785541403764117</v>
      </c>
      <c r="BL324" s="26" cm="1">
        <f t="array" ref="BL324">_xll.TCVN5575AnnexEHeSoCx(1,BK324)</f>
        <v>1.1132144585962358</v>
      </c>
      <c r="BM324" s="26">
        <f t="shared" si="203"/>
        <v>1.47</v>
      </c>
      <c r="BN324" s="24">
        <f t="shared" si="204"/>
        <v>1</v>
      </c>
      <c r="BO324" s="26" cm="1">
        <f t="array" ref="BO324">noisuy1chieu(BQ324*BN324,$C$92:$M$92,$C$93:$M$93)</f>
        <v>2.0242404937744141</v>
      </c>
      <c r="BP324" s="24">
        <f t="shared" si="205"/>
        <v>2.7047384336155646E-2</v>
      </c>
      <c r="BQ324" s="26">
        <f t="shared" si="206"/>
        <v>0.28576107280006235</v>
      </c>
      <c r="BR324" s="24">
        <f t="shared" si="207"/>
        <v>1.0098237529557101E-3</v>
      </c>
      <c r="BS324" s="24">
        <f t="shared" si="208"/>
        <v>8.1146657689781961E-5</v>
      </c>
      <c r="BT324" s="42">
        <f t="shared" si="209"/>
        <v>0.31381828088917374</v>
      </c>
      <c r="BU324" s="42">
        <f t="shared" si="210"/>
        <v>0.31288960379390779</v>
      </c>
      <c r="BV324" s="28">
        <f t="shared" si="211"/>
        <v>0.31381828088917374</v>
      </c>
      <c r="BW324" s="5" t="str">
        <f t="shared" si="212"/>
        <v>OK</v>
      </c>
      <c r="BX324" s="51">
        <v>1.2</v>
      </c>
      <c r="BY324" s="96" cm="1">
        <f t="array" ref="BY324">_xll.DCETCVNPhuLucFHeSoOnDinh(AE324*1000, BX324*1000, AH324, AI324, AJ324, AK324, AL324, AM324, $D$29)</f>
        <v>1</v>
      </c>
      <c r="BZ324" s="52">
        <f t="shared" si="213"/>
        <v>0.31811335794500095</v>
      </c>
      <c r="CA324" s="54">
        <f t="shared" si="214"/>
        <v>0.31920432835564644</v>
      </c>
      <c r="CB324" s="5" t="str">
        <f t="shared" si="215"/>
        <v>OK</v>
      </c>
      <c r="CC324" s="56">
        <f t="shared" si="216"/>
        <v>0.40527421278457681</v>
      </c>
      <c r="CD324" s="55">
        <f t="shared" si="217"/>
        <v>0.40527421278457681</v>
      </c>
      <c r="CE324" s="54">
        <f t="shared" si="218"/>
        <v>0.40527421278457681</v>
      </c>
      <c r="CF324" s="52">
        <f t="shared" si="219"/>
        <v>0.38</v>
      </c>
      <c r="CG324" s="5" t="str">
        <f t="shared" si="220"/>
        <v>Check</v>
      </c>
      <c r="CH324" s="57">
        <f t="shared" si="221"/>
        <v>3.2996062467960243</v>
      </c>
      <c r="CI324" s="6">
        <f t="shared" si="222"/>
        <v>3.2</v>
      </c>
      <c r="CJ324" s="5" t="str">
        <f t="shared" si="223"/>
        <v>Gia cường</v>
      </c>
      <c r="DN324" s="181"/>
      <c r="DP324" s="27"/>
      <c r="DQ324" s="27"/>
      <c r="DR324" s="5"/>
      <c r="DS324" s="5"/>
      <c r="DT324" s="27"/>
      <c r="DU324" s="27"/>
      <c r="DV324" s="82"/>
      <c r="DW324" s="82"/>
      <c r="DX324" s="82"/>
      <c r="DY324" s="70"/>
      <c r="DZ324" s="16"/>
      <c r="EH324" s="42"/>
      <c r="EI324" s="42"/>
      <c r="EJ324" s="42"/>
      <c r="EK324" s="24"/>
      <c r="EL324" s="26"/>
      <c r="EM324" s="26"/>
      <c r="EN324" s="24"/>
      <c r="EO324" s="26"/>
      <c r="EP324" s="24"/>
      <c r="EQ324" s="26"/>
      <c r="ER324" s="24"/>
      <c r="ES324" s="24"/>
      <c r="ET324" s="42"/>
      <c r="EU324" s="42"/>
      <c r="EV324" s="28"/>
      <c r="EX324" s="51"/>
      <c r="EY324" s="96"/>
      <c r="EZ324" s="52"/>
      <c r="FA324" s="54"/>
      <c r="FB324" s="5"/>
      <c r="FC324" s="56"/>
      <c r="FD324" s="55"/>
      <c r="FE324" s="54"/>
      <c r="FF324" s="52"/>
      <c r="FG324" s="5"/>
      <c r="FH324" s="57"/>
      <c r="FI324" s="6"/>
      <c r="FJ324" s="5"/>
    </row>
    <row r="325" spans="27:166">
      <c r="AA325" s="18" t="s">
        <v>131</v>
      </c>
      <c r="AB325" s="22" t="s">
        <v>341</v>
      </c>
      <c r="AC325" s="22" t="s">
        <v>211</v>
      </c>
      <c r="AD325" s="74">
        <v>9.2899999999999991</v>
      </c>
      <c r="AE325" s="74">
        <v>10.5</v>
      </c>
      <c r="AF325" s="22">
        <v>724</v>
      </c>
      <c r="AG325" s="22">
        <v>874</v>
      </c>
      <c r="AH325" s="22">
        <v>856.73657033341397</v>
      </c>
      <c r="AI325" s="6">
        <v>8</v>
      </c>
      <c r="AJ325" s="6">
        <v>300</v>
      </c>
      <c r="AK325" s="6">
        <v>12</v>
      </c>
      <c r="AL325" s="6">
        <v>300</v>
      </c>
      <c r="AM325" s="6">
        <v>12</v>
      </c>
      <c r="AN325" s="5" t="str" cm="1">
        <f t="array" ref="AN325">_xll.Dce_Name_SectI(AF325, AG325, AJ325, AI325, AK325, "x", "-", $Q$14)</f>
        <v>(724-874)x300x8x12</v>
      </c>
      <c r="AO325" s="5">
        <f t="shared" si="188"/>
        <v>832.73657033341397</v>
      </c>
      <c r="AP325" s="27">
        <f t="shared" si="189"/>
        <v>138.6189256266731</v>
      </c>
      <c r="AQ325" s="27">
        <f t="shared" si="190"/>
        <v>166950.4396903282</v>
      </c>
      <c r="AR325" s="5">
        <f t="shared" si="191"/>
        <v>5403.5530093667558</v>
      </c>
      <c r="AS325" s="5">
        <f t="shared" si="192"/>
        <v>3897.3576119286358</v>
      </c>
      <c r="AT325" s="27">
        <f t="shared" si="193"/>
        <v>360.23686729111705</v>
      </c>
      <c r="AU325" s="27">
        <f t="shared" si="194"/>
        <v>2213.976022170802</v>
      </c>
      <c r="AV325" s="82">
        <f t="shared" si="195"/>
        <v>4.89768374670236E-7</v>
      </c>
      <c r="AW325" s="82">
        <f t="shared" si="196"/>
        <v>9633328.2889918946</v>
      </c>
      <c r="AX325" s="82">
        <f t="shared" si="197"/>
        <v>9.6333282889918949E-6</v>
      </c>
      <c r="AY325" s="70">
        <f t="shared" si="198"/>
        <v>0.13963269631800207</v>
      </c>
      <c r="AZ325" s="16">
        <f t="shared" si="199"/>
        <v>633.55242775006047</v>
      </c>
      <c r="BA325" s="22" t="s">
        <v>326</v>
      </c>
      <c r="BB325" s="23">
        <v>80.375077140849115</v>
      </c>
      <c r="BC325" s="23">
        <v>26.701633622553839</v>
      </c>
      <c r="BD325" s="23">
        <v>0.65161421672145181</v>
      </c>
      <c r="BE325" s="23">
        <v>1.4264753225766182E-3</v>
      </c>
      <c r="BF325" s="23">
        <v>1.9534655234026392</v>
      </c>
      <c r="BG325" s="23">
        <v>356.31670921157399</v>
      </c>
      <c r="BH325" s="42" cm="1">
        <f t="array" ref="BH325">_xll.Bimoment(BE325,AY325,AD325,AE325,$O$75)</f>
        <v>4.7820094617533173E-3</v>
      </c>
      <c r="BI325" s="42">
        <f t="shared" si="200"/>
        <v>9.7812177334267336E-2</v>
      </c>
      <c r="BJ325" s="42">
        <f t="shared" si="201"/>
        <v>3.7085602253546996</v>
      </c>
      <c r="BK325" s="24">
        <f t="shared" si="202"/>
        <v>0.54038697954603754</v>
      </c>
      <c r="BL325" s="26" cm="1">
        <f t="array" ref="BL325">_xll.TCVN5575AnnexEHeSoCx(1,BK325)</f>
        <v>1.1159613020453962</v>
      </c>
      <c r="BM325" s="26">
        <f t="shared" si="203"/>
        <v>1.47</v>
      </c>
      <c r="BN325" s="24">
        <f t="shared" si="204"/>
        <v>1</v>
      </c>
      <c r="BO325" s="26" cm="1">
        <f t="array" ref="BO325">noisuy1chieu(BQ325*BN325,$C$92:$M$92,$C$93:$M$93)</f>
        <v>2.2155287265777588</v>
      </c>
      <c r="BP325" s="24">
        <f t="shared" si="205"/>
        <v>2.6702586237508381E-2</v>
      </c>
      <c r="BQ325" s="26">
        <f t="shared" si="206"/>
        <v>0.37728648510474894</v>
      </c>
      <c r="BR325" s="24">
        <f t="shared" si="207"/>
        <v>1.6988487339736423E-2</v>
      </c>
      <c r="BS325" s="24">
        <f t="shared" si="208"/>
        <v>6.5372289681556056E-5</v>
      </c>
      <c r="BT325" s="42">
        <f t="shared" si="209"/>
        <v>0.42097755868199371</v>
      </c>
      <c r="BU325" s="42">
        <f t="shared" si="210"/>
        <v>0.40405444363193888</v>
      </c>
      <c r="BV325" s="28">
        <f t="shared" si="211"/>
        <v>0.42097755868199371</v>
      </c>
      <c r="BW325" s="5" t="str">
        <f t="shared" si="212"/>
        <v>OK</v>
      </c>
      <c r="BX325" s="51">
        <v>1.2</v>
      </c>
      <c r="BY325" s="96" cm="1">
        <f t="array" ref="BY325">_xll.DCETCVNPhuLucFHeSoOnDinh(AE325*1000, BX325*1000, AH325, AI325, AJ325, AK325, AL325, AM325, $D$29)</f>
        <v>1</v>
      </c>
      <c r="BZ325" s="52">
        <f t="shared" si="213"/>
        <v>0.42103711716162656</v>
      </c>
      <c r="CA325" s="54">
        <f t="shared" si="214"/>
        <v>0.43809097679104453</v>
      </c>
      <c r="CB325" s="5" t="str">
        <f t="shared" si="215"/>
        <v>OK</v>
      </c>
      <c r="CC325" s="56">
        <f t="shared" si="216"/>
        <v>0.40527421278457681</v>
      </c>
      <c r="CD325" s="55">
        <f t="shared" si="217"/>
        <v>0.40527421278457681</v>
      </c>
      <c r="CE325" s="54">
        <f t="shared" si="218"/>
        <v>0.40527421278457681</v>
      </c>
      <c r="CF325" s="52">
        <f t="shared" si="219"/>
        <v>0.38</v>
      </c>
      <c r="CG325" s="5" t="str">
        <f t="shared" si="220"/>
        <v>Check</v>
      </c>
      <c r="CH325" s="57">
        <f t="shared" si="221"/>
        <v>3.4673286780698911</v>
      </c>
      <c r="CI325" s="6">
        <f t="shared" si="222"/>
        <v>3.2</v>
      </c>
      <c r="CJ325" s="5" t="str">
        <f t="shared" si="223"/>
        <v>Gia cường</v>
      </c>
      <c r="DN325" s="181"/>
      <c r="DP325" s="27"/>
      <c r="DQ325" s="27"/>
      <c r="DR325" s="5"/>
      <c r="DS325" s="5"/>
      <c r="DT325" s="27"/>
      <c r="DU325" s="27"/>
      <c r="DV325" s="82"/>
      <c r="DW325" s="82"/>
      <c r="DX325" s="82"/>
      <c r="DY325" s="70"/>
      <c r="DZ325" s="16"/>
      <c r="EH325" s="42"/>
      <c r="EI325" s="42"/>
      <c r="EJ325" s="42"/>
      <c r="EK325" s="24"/>
      <c r="EL325" s="26"/>
      <c r="EM325" s="26"/>
      <c r="EN325" s="24"/>
      <c r="EO325" s="26"/>
      <c r="EP325" s="24"/>
      <c r="EQ325" s="26"/>
      <c r="ER325" s="24"/>
      <c r="ES325" s="24"/>
      <c r="ET325" s="42"/>
      <c r="EU325" s="42"/>
      <c r="EV325" s="28"/>
      <c r="EX325" s="51"/>
      <c r="EY325" s="96"/>
      <c r="EZ325" s="52"/>
      <c r="FA325" s="54"/>
      <c r="FB325" s="5"/>
      <c r="FC325" s="56"/>
      <c r="FD325" s="55"/>
      <c r="FE325" s="54"/>
      <c r="FF325" s="52"/>
      <c r="FG325" s="5"/>
      <c r="FH325" s="57"/>
      <c r="FI325" s="6"/>
      <c r="FJ325" s="5"/>
    </row>
    <row r="326" spans="27:166">
      <c r="AA326" s="18" t="s">
        <v>131</v>
      </c>
      <c r="AB326" s="22" t="s">
        <v>341</v>
      </c>
      <c r="AC326" s="22" t="s">
        <v>211</v>
      </c>
      <c r="AD326" s="74">
        <v>9.2899999999999991</v>
      </c>
      <c r="AE326" s="74">
        <v>10.5</v>
      </c>
      <c r="AF326" s="22">
        <v>724</v>
      </c>
      <c r="AG326" s="22">
        <v>874</v>
      </c>
      <c r="AH326" s="22">
        <v>856.73657033341397</v>
      </c>
      <c r="AI326" s="6">
        <v>8</v>
      </c>
      <c r="AJ326" s="6">
        <v>300</v>
      </c>
      <c r="AK326" s="6">
        <v>12</v>
      </c>
      <c r="AL326" s="6">
        <v>300</v>
      </c>
      <c r="AM326" s="6">
        <v>12</v>
      </c>
      <c r="AN326" s="5" t="str" cm="1">
        <f t="array" ref="AN326">_xll.Dce_Name_SectI(AF326, AG326, AJ326, AI326, AK326, "x", "-", $Q$14)</f>
        <v>(724-874)x300x8x12</v>
      </c>
      <c r="AO326" s="5">
        <f t="shared" si="188"/>
        <v>832.73657033341397</v>
      </c>
      <c r="AP326" s="27">
        <f t="shared" si="189"/>
        <v>138.6189256266731</v>
      </c>
      <c r="AQ326" s="27">
        <f t="shared" si="190"/>
        <v>166950.4396903282</v>
      </c>
      <c r="AR326" s="5">
        <f t="shared" si="191"/>
        <v>5403.5530093667558</v>
      </c>
      <c r="AS326" s="5">
        <f t="shared" si="192"/>
        <v>3897.3576119286358</v>
      </c>
      <c r="AT326" s="27">
        <f t="shared" si="193"/>
        <v>360.23686729111705</v>
      </c>
      <c r="AU326" s="27">
        <f t="shared" si="194"/>
        <v>2213.976022170802</v>
      </c>
      <c r="AV326" s="82">
        <f t="shared" si="195"/>
        <v>4.89768374670236E-7</v>
      </c>
      <c r="AW326" s="82">
        <f t="shared" si="196"/>
        <v>9633328.2889918946</v>
      </c>
      <c r="AX326" s="82">
        <f t="shared" si="197"/>
        <v>9.6333282889918949E-6</v>
      </c>
      <c r="AY326" s="70">
        <f t="shared" si="198"/>
        <v>0.13963269631800207</v>
      </c>
      <c r="AZ326" s="16">
        <f t="shared" si="199"/>
        <v>633.55242775006047</v>
      </c>
      <c r="BA326" s="22" t="s">
        <v>326</v>
      </c>
      <c r="BB326" s="23">
        <v>73.260916148079559</v>
      </c>
      <c r="BC326" s="23">
        <v>10.320441199743073</v>
      </c>
      <c r="BD326" s="23">
        <v>2.4218219078479564</v>
      </c>
      <c r="BE326" s="23">
        <v>0.10601049371784477</v>
      </c>
      <c r="BF326" s="23">
        <v>2.037883053627155</v>
      </c>
      <c r="BG326" s="23">
        <v>350.70250978274271</v>
      </c>
      <c r="BH326" s="42" cm="1">
        <f t="array" ref="BH326">_xll.Bimoment(BE326,AY326,AD326,AE326,$O$75)</f>
        <v>0.35538167115866498</v>
      </c>
      <c r="BI326" s="42">
        <f t="shared" si="200"/>
        <v>0.3635336182723275</v>
      </c>
      <c r="BJ326" s="42">
        <f t="shared" si="201"/>
        <v>1.4333946110754268</v>
      </c>
      <c r="BK326" s="24">
        <f t="shared" si="202"/>
        <v>0.54038697954603754</v>
      </c>
      <c r="BL326" s="26" cm="1">
        <f t="array" ref="BL326">_xll.TCVN5575AnnexEHeSoCx(1,BK326)</f>
        <v>1.1159613020453962</v>
      </c>
      <c r="BM326" s="26">
        <f t="shared" si="203"/>
        <v>1.47</v>
      </c>
      <c r="BN326" s="24">
        <f t="shared" si="204"/>
        <v>1</v>
      </c>
      <c r="BO326" s="26" cm="1">
        <f t="array" ref="BO326">noisuy1chieu(BQ326*BN326,$C$92:$M$92,$C$93:$M$93)</f>
        <v>2.2031044960021973</v>
      </c>
      <c r="BP326" s="24">
        <f t="shared" si="205"/>
        <v>2.4339086205227848E-2</v>
      </c>
      <c r="BQ326" s="26">
        <f t="shared" si="206"/>
        <v>0.37134188156968673</v>
      </c>
      <c r="BR326" s="24">
        <f t="shared" si="207"/>
        <v>1.7722631928565907E-2</v>
      </c>
      <c r="BS326" s="24">
        <f t="shared" si="208"/>
        <v>4.885630063435174E-3</v>
      </c>
      <c r="BT326" s="42">
        <f t="shared" si="209"/>
        <v>0.41340359970348051</v>
      </c>
      <c r="BU326" s="42">
        <f t="shared" si="210"/>
        <v>0.40056659783834975</v>
      </c>
      <c r="BV326" s="28">
        <f t="shared" si="211"/>
        <v>0.41340359970348051</v>
      </c>
      <c r="BW326" s="5" t="str">
        <f t="shared" si="212"/>
        <v>OK</v>
      </c>
      <c r="BX326" s="51">
        <v>1.2</v>
      </c>
      <c r="BY326" s="96" cm="1">
        <f t="array" ref="BY326">_xll.DCETCVNPhuLucFHeSoOnDinh(AE326*1000, BX326*1000, AH326, AI326, AJ326, AK326, AL326, AM326, $D$29)</f>
        <v>1</v>
      </c>
      <c r="BZ326" s="52">
        <f t="shared" si="213"/>
        <v>0.41440316966049495</v>
      </c>
      <c r="CA326" s="54">
        <f t="shared" si="214"/>
        <v>0.43701143165249606</v>
      </c>
      <c r="CB326" s="5" t="str">
        <f t="shared" si="215"/>
        <v>OK</v>
      </c>
      <c r="CC326" s="56">
        <f t="shared" si="216"/>
        <v>0.40527421278457681</v>
      </c>
      <c r="CD326" s="55">
        <f t="shared" si="217"/>
        <v>0.40527421278457681</v>
      </c>
      <c r="CE326" s="54">
        <f t="shared" si="218"/>
        <v>0.40527421278457681</v>
      </c>
      <c r="CF326" s="52">
        <f t="shared" si="219"/>
        <v>0.38</v>
      </c>
      <c r="CG326" s="5" t="str">
        <f t="shared" si="220"/>
        <v>Check</v>
      </c>
      <c r="CH326" s="57">
        <f t="shared" si="221"/>
        <v>3.4673286780698911</v>
      </c>
      <c r="CI326" s="6">
        <f t="shared" si="222"/>
        <v>3.2</v>
      </c>
      <c r="CJ326" s="5" t="str">
        <f t="shared" si="223"/>
        <v>Gia cường</v>
      </c>
      <c r="DN326" s="181"/>
      <c r="DP326" s="27"/>
      <c r="DQ326" s="27"/>
      <c r="DR326" s="5"/>
      <c r="DS326" s="5"/>
      <c r="DT326" s="27"/>
      <c r="DU326" s="27"/>
      <c r="DV326" s="82"/>
      <c r="DW326" s="82"/>
      <c r="DX326" s="82"/>
      <c r="DY326" s="70"/>
      <c r="DZ326" s="16"/>
      <c r="EH326" s="42"/>
      <c r="EI326" s="42"/>
      <c r="EJ326" s="42"/>
      <c r="EK326" s="24"/>
      <c r="EL326" s="26"/>
      <c r="EM326" s="26"/>
      <c r="EN326" s="24"/>
      <c r="EO326" s="26"/>
      <c r="EP326" s="24"/>
      <c r="EQ326" s="26"/>
      <c r="ER326" s="24"/>
      <c r="ES326" s="24"/>
      <c r="ET326" s="42"/>
      <c r="EU326" s="42"/>
      <c r="EV326" s="28"/>
      <c r="EX326" s="51"/>
      <c r="EY326" s="96"/>
      <c r="EZ326" s="52"/>
      <c r="FA326" s="54"/>
      <c r="FB326" s="5"/>
      <c r="FC326" s="56"/>
      <c r="FD326" s="55"/>
      <c r="FE326" s="54"/>
      <c r="FF326" s="52"/>
      <c r="FG326" s="5"/>
      <c r="FH326" s="57"/>
      <c r="FI326" s="6"/>
      <c r="FJ326" s="5"/>
    </row>
    <row r="327" spans="27:166">
      <c r="AA327" s="18" t="s">
        <v>131</v>
      </c>
      <c r="AB327" s="22" t="s">
        <v>341</v>
      </c>
      <c r="AC327" s="22" t="s">
        <v>211</v>
      </c>
      <c r="AD327" s="74">
        <v>10.5</v>
      </c>
      <c r="AE327" s="74">
        <v>10.5</v>
      </c>
      <c r="AF327" s="22">
        <v>724</v>
      </c>
      <c r="AG327" s="22">
        <v>874</v>
      </c>
      <c r="AH327" s="22">
        <v>874</v>
      </c>
      <c r="AI327" s="6">
        <v>8</v>
      </c>
      <c r="AJ327" s="6">
        <v>300</v>
      </c>
      <c r="AK327" s="6">
        <v>12</v>
      </c>
      <c r="AL327" s="6">
        <v>300</v>
      </c>
      <c r="AM327" s="6">
        <v>12</v>
      </c>
      <c r="AN327" s="5" t="str" cm="1">
        <f t="array" ref="AN327">_xll.Dce_Name_SectI(AF327, AG327, AJ327, AI327, AK327, "x", "-", $Q$14)</f>
        <v>(724-874)x300x8x12</v>
      </c>
      <c r="AO327" s="5">
        <f t="shared" si="188"/>
        <v>850</v>
      </c>
      <c r="AP327" s="27">
        <f t="shared" si="189"/>
        <v>140</v>
      </c>
      <c r="AQ327" s="27">
        <f t="shared" si="190"/>
        <v>174698.22666666668</v>
      </c>
      <c r="AR327" s="5">
        <f t="shared" si="191"/>
        <v>5403.626666666667</v>
      </c>
      <c r="AS327" s="5">
        <f t="shared" si="192"/>
        <v>3997.6710907704046</v>
      </c>
      <c r="AT327" s="27">
        <f t="shared" si="193"/>
        <v>360.24177777777783</v>
      </c>
      <c r="AU327" s="27">
        <f t="shared" si="194"/>
        <v>2274.1</v>
      </c>
      <c r="AV327" s="82">
        <f t="shared" si="195"/>
        <v>4.9271466666666671E-7</v>
      </c>
      <c r="AW327" s="82">
        <f t="shared" si="196"/>
        <v>10031094</v>
      </c>
      <c r="AX327" s="82">
        <f t="shared" si="197"/>
        <v>1.0031094E-5</v>
      </c>
      <c r="AY327" s="70">
        <f t="shared" si="198"/>
        <v>0.13724721180314908</v>
      </c>
      <c r="AZ327" s="16">
        <f t="shared" si="199"/>
        <v>646.5</v>
      </c>
      <c r="BA327" s="22" t="s">
        <v>326</v>
      </c>
      <c r="BB327" s="23">
        <v>73.629529711575188</v>
      </c>
      <c r="BC327" s="23">
        <v>1.8944203611526604</v>
      </c>
      <c r="BD327" s="23">
        <v>2.4218219078479564</v>
      </c>
      <c r="BE327" s="23">
        <v>0.10601049371784477</v>
      </c>
      <c r="BF327" s="23">
        <v>0.88874359835196315</v>
      </c>
      <c r="BG327" s="23">
        <v>358.0818173239532</v>
      </c>
      <c r="BH327" s="42" cm="1">
        <f t="array" ref="BH327">_xll.Bimoment(BE327,AY327,AD327,AE327,$O$75)</f>
        <v>0.94184440927685154</v>
      </c>
      <c r="BI327" s="42">
        <f t="shared" si="200"/>
        <v>0.35615028056587594</v>
      </c>
      <c r="BJ327" s="42">
        <f t="shared" si="201"/>
        <v>0.26311393904898062</v>
      </c>
      <c r="BK327" s="24">
        <f t="shared" si="202"/>
        <v>0.52941176470588236</v>
      </c>
      <c r="BL327" s="26" cm="1">
        <f t="array" ref="BL327">_xll.TCVN5575AnnexEHeSoCx(1,BK327)</f>
        <v>1.1170588235294117</v>
      </c>
      <c r="BM327" s="26">
        <f t="shared" si="203"/>
        <v>1.47</v>
      </c>
      <c r="BN327" s="24">
        <f t="shared" si="204"/>
        <v>1</v>
      </c>
      <c r="BO327" s="26" cm="1">
        <f t="array" ref="BO327">noisuy1chieu(BQ327*BN327,$C$92:$M$92,$C$93:$M$93)</f>
        <v>2.1987912654876709</v>
      </c>
      <c r="BP327" s="24">
        <f t="shared" si="205"/>
        <v>2.4220240036702367E-2</v>
      </c>
      <c r="BQ327" s="26">
        <f t="shared" si="206"/>
        <v>0.3692781556716756</v>
      </c>
      <c r="BR327" s="24">
        <f t="shared" si="207"/>
        <v>7.7289326994921734E-3</v>
      </c>
      <c r="BS327" s="24">
        <f t="shared" si="208"/>
        <v>1.271363802269058E-2</v>
      </c>
      <c r="BT327" s="42">
        <f t="shared" si="209"/>
        <v>0.40122732840787012</v>
      </c>
      <c r="BU327" s="42">
        <f t="shared" si="210"/>
        <v>0.40621203373106857</v>
      </c>
      <c r="BV327" s="28">
        <f t="shared" si="211"/>
        <v>0.40621203373106857</v>
      </c>
      <c r="BW327" s="5" t="str">
        <f t="shared" si="212"/>
        <v>OK</v>
      </c>
      <c r="BX327" s="51">
        <v>1.2</v>
      </c>
      <c r="BY327" s="96" cm="1">
        <f t="array" ref="BY327">_xll.DCETCVNPhuLucFHeSoOnDinh(AE327*1000, BX327*1000, AH327, AI327, AJ327, AK327, AL327, AM327, $D$29)</f>
        <v>1</v>
      </c>
      <c r="BZ327" s="52">
        <f t="shared" si="213"/>
        <v>0.41250542212971281</v>
      </c>
      <c r="CA327" s="54">
        <f t="shared" si="214"/>
        <v>0.43294799285189556</v>
      </c>
      <c r="CB327" s="5" t="str">
        <f t="shared" si="215"/>
        <v>OK</v>
      </c>
      <c r="CC327" s="56">
        <f t="shared" si="216"/>
        <v>0.40527421278457681</v>
      </c>
      <c r="CD327" s="55">
        <f t="shared" si="217"/>
        <v>0.40527421278457681</v>
      </c>
      <c r="CE327" s="54">
        <f t="shared" si="218"/>
        <v>0.40527421278457681</v>
      </c>
      <c r="CF327" s="52">
        <f t="shared" si="219"/>
        <v>0.38</v>
      </c>
      <c r="CG327" s="5" t="str">
        <f t="shared" si="220"/>
        <v>Check</v>
      </c>
      <c r="CH327" s="57">
        <f t="shared" si="221"/>
        <v>3.5392097349338045</v>
      </c>
      <c r="CI327" s="6">
        <f t="shared" si="222"/>
        <v>3.2</v>
      </c>
      <c r="CJ327" s="5" t="str">
        <f t="shared" si="223"/>
        <v>Gia cường</v>
      </c>
      <c r="DN327" s="181"/>
      <c r="DP327" s="27"/>
      <c r="DQ327" s="27"/>
      <c r="DR327" s="5"/>
      <c r="DS327" s="5"/>
      <c r="DT327" s="27"/>
      <c r="DU327" s="27"/>
      <c r="DV327" s="82"/>
      <c r="DW327" s="82"/>
      <c r="DX327" s="82"/>
      <c r="DY327" s="70"/>
      <c r="DZ327" s="16"/>
      <c r="EH327" s="42"/>
      <c r="EI327" s="42"/>
      <c r="EJ327" s="42"/>
      <c r="EK327" s="24"/>
      <c r="EL327" s="26"/>
      <c r="EM327" s="26"/>
      <c r="EN327" s="24"/>
      <c r="EO327" s="26"/>
      <c r="EP327" s="24"/>
      <c r="EQ327" s="26"/>
      <c r="ER327" s="24"/>
      <c r="ES327" s="24"/>
      <c r="ET327" s="42"/>
      <c r="EU327" s="42"/>
      <c r="EV327" s="28"/>
      <c r="EX327" s="51"/>
      <c r="EY327" s="96"/>
      <c r="EZ327" s="52"/>
      <c r="FA327" s="54"/>
      <c r="FB327" s="5"/>
      <c r="FC327" s="56"/>
      <c r="FD327" s="55"/>
      <c r="FE327" s="54"/>
      <c r="FF327" s="52"/>
      <c r="FG327" s="5"/>
      <c r="FH327" s="57"/>
      <c r="FI327" s="6"/>
      <c r="FJ327" s="5"/>
    </row>
    <row r="328" spans="27:166">
      <c r="AA328" s="18" t="s">
        <v>131</v>
      </c>
      <c r="AB328" s="22" t="s">
        <v>341</v>
      </c>
      <c r="AC328" s="22" t="s">
        <v>211</v>
      </c>
      <c r="AD328" s="74">
        <v>0</v>
      </c>
      <c r="AE328" s="74">
        <v>10.5</v>
      </c>
      <c r="AF328" s="22">
        <v>724</v>
      </c>
      <c r="AG328" s="22">
        <v>874</v>
      </c>
      <c r="AH328" s="22">
        <v>724</v>
      </c>
      <c r="AI328" s="6">
        <v>8</v>
      </c>
      <c r="AJ328" s="6">
        <v>300</v>
      </c>
      <c r="AK328" s="6">
        <v>12</v>
      </c>
      <c r="AL328" s="6">
        <v>300</v>
      </c>
      <c r="AM328" s="6">
        <v>12</v>
      </c>
      <c r="AN328" s="5" t="str" cm="1">
        <f t="array" ref="AN328">_xll.Dce_Name_SectI(AF328, AG328, AJ328, AI328, AK328, "x", "-", $Q$14)</f>
        <v>(724-874)x300x8x12</v>
      </c>
      <c r="AO328" s="5">
        <f t="shared" si="188"/>
        <v>700</v>
      </c>
      <c r="AP328" s="27">
        <f t="shared" si="189"/>
        <v>128</v>
      </c>
      <c r="AQ328" s="27">
        <f t="shared" si="190"/>
        <v>114125.22666666665</v>
      </c>
      <c r="AR328" s="5">
        <f t="shared" si="191"/>
        <v>5402.9866666666676</v>
      </c>
      <c r="AS328" s="5">
        <f t="shared" si="192"/>
        <v>3152.6305709023936</v>
      </c>
      <c r="AT328" s="27">
        <f t="shared" si="193"/>
        <v>360.19911111111116</v>
      </c>
      <c r="AU328" s="27">
        <f t="shared" si="194"/>
        <v>1771.6</v>
      </c>
      <c r="AV328" s="82">
        <f t="shared" si="195"/>
        <v>4.6711466666666669E-7</v>
      </c>
      <c r="AW328" s="82">
        <f t="shared" si="196"/>
        <v>6843744</v>
      </c>
      <c r="AX328" s="82">
        <f t="shared" si="197"/>
        <v>6.8437439999999997E-6</v>
      </c>
      <c r="AY328" s="70">
        <f t="shared" si="198"/>
        <v>0.16178744234285594</v>
      </c>
      <c r="AZ328" s="16">
        <f t="shared" si="199"/>
        <v>534</v>
      </c>
      <c r="BA328" s="22" t="s">
        <v>327</v>
      </c>
      <c r="BB328" s="23">
        <v>-0.26994305300468113</v>
      </c>
      <c r="BC328" s="23">
        <v>49.895607383603618</v>
      </c>
      <c r="BD328" s="23">
        <v>3.7672773978469964E-2</v>
      </c>
      <c r="BE328" s="23">
        <v>4.7643416700673621E-4</v>
      </c>
      <c r="BF328" s="23">
        <v>0.21516414824142815</v>
      </c>
      <c r="BG328" s="23">
        <v>213.18392487775202</v>
      </c>
      <c r="BH328" s="42" cm="1">
        <f t="array" ref="BH328">_xll.Bimoment(BE328,AY328,AD328,AE328,$O$75)</f>
        <v>4.1802001862878777E-3</v>
      </c>
      <c r="BI328" s="42">
        <f t="shared" si="200"/>
        <v>6.7272810675839227E-3</v>
      </c>
      <c r="BJ328" s="42">
        <f t="shared" si="201"/>
        <v>6.929945469944947</v>
      </c>
      <c r="BK328" s="24">
        <f t="shared" si="202"/>
        <v>0.6428571428571429</v>
      </c>
      <c r="BL328" s="26" cm="1">
        <f t="array" ref="BL328">_xll.TCVN5575AnnexEHeSoCx(1,BK328)</f>
        <v>1.1057142857142856</v>
      </c>
      <c r="BM328" s="26">
        <f t="shared" si="203"/>
        <v>1.47</v>
      </c>
      <c r="BN328" s="24">
        <f t="shared" si="204"/>
        <v>1</v>
      </c>
      <c r="BO328" s="26" cm="1">
        <f t="array" ref="BO328">noisuy1chieu(BQ328*BN328,$C$92:$M$92,$C$93:$M$93)</f>
        <v>2.0156254768371582</v>
      </c>
      <c r="BP328" s="24">
        <f t="shared" si="205"/>
        <v>9.7121780994694095E-5</v>
      </c>
      <c r="BQ328" s="26">
        <f t="shared" si="206"/>
        <v>0.28163907058420007</v>
      </c>
      <c r="BR328" s="24">
        <f t="shared" si="207"/>
        <v>1.8713903652911297E-3</v>
      </c>
      <c r="BS328" s="24">
        <f t="shared" si="208"/>
        <v>7.4522805238953562E-5</v>
      </c>
      <c r="BT328" s="42">
        <f t="shared" si="209"/>
        <v>0.28360758273048586</v>
      </c>
      <c r="BU328" s="42">
        <f t="shared" si="210"/>
        <v>0.28181071517043371</v>
      </c>
      <c r="BV328" s="28">
        <f t="shared" si="211"/>
        <v>0.28360758273048586</v>
      </c>
      <c r="BW328" s="5" t="str">
        <f t="shared" si="212"/>
        <v>OK</v>
      </c>
      <c r="BX328" s="51">
        <v>1.2</v>
      </c>
      <c r="BY328" s="96" cm="1">
        <f t="array" ref="BY328">_xll.DCETCVNPhuLucFHeSoOnDinh(AE328*1000, BX328*1000, AH328, AI328, AJ328, AK328, AL328, AM328, $D$29)</f>
        <v>1</v>
      </c>
      <c r="BZ328" s="52">
        <f t="shared" si="213"/>
        <v>0.31141234376024413</v>
      </c>
      <c r="CA328" s="54">
        <f t="shared" si="214"/>
        <v>0.31335825693077418</v>
      </c>
      <c r="CB328" s="5" t="str">
        <f t="shared" si="215"/>
        <v>OK</v>
      </c>
      <c r="CC328" s="56">
        <f t="shared" si="216"/>
        <v>0.40527421278457681</v>
      </c>
      <c r="CD328" s="55">
        <f t="shared" si="217"/>
        <v>0.40527421278457681</v>
      </c>
      <c r="CE328" s="54">
        <f t="shared" si="218"/>
        <v>0.40527421278457681</v>
      </c>
      <c r="CF328" s="52">
        <f t="shared" si="219"/>
        <v>0.38</v>
      </c>
      <c r="CG328" s="5" t="str">
        <f t="shared" si="220"/>
        <v>Check</v>
      </c>
      <c r="CH328" s="57">
        <f t="shared" si="221"/>
        <v>2.9146433111219565</v>
      </c>
      <c r="CI328" s="6">
        <f t="shared" si="222"/>
        <v>3.2</v>
      </c>
      <c r="CJ328" s="5" t="str">
        <f t="shared" si="223"/>
        <v>OK</v>
      </c>
      <c r="DN328" s="181"/>
      <c r="DP328" s="27"/>
      <c r="DQ328" s="27"/>
      <c r="DR328" s="5"/>
      <c r="DS328" s="5"/>
      <c r="DT328" s="27"/>
      <c r="DU328" s="27"/>
      <c r="DV328" s="82"/>
      <c r="DW328" s="82"/>
      <c r="DX328" s="82"/>
      <c r="DY328" s="70"/>
      <c r="DZ328" s="16"/>
      <c r="EH328" s="42"/>
      <c r="EI328" s="42"/>
      <c r="EJ328" s="42"/>
      <c r="EK328" s="24"/>
      <c r="EL328" s="26"/>
      <c r="EM328" s="26"/>
      <c r="EN328" s="24"/>
      <c r="EO328" s="26"/>
      <c r="EP328" s="24"/>
      <c r="EQ328" s="26"/>
      <c r="ER328" s="24"/>
      <c r="ES328" s="24"/>
      <c r="ET328" s="42"/>
      <c r="EU328" s="42"/>
      <c r="EV328" s="28"/>
      <c r="EX328" s="51"/>
      <c r="EY328" s="96"/>
      <c r="EZ328" s="52"/>
      <c r="FA328" s="54"/>
      <c r="FB328" s="5"/>
      <c r="FC328" s="56"/>
      <c r="FD328" s="55"/>
      <c r="FE328" s="54"/>
      <c r="FF328" s="52"/>
      <c r="FG328" s="5"/>
      <c r="FH328" s="57"/>
      <c r="FI328" s="6"/>
      <c r="FJ328" s="5"/>
    </row>
    <row r="329" spans="27:166">
      <c r="AA329" s="18" t="s">
        <v>131</v>
      </c>
      <c r="AB329" s="22" t="s">
        <v>341</v>
      </c>
      <c r="AC329" s="22" t="s">
        <v>211</v>
      </c>
      <c r="AD329" s="74">
        <v>5.25</v>
      </c>
      <c r="AE329" s="74">
        <v>10.5</v>
      </c>
      <c r="AF329" s="22">
        <v>724</v>
      </c>
      <c r="AG329" s="22">
        <v>874</v>
      </c>
      <c r="AH329" s="22">
        <v>798.99999999999989</v>
      </c>
      <c r="AI329" s="6">
        <v>8</v>
      </c>
      <c r="AJ329" s="6">
        <v>300</v>
      </c>
      <c r="AK329" s="6">
        <v>12</v>
      </c>
      <c r="AL329" s="6">
        <v>300</v>
      </c>
      <c r="AM329" s="6">
        <v>12</v>
      </c>
      <c r="AN329" s="5" t="str" cm="1">
        <f t="array" ref="AN329">_xll.Dce_Name_SectI(AF329, AG329, AJ329, AI329, AK329, "x", "-", $Q$14)</f>
        <v>(724-874)x300x8x12</v>
      </c>
      <c r="AO329" s="5">
        <f t="shared" si="188"/>
        <v>774.99999999999989</v>
      </c>
      <c r="AP329" s="27">
        <f t="shared" si="189"/>
        <v>134</v>
      </c>
      <c r="AQ329" s="27">
        <f t="shared" si="190"/>
        <v>142527.3516666666</v>
      </c>
      <c r="AR329" s="5">
        <f t="shared" si="191"/>
        <v>5403.3066666666673</v>
      </c>
      <c r="AS329" s="5">
        <f t="shared" si="192"/>
        <v>3567.6433458489764</v>
      </c>
      <c r="AT329" s="27">
        <f t="shared" si="193"/>
        <v>360.22044444444447</v>
      </c>
      <c r="AU329" s="27">
        <f t="shared" si="194"/>
        <v>2017.2249999999995</v>
      </c>
      <c r="AV329" s="82">
        <f t="shared" si="195"/>
        <v>4.799146666666667E-7</v>
      </c>
      <c r="AW329" s="82">
        <f t="shared" si="196"/>
        <v>8361481.4999999972</v>
      </c>
      <c r="AX329" s="82">
        <f t="shared" si="197"/>
        <v>8.3614814999999972E-6</v>
      </c>
      <c r="AY329" s="70">
        <f t="shared" si="198"/>
        <v>0.1483611975238546</v>
      </c>
      <c r="AZ329" s="16">
        <f t="shared" si="199"/>
        <v>590.24999999999989</v>
      </c>
      <c r="BA329" s="22" t="s">
        <v>327</v>
      </c>
      <c r="BB329" s="23">
        <v>1.2958196440296619</v>
      </c>
      <c r="BC329" s="23">
        <v>33.779024642630304</v>
      </c>
      <c r="BD329" s="23">
        <v>3.7672773978469964E-2</v>
      </c>
      <c r="BE329" s="23">
        <v>4.7643416700673621E-4</v>
      </c>
      <c r="BF329" s="23">
        <v>1.7382084854404192E-2</v>
      </c>
      <c r="BG329" s="23">
        <v>6.3671471637785091</v>
      </c>
      <c r="BH329" s="42" cm="1">
        <f t="array" ref="BH329">_xll.Bimoment(BE329,AY329,AD329,AE329,$O$75)</f>
        <v>-2.0430400587433659E-3</v>
      </c>
      <c r="BI329" s="42">
        <f t="shared" si="200"/>
        <v>6.0762538674951558E-3</v>
      </c>
      <c r="BJ329" s="42">
        <f t="shared" si="201"/>
        <v>4.6915312003653202</v>
      </c>
      <c r="BK329" s="24">
        <f t="shared" si="202"/>
        <v>0.58064516129032262</v>
      </c>
      <c r="BL329" s="26" cm="1">
        <f t="array" ref="BL329">_xll.TCVN5575AnnexEHeSoCx(1,BK329)</f>
        <v>1.1119354838709676</v>
      </c>
      <c r="BM329" s="26">
        <f t="shared" si="203"/>
        <v>1.47</v>
      </c>
      <c r="BN329" s="24">
        <f t="shared" si="204"/>
        <v>1</v>
      </c>
      <c r="BO329" s="26" cm="1">
        <f t="array" ref="BO329">noisuy1chieu(BQ329*BN329,$C$92:$M$92,$C$93:$M$93)</f>
        <v>1.4822701215744019</v>
      </c>
      <c r="BP329" s="24">
        <f t="shared" si="205"/>
        <v>4.4534257208403546E-4</v>
      </c>
      <c r="BQ329" s="26">
        <f t="shared" si="206"/>
        <v>7.3915976459320862E-3</v>
      </c>
      <c r="BR329" s="24">
        <f t="shared" si="207"/>
        <v>1.5117174467048651E-4</v>
      </c>
      <c r="BS329" s="24">
        <f t="shared" si="208"/>
        <v>4.480812200605601E-5</v>
      </c>
      <c r="BT329" s="42">
        <f t="shared" si="209"/>
        <v>7.9881119626866084E-3</v>
      </c>
      <c r="BU329" s="42">
        <f t="shared" si="210"/>
        <v>7.881748340022178E-3</v>
      </c>
      <c r="BV329" s="28">
        <f t="shared" si="211"/>
        <v>7.9881119626866084E-3</v>
      </c>
      <c r="BW329" s="5" t="str">
        <f t="shared" si="212"/>
        <v>OK</v>
      </c>
      <c r="BX329" s="51">
        <v>1.2</v>
      </c>
      <c r="BY329" s="96" cm="1">
        <f t="array" ref="BY329">_xll.DCETCVNPhuLucFHeSoOnDinh(AE329*1000, BX329*1000, AH329, AI329, AJ329, AK329, AL329, AM329, $D$29)</f>
        <v>1</v>
      </c>
      <c r="BZ329" s="52">
        <f t="shared" si="213"/>
        <v>8.2189797050089986E-3</v>
      </c>
      <c r="CA329" s="54">
        <f t="shared" si="214"/>
        <v>8.4149595716855423E-3</v>
      </c>
      <c r="CB329" s="5" t="str">
        <f t="shared" si="215"/>
        <v>OK</v>
      </c>
      <c r="CC329" s="56">
        <f t="shared" si="216"/>
        <v>0.40527421278457681</v>
      </c>
      <c r="CD329" s="55">
        <f t="shared" si="217"/>
        <v>0.40527421278457681</v>
      </c>
      <c r="CE329" s="54">
        <f t="shared" si="218"/>
        <v>0.40527421278457681</v>
      </c>
      <c r="CF329" s="52">
        <f t="shared" si="219"/>
        <v>0.38</v>
      </c>
      <c r="CG329" s="5" t="str">
        <f t="shared" si="220"/>
        <v>Check</v>
      </c>
      <c r="CH329" s="57">
        <f t="shared" si="221"/>
        <v>3.2269265230278799</v>
      </c>
      <c r="CI329" s="6">
        <f t="shared" si="222"/>
        <v>3.2</v>
      </c>
      <c r="CJ329" s="5" t="str">
        <f t="shared" si="223"/>
        <v>Gia cường</v>
      </c>
      <c r="DN329" s="181"/>
      <c r="DP329" s="27"/>
      <c r="DQ329" s="27"/>
      <c r="DR329" s="5"/>
      <c r="DS329" s="5"/>
      <c r="DT329" s="27"/>
      <c r="DU329" s="27"/>
      <c r="DV329" s="82"/>
      <c r="DW329" s="82"/>
      <c r="DX329" s="82"/>
      <c r="DY329" s="70"/>
      <c r="DZ329" s="16"/>
      <c r="EH329" s="42"/>
      <c r="EI329" s="42"/>
      <c r="EJ329" s="42"/>
      <c r="EK329" s="24"/>
      <c r="EL329" s="26"/>
      <c r="EM329" s="26"/>
      <c r="EN329" s="24"/>
      <c r="EO329" s="26"/>
      <c r="EP329" s="24"/>
      <c r="EQ329" s="26"/>
      <c r="ER329" s="24"/>
      <c r="ES329" s="24"/>
      <c r="ET329" s="42"/>
      <c r="EU329" s="42"/>
      <c r="EV329" s="28"/>
      <c r="EX329" s="51"/>
      <c r="EY329" s="96"/>
      <c r="EZ329" s="52"/>
      <c r="FA329" s="54"/>
      <c r="FB329" s="5"/>
      <c r="FC329" s="56"/>
      <c r="FD329" s="55"/>
      <c r="FE329" s="54"/>
      <c r="FF329" s="52"/>
      <c r="FG329" s="5"/>
      <c r="FH329" s="57"/>
      <c r="FI329" s="6"/>
      <c r="FJ329" s="5"/>
    </row>
    <row r="330" spans="27:166">
      <c r="AA330" s="18" t="s">
        <v>131</v>
      </c>
      <c r="AB330" s="22" t="s">
        <v>341</v>
      </c>
      <c r="AC330" s="22" t="s">
        <v>211</v>
      </c>
      <c r="AD330" s="74">
        <v>6.47</v>
      </c>
      <c r="AE330" s="74">
        <v>10.5</v>
      </c>
      <c r="AF330" s="22">
        <v>724</v>
      </c>
      <c r="AG330" s="22">
        <v>874</v>
      </c>
      <c r="AH330" s="22">
        <v>816.45524278856499</v>
      </c>
      <c r="AI330" s="6">
        <v>8</v>
      </c>
      <c r="AJ330" s="6">
        <v>300</v>
      </c>
      <c r="AK330" s="6">
        <v>12</v>
      </c>
      <c r="AL330" s="6">
        <v>300</v>
      </c>
      <c r="AM330" s="6">
        <v>12</v>
      </c>
      <c r="AN330" s="5" t="str" cm="1">
        <f t="array" ref="AN330">_xll.Dce_Name_SectI(AF330, AG330, AJ330, AI330, AK330, "x", "-", $Q$14)</f>
        <v>(724-874)x300x8x12</v>
      </c>
      <c r="AO330" s="5">
        <f t="shared" si="188"/>
        <v>792.45524278856499</v>
      </c>
      <c r="AP330" s="27">
        <f t="shared" si="189"/>
        <v>135.39641942308521</v>
      </c>
      <c r="AQ330" s="27">
        <f t="shared" si="190"/>
        <v>149672.00629356259</v>
      </c>
      <c r="AR330" s="5">
        <f t="shared" si="191"/>
        <v>5403.3811423692314</v>
      </c>
      <c r="AS330" s="5">
        <f t="shared" si="192"/>
        <v>3666.3860662432589</v>
      </c>
      <c r="AT330" s="27">
        <f t="shared" si="193"/>
        <v>360.22540949128211</v>
      </c>
      <c r="AU330" s="27">
        <f t="shared" si="194"/>
        <v>2076.0047488425007</v>
      </c>
      <c r="AV330" s="82">
        <f t="shared" si="195"/>
        <v>4.8289369476924839E-7</v>
      </c>
      <c r="AW330" s="82">
        <f t="shared" si="196"/>
        <v>8736501.2082751207</v>
      </c>
      <c r="AX330" s="82">
        <f t="shared" si="197"/>
        <v>8.73650120827512E-6</v>
      </c>
      <c r="AY330" s="70">
        <f t="shared" si="198"/>
        <v>0.14559180563098195</v>
      </c>
      <c r="AZ330" s="16">
        <f t="shared" si="199"/>
        <v>603.34143209142383</v>
      </c>
      <c r="BA330" s="22" t="s">
        <v>327</v>
      </c>
      <c r="BB330" s="23">
        <v>1.6639244848221659</v>
      </c>
      <c r="BC330" s="23">
        <v>30.05920246589746</v>
      </c>
      <c r="BD330" s="23">
        <v>3.7672773978469964E-2</v>
      </c>
      <c r="BE330" s="23">
        <v>4.7643416700673621E-4</v>
      </c>
      <c r="BF330" s="23">
        <v>2.8649034287513975E-2</v>
      </c>
      <c r="BG330" s="23">
        <v>45.36686297053825</v>
      </c>
      <c r="BH330" s="42" cm="1">
        <f t="array" ref="BH330">_xll.Bimoment(BE330,AY330,AD330,AE330,$O$75)</f>
        <v>-1.7250088218363905E-3</v>
      </c>
      <c r="BI330" s="42">
        <f t="shared" si="200"/>
        <v>5.9424135181918147E-3</v>
      </c>
      <c r="BJ330" s="42">
        <f t="shared" si="201"/>
        <v>4.1748892313746468</v>
      </c>
      <c r="BK330" s="24">
        <f t="shared" si="202"/>
        <v>0.56785541403764117</v>
      </c>
      <c r="BL330" s="26" cm="1">
        <f t="array" ref="BL330">_xll.TCVN5575AnnexEHeSoCx(1,BK330)</f>
        <v>1.1132144585962358</v>
      </c>
      <c r="BM330" s="26">
        <f t="shared" si="203"/>
        <v>1.47</v>
      </c>
      <c r="BN330" s="24">
        <f t="shared" si="204"/>
        <v>1</v>
      </c>
      <c r="BO330" s="26" cm="1">
        <f t="array" ref="BO330">noisuy1chieu(BQ330*BN330,$C$92:$M$92,$C$93:$M$93)</f>
        <v>1.5549737215042114</v>
      </c>
      <c r="BP330" s="24">
        <f t="shared" si="205"/>
        <v>5.6595367588900851E-4</v>
      </c>
      <c r="BQ330" s="26">
        <f t="shared" si="206"/>
        <v>5.118894391209667E-2</v>
      </c>
      <c r="BR330" s="24">
        <f t="shared" si="207"/>
        <v>2.4915680936955125E-4</v>
      </c>
      <c r="BS330" s="24">
        <f t="shared" si="208"/>
        <v>3.5281604474473707E-5</v>
      </c>
      <c r="BT330" s="42">
        <f t="shared" si="209"/>
        <v>5.2004054397355226E-2</v>
      </c>
      <c r="BU330" s="42">
        <f t="shared" si="210"/>
        <v>5.1790179192460151E-2</v>
      </c>
      <c r="BV330" s="28">
        <f t="shared" si="211"/>
        <v>5.2004054397355226E-2</v>
      </c>
      <c r="BW330" s="5" t="str">
        <f t="shared" si="212"/>
        <v>OK</v>
      </c>
      <c r="BX330" s="51">
        <v>1.2</v>
      </c>
      <c r="BY330" s="96" cm="1">
        <f t="array" ref="BY330">_xll.DCETCVNPhuLucFHeSoOnDinh(AE330*1000, BX330*1000, AH330, AI330, AJ330, AK330, AL330, AM330, $D$29)</f>
        <v>1</v>
      </c>
      <c r="BZ330" s="52">
        <f t="shared" si="213"/>
        <v>5.6984272483217774E-2</v>
      </c>
      <c r="CA330" s="54">
        <f t="shared" si="214"/>
        <v>5.72687108970618E-2</v>
      </c>
      <c r="CB330" s="5" t="str">
        <f t="shared" si="215"/>
        <v>OK</v>
      </c>
      <c r="CC330" s="56">
        <f t="shared" si="216"/>
        <v>0.40527421278457681</v>
      </c>
      <c r="CD330" s="55">
        <f t="shared" si="217"/>
        <v>0.40527421278457681</v>
      </c>
      <c r="CE330" s="54">
        <f t="shared" si="218"/>
        <v>0.40527421278457681</v>
      </c>
      <c r="CF330" s="52">
        <f t="shared" si="219"/>
        <v>0.38</v>
      </c>
      <c r="CG330" s="5" t="str">
        <f t="shared" si="220"/>
        <v>Check</v>
      </c>
      <c r="CH330" s="57">
        <f t="shared" si="221"/>
        <v>3.2996062467960243</v>
      </c>
      <c r="CI330" s="6">
        <f t="shared" si="222"/>
        <v>3.2</v>
      </c>
      <c r="CJ330" s="5" t="str">
        <f t="shared" si="223"/>
        <v>Gia cường</v>
      </c>
      <c r="DN330" s="181"/>
      <c r="DP330" s="27"/>
      <c r="DQ330" s="27"/>
      <c r="DR330" s="5"/>
      <c r="DS330" s="5"/>
      <c r="DT330" s="27"/>
      <c r="DU330" s="27"/>
      <c r="DV330" s="82"/>
      <c r="DW330" s="82"/>
      <c r="DX330" s="82"/>
      <c r="DY330" s="70"/>
      <c r="DZ330" s="16"/>
      <c r="EH330" s="42"/>
      <c r="EI330" s="42"/>
      <c r="EJ330" s="42"/>
      <c r="EK330" s="24"/>
      <c r="EL330" s="26"/>
      <c r="EM330" s="26"/>
      <c r="EN330" s="24"/>
      <c r="EO330" s="26"/>
      <c r="EP330" s="24"/>
      <c r="EQ330" s="26"/>
      <c r="ER330" s="24"/>
      <c r="ES330" s="24"/>
      <c r="ET330" s="42"/>
      <c r="EU330" s="42"/>
      <c r="EV330" s="28"/>
      <c r="EX330" s="51"/>
      <c r="EY330" s="96"/>
      <c r="EZ330" s="52"/>
      <c r="FA330" s="54"/>
      <c r="FB330" s="5"/>
      <c r="FC330" s="56"/>
      <c r="FD330" s="55"/>
      <c r="FE330" s="54"/>
      <c r="FF330" s="52"/>
      <c r="FG330" s="5"/>
      <c r="FH330" s="57"/>
      <c r="FI330" s="6"/>
      <c r="FJ330" s="5"/>
    </row>
    <row r="331" spans="27:166">
      <c r="AA331" s="18" t="s">
        <v>131</v>
      </c>
      <c r="AB331" s="22" t="s">
        <v>341</v>
      </c>
      <c r="AC331" s="22" t="s">
        <v>211</v>
      </c>
      <c r="AD331" s="74">
        <v>6.47</v>
      </c>
      <c r="AE331" s="74">
        <v>10.5</v>
      </c>
      <c r="AF331" s="22">
        <v>724</v>
      </c>
      <c r="AG331" s="22">
        <v>874</v>
      </c>
      <c r="AH331" s="22">
        <v>816.45524278856499</v>
      </c>
      <c r="AI331" s="6">
        <v>8</v>
      </c>
      <c r="AJ331" s="6">
        <v>300</v>
      </c>
      <c r="AK331" s="6">
        <v>12</v>
      </c>
      <c r="AL331" s="6">
        <v>300</v>
      </c>
      <c r="AM331" s="6">
        <v>12</v>
      </c>
      <c r="AN331" s="5" t="str" cm="1">
        <f t="array" ref="AN331">_xll.Dce_Name_SectI(AF331, AG331, AJ331, AI331, AK331, "x", "-", $Q$14)</f>
        <v>(724-874)x300x8x12</v>
      </c>
      <c r="AO331" s="5">
        <f t="shared" si="188"/>
        <v>792.45524278856499</v>
      </c>
      <c r="AP331" s="27">
        <f t="shared" si="189"/>
        <v>135.39641942308521</v>
      </c>
      <c r="AQ331" s="27">
        <f t="shared" si="190"/>
        <v>149672.00629356259</v>
      </c>
      <c r="AR331" s="5">
        <f t="shared" si="191"/>
        <v>5403.3811423692314</v>
      </c>
      <c r="AS331" s="5">
        <f t="shared" si="192"/>
        <v>3666.3860662432589</v>
      </c>
      <c r="AT331" s="27">
        <f t="shared" si="193"/>
        <v>360.22540949128211</v>
      </c>
      <c r="AU331" s="27">
        <f t="shared" si="194"/>
        <v>2076.0047488425007</v>
      </c>
      <c r="AV331" s="82">
        <f t="shared" si="195"/>
        <v>4.8289369476924839E-7</v>
      </c>
      <c r="AW331" s="82">
        <f t="shared" si="196"/>
        <v>8736501.2082751207</v>
      </c>
      <c r="AX331" s="82">
        <f t="shared" si="197"/>
        <v>8.73650120827512E-6</v>
      </c>
      <c r="AY331" s="70">
        <f t="shared" si="198"/>
        <v>0.14559180563098195</v>
      </c>
      <c r="AZ331" s="16">
        <f t="shared" si="199"/>
        <v>603.34143209142383</v>
      </c>
      <c r="BA331" s="22" t="s">
        <v>327</v>
      </c>
      <c r="BB331" s="23">
        <v>1.719480754371034</v>
      </c>
      <c r="BC331" s="23">
        <v>30.527445456933833</v>
      </c>
      <c r="BD331" s="23">
        <v>0.26040907852897899</v>
      </c>
      <c r="BE331" s="23">
        <v>4.7636246072005426E-4</v>
      </c>
      <c r="BF331" s="23">
        <v>2.8649035500443176E-2</v>
      </c>
      <c r="BG331" s="23">
        <v>45.366820409473803</v>
      </c>
      <c r="BH331" s="42" cm="1">
        <f t="array" ref="BH331">_xll.Bimoment(BE331,AY331,AD331,AE331,$O$75)</f>
        <v>-1.7247491973474824E-3</v>
      </c>
      <c r="BI331" s="42">
        <f t="shared" si="200"/>
        <v>4.1076306974231654E-2</v>
      </c>
      <c r="BJ331" s="42">
        <f t="shared" si="201"/>
        <v>4.2399229801296991</v>
      </c>
      <c r="BK331" s="24">
        <f t="shared" si="202"/>
        <v>0.56785541403764117</v>
      </c>
      <c r="BL331" s="26" cm="1">
        <f t="array" ref="BL331">_xll.TCVN5575AnnexEHeSoCx(1,BK331)</f>
        <v>1.1132144585962358</v>
      </c>
      <c r="BM331" s="26">
        <f t="shared" si="203"/>
        <v>1.47</v>
      </c>
      <c r="BN331" s="24">
        <f t="shared" si="204"/>
        <v>1</v>
      </c>
      <c r="BO331" s="26" cm="1">
        <f t="array" ref="BO331">noisuy1chieu(BQ331*BN331,$C$92:$M$92,$C$93:$M$93)</f>
        <v>1.5549736022949219</v>
      </c>
      <c r="BP331" s="24">
        <f t="shared" si="205"/>
        <v>5.8485013138123167E-4</v>
      </c>
      <c r="BQ331" s="26">
        <f t="shared" si="206"/>
        <v>5.1188895889028772E-2</v>
      </c>
      <c r="BR331" s="24">
        <f t="shared" si="207"/>
        <v>2.4915681991823389E-4</v>
      </c>
      <c r="BS331" s="24">
        <f t="shared" si="208"/>
        <v>3.5276297079340795E-5</v>
      </c>
      <c r="BT331" s="42">
        <f t="shared" si="209"/>
        <v>5.2022902840328233E-2</v>
      </c>
      <c r="BU331" s="42">
        <f t="shared" si="210"/>
        <v>5.1809022317489344E-2</v>
      </c>
      <c r="BV331" s="28">
        <f t="shared" si="211"/>
        <v>5.2022902840328233E-2</v>
      </c>
      <c r="BW331" s="5" t="str">
        <f t="shared" si="212"/>
        <v>OK</v>
      </c>
      <c r="BX331" s="51">
        <v>1.2</v>
      </c>
      <c r="BY331" s="96" cm="1">
        <f t="array" ref="BY331">_xll.DCETCVNPhuLucFHeSoOnDinh(AE331*1000, BX331*1000, AH331, AI331, AJ331, AK331, AL331, AM331, $D$29)</f>
        <v>1</v>
      </c>
      <c r="BZ331" s="52">
        <f t="shared" si="213"/>
        <v>5.6984219023244249E-2</v>
      </c>
      <c r="CA331" s="54">
        <f t="shared" si="214"/>
        <v>5.7268652140241821E-2</v>
      </c>
      <c r="CB331" s="5" t="str">
        <f t="shared" si="215"/>
        <v>OK</v>
      </c>
      <c r="CC331" s="56">
        <f t="shared" si="216"/>
        <v>0.40527421278457681</v>
      </c>
      <c r="CD331" s="55">
        <f t="shared" si="217"/>
        <v>0.40527421278457681</v>
      </c>
      <c r="CE331" s="54">
        <f t="shared" si="218"/>
        <v>0.40527421278457681</v>
      </c>
      <c r="CF331" s="52">
        <f t="shared" si="219"/>
        <v>0.38</v>
      </c>
      <c r="CG331" s="5" t="str">
        <f t="shared" si="220"/>
        <v>Check</v>
      </c>
      <c r="CH331" s="57">
        <f t="shared" si="221"/>
        <v>3.2996062467960243</v>
      </c>
      <c r="CI331" s="6">
        <f t="shared" si="222"/>
        <v>3.2</v>
      </c>
      <c r="CJ331" s="5" t="str">
        <f t="shared" si="223"/>
        <v>Gia cường</v>
      </c>
      <c r="DN331" s="181"/>
      <c r="DP331" s="27"/>
      <c r="DQ331" s="27"/>
      <c r="DR331" s="5"/>
      <c r="DS331" s="5"/>
      <c r="DT331" s="27"/>
      <c r="DU331" s="27"/>
      <c r="DV331" s="82"/>
      <c r="DW331" s="82"/>
      <c r="DX331" s="82"/>
      <c r="DY331" s="70"/>
      <c r="DZ331" s="16"/>
      <c r="EH331" s="42"/>
      <c r="EI331" s="42"/>
      <c r="EJ331" s="42"/>
      <c r="EK331" s="24"/>
      <c r="EL331" s="26"/>
      <c r="EM331" s="26"/>
      <c r="EN331" s="24"/>
      <c r="EO331" s="26"/>
      <c r="EP331" s="24"/>
      <c r="EQ331" s="26"/>
      <c r="ER331" s="24"/>
      <c r="ES331" s="24"/>
      <c r="ET331" s="42"/>
      <c r="EU331" s="42"/>
      <c r="EV331" s="28"/>
      <c r="EX331" s="51"/>
      <c r="EY331" s="96"/>
      <c r="EZ331" s="52"/>
      <c r="FA331" s="54"/>
      <c r="FB331" s="5"/>
      <c r="FC331" s="56"/>
      <c r="FD331" s="55"/>
      <c r="FE331" s="54"/>
      <c r="FF331" s="52"/>
      <c r="FG331" s="5"/>
      <c r="FH331" s="57"/>
      <c r="FI331" s="6"/>
      <c r="FJ331" s="5"/>
    </row>
    <row r="332" spans="27:166">
      <c r="AA332" s="18" t="s">
        <v>131</v>
      </c>
      <c r="AB332" s="22" t="s">
        <v>341</v>
      </c>
      <c r="AC332" s="22" t="s">
        <v>211</v>
      </c>
      <c r="AD332" s="74">
        <v>9.2899999999999991</v>
      </c>
      <c r="AE332" s="74">
        <v>10.5</v>
      </c>
      <c r="AF332" s="22">
        <v>724</v>
      </c>
      <c r="AG332" s="22">
        <v>874</v>
      </c>
      <c r="AH332" s="22">
        <v>856.73657033341397</v>
      </c>
      <c r="AI332" s="6">
        <v>8</v>
      </c>
      <c r="AJ332" s="6">
        <v>300</v>
      </c>
      <c r="AK332" s="6">
        <v>12</v>
      </c>
      <c r="AL332" s="6">
        <v>300</v>
      </c>
      <c r="AM332" s="6">
        <v>12</v>
      </c>
      <c r="AN332" s="5" t="str" cm="1">
        <f t="array" ref="AN332">_xll.Dce_Name_SectI(AF332, AG332, AJ332, AI332, AK332, "x", "-", $Q$14)</f>
        <v>(724-874)x300x8x12</v>
      </c>
      <c r="AO332" s="5">
        <f t="shared" si="188"/>
        <v>832.73657033341397</v>
      </c>
      <c r="AP332" s="27">
        <f t="shared" si="189"/>
        <v>138.6189256266731</v>
      </c>
      <c r="AQ332" s="27">
        <f t="shared" si="190"/>
        <v>166950.4396903282</v>
      </c>
      <c r="AR332" s="5">
        <f t="shared" si="191"/>
        <v>5403.5530093667558</v>
      </c>
      <c r="AS332" s="5">
        <f t="shared" si="192"/>
        <v>3897.3576119286358</v>
      </c>
      <c r="AT332" s="27">
        <f t="shared" si="193"/>
        <v>360.23686729111705</v>
      </c>
      <c r="AU332" s="27">
        <f t="shared" si="194"/>
        <v>2213.976022170802</v>
      </c>
      <c r="AV332" s="82">
        <f t="shared" si="195"/>
        <v>4.89768374670236E-7</v>
      </c>
      <c r="AW332" s="82">
        <f t="shared" si="196"/>
        <v>9633328.2889918946</v>
      </c>
      <c r="AX332" s="82">
        <f t="shared" si="197"/>
        <v>9.6333282889918949E-6</v>
      </c>
      <c r="AY332" s="70">
        <f t="shared" si="198"/>
        <v>0.13963269631800207</v>
      </c>
      <c r="AZ332" s="16">
        <f t="shared" si="199"/>
        <v>633.55242775006047</v>
      </c>
      <c r="BA332" s="22" t="s">
        <v>327</v>
      </c>
      <c r="BB332" s="23">
        <v>2.574259742494716</v>
      </c>
      <c r="BC332" s="23">
        <v>21.988055795564748</v>
      </c>
      <c r="BD332" s="23">
        <v>0.26040907852897899</v>
      </c>
      <c r="BE332" s="23">
        <v>4.7636246072005426E-4</v>
      </c>
      <c r="BF332" s="23">
        <v>0.76292267265302471</v>
      </c>
      <c r="BG332" s="23">
        <v>119.39092132441965</v>
      </c>
      <c r="BH332" s="42" cm="1">
        <f t="array" ref="BH332">_xll.Bimoment(BE332,AY332,AD332,AE332,$O$75)</f>
        <v>1.5969219784838155E-3</v>
      </c>
      <c r="BI332" s="42">
        <f t="shared" si="200"/>
        <v>3.9089354275733852E-2</v>
      </c>
      <c r="BJ332" s="42">
        <f t="shared" si="201"/>
        <v>3.0538966382728816</v>
      </c>
      <c r="BK332" s="24">
        <f t="shared" si="202"/>
        <v>0.54038697954603754</v>
      </c>
      <c r="BL332" s="26" cm="1">
        <f t="array" ref="BL332">_xll.TCVN5575AnnexEHeSoCx(1,BK332)</f>
        <v>1.1159613020453962</v>
      </c>
      <c r="BM332" s="26">
        <f t="shared" si="203"/>
        <v>1.47</v>
      </c>
      <c r="BN332" s="24">
        <f t="shared" si="204"/>
        <v>1</v>
      </c>
      <c r="BO332" s="26" cm="1">
        <f t="array" ref="BO332">noisuy1chieu(BQ332*BN332,$C$92:$M$92,$C$93:$M$93)</f>
        <v>1.6912120580673218</v>
      </c>
      <c r="BP332" s="24">
        <f t="shared" si="205"/>
        <v>8.5523268178334076E-4</v>
      </c>
      <c r="BQ332" s="26">
        <f t="shared" si="206"/>
        <v>0.12641725716309674</v>
      </c>
      <c r="BR332" s="24">
        <f t="shared" si="207"/>
        <v>6.6348251403935037E-3</v>
      </c>
      <c r="BS332" s="24">
        <f t="shared" si="208"/>
        <v>2.8598699380771883E-5</v>
      </c>
      <c r="BT332" s="42">
        <f t="shared" si="209"/>
        <v>0.13390731498527358</v>
      </c>
      <c r="BU332" s="42">
        <f t="shared" si="210"/>
        <v>0.12730108854426084</v>
      </c>
      <c r="BV332" s="28">
        <f t="shared" si="211"/>
        <v>0.13390731498527358</v>
      </c>
      <c r="BW332" s="5" t="str">
        <f t="shared" si="212"/>
        <v>OK</v>
      </c>
      <c r="BX332" s="51">
        <v>1.2</v>
      </c>
      <c r="BY332" s="96" cm="1">
        <f t="array" ref="BY332">_xll.DCETCVNPhuLucFHeSoOnDinh(AE332*1000, BX332*1000, AH332, AI332, AJ332, AK332, AL332, AM332, $D$29)</f>
        <v>1</v>
      </c>
      <c r="BZ332" s="52">
        <f t="shared" si="213"/>
        <v>0.14107676690473711</v>
      </c>
      <c r="CA332" s="54">
        <f t="shared" si="214"/>
        <v>0.14774019074451139</v>
      </c>
      <c r="CB332" s="5" t="str">
        <f t="shared" si="215"/>
        <v>OK</v>
      </c>
      <c r="CC332" s="56">
        <f t="shared" si="216"/>
        <v>0.40527421278457681</v>
      </c>
      <c r="CD332" s="55">
        <f t="shared" si="217"/>
        <v>0.40527421278457681</v>
      </c>
      <c r="CE332" s="54">
        <f t="shared" si="218"/>
        <v>0.40527421278457681</v>
      </c>
      <c r="CF332" s="52">
        <f t="shared" si="219"/>
        <v>0.38</v>
      </c>
      <c r="CG332" s="5" t="str">
        <f t="shared" si="220"/>
        <v>Check</v>
      </c>
      <c r="CH332" s="57">
        <f t="shared" si="221"/>
        <v>3.4673286780698911</v>
      </c>
      <c r="CI332" s="6">
        <f t="shared" si="222"/>
        <v>3.2</v>
      </c>
      <c r="CJ332" s="5" t="str">
        <f t="shared" si="223"/>
        <v>Gia cường</v>
      </c>
      <c r="DN332" s="181"/>
      <c r="DP332" s="27"/>
      <c r="DQ332" s="27"/>
      <c r="DR332" s="5"/>
      <c r="DS332" s="5"/>
      <c r="DT332" s="27"/>
      <c r="DU332" s="27"/>
      <c r="DV332" s="82"/>
      <c r="DW332" s="82"/>
      <c r="DX332" s="82"/>
      <c r="DY332" s="70"/>
      <c r="DZ332" s="16"/>
      <c r="EH332" s="42"/>
      <c r="EI332" s="42"/>
      <c r="EJ332" s="42"/>
      <c r="EK332" s="24"/>
      <c r="EL332" s="26"/>
      <c r="EM332" s="26"/>
      <c r="EN332" s="24"/>
      <c r="EO332" s="26"/>
      <c r="EP332" s="24"/>
      <c r="EQ332" s="26"/>
      <c r="ER332" s="24"/>
      <c r="ES332" s="24"/>
      <c r="ET332" s="42"/>
      <c r="EU332" s="42"/>
      <c r="EV332" s="28"/>
      <c r="EX332" s="51"/>
      <c r="EY332" s="96"/>
      <c r="EZ332" s="52"/>
      <c r="FA332" s="54"/>
      <c r="FB332" s="5"/>
      <c r="FC332" s="56"/>
      <c r="FD332" s="55"/>
      <c r="FE332" s="54"/>
      <c r="FF332" s="52"/>
      <c r="FG332" s="5"/>
      <c r="FH332" s="57"/>
      <c r="FI332" s="6"/>
      <c r="FJ332" s="5"/>
    </row>
    <row r="333" spans="27:166">
      <c r="AA333" s="18" t="s">
        <v>131</v>
      </c>
      <c r="AB333" s="22" t="s">
        <v>341</v>
      </c>
      <c r="AC333" s="22" t="s">
        <v>211</v>
      </c>
      <c r="AD333" s="74">
        <v>9.2899999999999991</v>
      </c>
      <c r="AE333" s="74">
        <v>10.5</v>
      </c>
      <c r="AF333" s="22">
        <v>724</v>
      </c>
      <c r="AG333" s="22">
        <v>874</v>
      </c>
      <c r="AH333" s="22">
        <v>856.73657033341397</v>
      </c>
      <c r="AI333" s="6">
        <v>8</v>
      </c>
      <c r="AJ333" s="6">
        <v>300</v>
      </c>
      <c r="AK333" s="6">
        <v>12</v>
      </c>
      <c r="AL333" s="6">
        <v>300</v>
      </c>
      <c r="AM333" s="6">
        <v>12</v>
      </c>
      <c r="AN333" s="5" t="str" cm="1">
        <f t="array" ref="AN333">_xll.Dce_Name_SectI(AF333, AG333, AJ333, AI333, AK333, "x", "-", $Q$14)</f>
        <v>(724-874)x300x8x12</v>
      </c>
      <c r="AO333" s="5">
        <f t="shared" si="188"/>
        <v>832.73657033341397</v>
      </c>
      <c r="AP333" s="27">
        <f t="shared" si="189"/>
        <v>138.6189256266731</v>
      </c>
      <c r="AQ333" s="27">
        <f t="shared" si="190"/>
        <v>166950.4396903282</v>
      </c>
      <c r="AR333" s="5">
        <f t="shared" si="191"/>
        <v>5403.5530093667558</v>
      </c>
      <c r="AS333" s="5">
        <f t="shared" si="192"/>
        <v>3897.3576119286358</v>
      </c>
      <c r="AT333" s="27">
        <f t="shared" si="193"/>
        <v>360.23686729111705</v>
      </c>
      <c r="AU333" s="27">
        <f t="shared" si="194"/>
        <v>2213.976022170802</v>
      </c>
      <c r="AV333" s="82">
        <f t="shared" si="195"/>
        <v>4.89768374670236E-7</v>
      </c>
      <c r="AW333" s="82">
        <f t="shared" si="196"/>
        <v>9633328.2889918946</v>
      </c>
      <c r="AX333" s="82">
        <f t="shared" si="197"/>
        <v>9.6333282889918949E-6</v>
      </c>
      <c r="AY333" s="70">
        <f t="shared" si="198"/>
        <v>0.13963269631800207</v>
      </c>
      <c r="AZ333" s="16">
        <f t="shared" si="199"/>
        <v>633.55242775006047</v>
      </c>
      <c r="BA333" s="22" t="s">
        <v>327</v>
      </c>
      <c r="BB333" s="23">
        <v>-4.4144133587833494</v>
      </c>
      <c r="BC333" s="23">
        <v>14.764147910739666</v>
      </c>
      <c r="BD333" s="23">
        <v>0.93360599415931489</v>
      </c>
      <c r="BE333" s="23">
        <v>4.0355450296249699E-2</v>
      </c>
      <c r="BF333" s="23">
        <v>0.79206423593432618</v>
      </c>
      <c r="BG333" s="23">
        <v>114.58320103869119</v>
      </c>
      <c r="BH333" s="42" cm="1">
        <f t="array" ref="BH333">_xll.Bimoment(BE333,AY333,AD333,AE333,$O$75)</f>
        <v>0.13528460120950778</v>
      </c>
      <c r="BI333" s="42">
        <f t="shared" si="200"/>
        <v>0.14014125646384104</v>
      </c>
      <c r="BJ333" s="42">
        <f t="shared" si="201"/>
        <v>2.0505760987138424</v>
      </c>
      <c r="BK333" s="24">
        <f t="shared" si="202"/>
        <v>0.54038697954603754</v>
      </c>
      <c r="BL333" s="26" cm="1">
        <f t="array" ref="BL333">_xll.TCVN5575AnnexEHeSoCx(1,BK333)</f>
        <v>1.1159613020453962</v>
      </c>
      <c r="BM333" s="26">
        <f t="shared" si="203"/>
        <v>1.47</v>
      </c>
      <c r="BN333" s="24">
        <f t="shared" si="204"/>
        <v>1</v>
      </c>
      <c r="BO333" s="26" cm="1">
        <f t="array" ref="BO333">noisuy1chieu(BQ333*BN333,$C$92:$M$92,$C$93:$M$93)</f>
        <v>1.6805726289749146</v>
      </c>
      <c r="BP333" s="24">
        <f t="shared" si="205"/>
        <v>1.4665771728511728E-3</v>
      </c>
      <c r="BQ333" s="26">
        <f t="shared" si="206"/>
        <v>0.12132659528540117</v>
      </c>
      <c r="BR333" s="24">
        <f t="shared" si="207"/>
        <v>6.8882573473782365E-3</v>
      </c>
      <c r="BS333" s="24">
        <f t="shared" si="208"/>
        <v>2.438101213583373E-3</v>
      </c>
      <c r="BT333" s="42">
        <f t="shared" si="209"/>
        <v>0.12968142980563058</v>
      </c>
      <c r="BU333" s="42">
        <f t="shared" si="210"/>
        <v>0.12523127367183573</v>
      </c>
      <c r="BV333" s="28">
        <f t="shared" si="211"/>
        <v>0.12968142980563058</v>
      </c>
      <c r="BW333" s="5" t="str">
        <f t="shared" si="212"/>
        <v>OK</v>
      </c>
      <c r="BX333" s="51">
        <v>1.2</v>
      </c>
      <c r="BY333" s="96" cm="1">
        <f t="array" ref="BY333">_xll.DCETCVNPhuLucFHeSoOnDinh(AE333*1000, BX333*1000, AH333, AI333, AJ333, AK333, AL333, AM333, $D$29)</f>
        <v>1</v>
      </c>
      <c r="BZ333" s="52">
        <f t="shared" si="213"/>
        <v>0.13539578524743112</v>
      </c>
      <c r="CA333" s="54">
        <f t="shared" si="214"/>
        <v>0.14472214380839274</v>
      </c>
      <c r="CB333" s="5" t="str">
        <f t="shared" si="215"/>
        <v>OK</v>
      </c>
      <c r="CC333" s="56">
        <f t="shared" si="216"/>
        <v>0.40527421278457681</v>
      </c>
      <c r="CD333" s="55">
        <f t="shared" si="217"/>
        <v>0.40527421278457681</v>
      </c>
      <c r="CE333" s="54">
        <f t="shared" si="218"/>
        <v>0.40527421278457681</v>
      </c>
      <c r="CF333" s="52">
        <f t="shared" si="219"/>
        <v>0.38</v>
      </c>
      <c r="CG333" s="5" t="str">
        <f t="shared" si="220"/>
        <v>Check</v>
      </c>
      <c r="CH333" s="57">
        <f t="shared" si="221"/>
        <v>3.4673286780698911</v>
      </c>
      <c r="CI333" s="6">
        <f t="shared" si="222"/>
        <v>3.2</v>
      </c>
      <c r="CJ333" s="5" t="str">
        <f t="shared" si="223"/>
        <v>Gia cường</v>
      </c>
      <c r="DN333" s="181"/>
      <c r="DP333" s="27"/>
      <c r="DQ333" s="27"/>
      <c r="DR333" s="5"/>
      <c r="DS333" s="5"/>
      <c r="DT333" s="27"/>
      <c r="DU333" s="27"/>
      <c r="DV333" s="82"/>
      <c r="DW333" s="82"/>
      <c r="DX333" s="82"/>
      <c r="DY333" s="70"/>
      <c r="DZ333" s="16"/>
      <c r="EH333" s="42"/>
      <c r="EI333" s="42"/>
      <c r="EJ333" s="42"/>
      <c r="EK333" s="24"/>
      <c r="EL333" s="26"/>
      <c r="EM333" s="26"/>
      <c r="EN333" s="24"/>
      <c r="EO333" s="26"/>
      <c r="EP333" s="24"/>
      <c r="EQ333" s="26"/>
      <c r="ER333" s="24"/>
      <c r="ES333" s="24"/>
      <c r="ET333" s="42"/>
      <c r="EU333" s="42"/>
      <c r="EV333" s="28"/>
      <c r="EX333" s="51"/>
      <c r="EY333" s="96"/>
      <c r="EZ333" s="52"/>
      <c r="FA333" s="54"/>
      <c r="FB333" s="5"/>
      <c r="FC333" s="56"/>
      <c r="FD333" s="55"/>
      <c r="FE333" s="54"/>
      <c r="FF333" s="52"/>
      <c r="FG333" s="5"/>
      <c r="FH333" s="57"/>
      <c r="FI333" s="6"/>
      <c r="FJ333" s="5"/>
    </row>
    <row r="334" spans="27:166">
      <c r="AA334" s="18" t="s">
        <v>131</v>
      </c>
      <c r="AB334" s="22" t="s">
        <v>341</v>
      </c>
      <c r="AC334" s="22" t="s">
        <v>211</v>
      </c>
      <c r="AD334" s="74">
        <v>10.5</v>
      </c>
      <c r="AE334" s="74">
        <v>10.5</v>
      </c>
      <c r="AF334" s="22">
        <v>724</v>
      </c>
      <c r="AG334" s="22">
        <v>874</v>
      </c>
      <c r="AH334" s="22">
        <v>874</v>
      </c>
      <c r="AI334" s="6">
        <v>8</v>
      </c>
      <c r="AJ334" s="6">
        <v>300</v>
      </c>
      <c r="AK334" s="6">
        <v>12</v>
      </c>
      <c r="AL334" s="6">
        <v>300</v>
      </c>
      <c r="AM334" s="6">
        <v>12</v>
      </c>
      <c r="AN334" s="5" t="str" cm="1">
        <f t="array" ref="AN334">_xll.Dce_Name_SectI(AF334, AG334, AJ334, AI334, AK334, "x", "-", $Q$14)</f>
        <v>(724-874)x300x8x12</v>
      </c>
      <c r="AO334" s="5">
        <f t="shared" si="188"/>
        <v>850</v>
      </c>
      <c r="AP334" s="27">
        <f t="shared" si="189"/>
        <v>140</v>
      </c>
      <c r="AQ334" s="27">
        <f t="shared" si="190"/>
        <v>174698.22666666668</v>
      </c>
      <c r="AR334" s="5">
        <f t="shared" si="191"/>
        <v>5403.626666666667</v>
      </c>
      <c r="AS334" s="5">
        <f t="shared" si="192"/>
        <v>3997.6710907704046</v>
      </c>
      <c r="AT334" s="27">
        <f t="shared" si="193"/>
        <v>360.24177777777783</v>
      </c>
      <c r="AU334" s="27">
        <f t="shared" si="194"/>
        <v>2274.1</v>
      </c>
      <c r="AV334" s="82">
        <f t="shared" si="195"/>
        <v>4.9271466666666671E-7</v>
      </c>
      <c r="AW334" s="82">
        <f t="shared" si="196"/>
        <v>10031094</v>
      </c>
      <c r="AX334" s="82">
        <f t="shared" si="197"/>
        <v>1.0031094E-5</v>
      </c>
      <c r="AY334" s="70">
        <f t="shared" si="198"/>
        <v>0.13724721180314908</v>
      </c>
      <c r="AZ334" s="16">
        <f t="shared" si="199"/>
        <v>646.5</v>
      </c>
      <c r="BA334" s="22" t="s">
        <v>327</v>
      </c>
      <c r="BB334" s="23">
        <v>-4.0457997952877323</v>
      </c>
      <c r="BC334" s="23">
        <v>11.123549775726886</v>
      </c>
      <c r="BD334" s="23">
        <v>0.93360599415931489</v>
      </c>
      <c r="BE334" s="23">
        <v>4.0355450296249699E-2</v>
      </c>
      <c r="BF334" s="23">
        <v>0.33614266321874259</v>
      </c>
      <c r="BG334" s="23">
        <v>130.22391014778091</v>
      </c>
      <c r="BH334" s="42" cm="1">
        <f t="array" ref="BH334">_xll.Bimoment(BE334,AY334,AD334,AE334,$O$75)</f>
        <v>0.35853578181170809</v>
      </c>
      <c r="BI334" s="42">
        <f t="shared" si="200"/>
        <v>0.13729499914107571</v>
      </c>
      <c r="BJ334" s="42">
        <f t="shared" si="201"/>
        <v>1.5449374688509565</v>
      </c>
      <c r="BK334" s="24">
        <f t="shared" si="202"/>
        <v>0.52941176470588236</v>
      </c>
      <c r="BL334" s="26" cm="1">
        <f t="array" ref="BL334">_xll.TCVN5575AnnexEHeSoCx(1,BK334)</f>
        <v>1.1170588235294117</v>
      </c>
      <c r="BM334" s="26">
        <f t="shared" si="203"/>
        <v>1.47</v>
      </c>
      <c r="BN334" s="24">
        <f t="shared" si="204"/>
        <v>1</v>
      </c>
      <c r="BO334" s="26" cm="1">
        <f t="array" ref="BO334">noisuy1chieu(BQ334*BN334,$C$92:$M$92,$C$93:$M$93)</f>
        <v>1.707677960395813</v>
      </c>
      <c r="BP334" s="24">
        <f t="shared" si="205"/>
        <v>1.330855195818333E-3</v>
      </c>
      <c r="BQ334" s="26">
        <f t="shared" si="206"/>
        <v>0.13429569175868267</v>
      </c>
      <c r="BR334" s="24">
        <f t="shared" si="207"/>
        <v>2.9232548355491465E-3</v>
      </c>
      <c r="BS334" s="24">
        <f t="shared" si="208"/>
        <v>6.2316235867279704E-3</v>
      </c>
      <c r="BT334" s="42">
        <f t="shared" si="209"/>
        <v>0.13854980179005014</v>
      </c>
      <c r="BU334" s="42">
        <f t="shared" si="210"/>
        <v>0.14185817054122896</v>
      </c>
      <c r="BV334" s="28">
        <f t="shared" si="211"/>
        <v>0.14185817054122896</v>
      </c>
      <c r="BW334" s="5" t="str">
        <f t="shared" si="212"/>
        <v>OK</v>
      </c>
      <c r="BX334" s="51">
        <v>1.2</v>
      </c>
      <c r="BY334" s="96" cm="1">
        <f t="array" ref="BY334">_xll.DCETCVNPhuLucFHeSoOnDinh(AE334*1000, BX334*1000, AH334, AI334, AJ334, AK334, AL334, AM334, $D$29)</f>
        <v>1</v>
      </c>
      <c r="BZ334" s="52">
        <f t="shared" si="213"/>
        <v>0.15001618744102255</v>
      </c>
      <c r="CA334" s="54">
        <f t="shared" si="214"/>
        <v>0.15917106586329965</v>
      </c>
      <c r="CB334" s="5" t="str">
        <f t="shared" si="215"/>
        <v>OK</v>
      </c>
      <c r="CC334" s="56">
        <f t="shared" si="216"/>
        <v>0.40527421278457681</v>
      </c>
      <c r="CD334" s="55">
        <f t="shared" si="217"/>
        <v>0.40527421278457681</v>
      </c>
      <c r="CE334" s="54">
        <f t="shared" si="218"/>
        <v>0.40527421278457681</v>
      </c>
      <c r="CF334" s="52">
        <f t="shared" si="219"/>
        <v>0.38</v>
      </c>
      <c r="CG334" s="5" t="str">
        <f t="shared" si="220"/>
        <v>Check</v>
      </c>
      <c r="CH334" s="57">
        <f t="shared" si="221"/>
        <v>3.5392097349338045</v>
      </c>
      <c r="CI334" s="6">
        <f t="shared" si="222"/>
        <v>3.2</v>
      </c>
      <c r="CJ334" s="5" t="str">
        <f t="shared" si="223"/>
        <v>Gia cường</v>
      </c>
      <c r="DN334" s="181"/>
      <c r="DP334" s="27"/>
      <c r="DQ334" s="27"/>
      <c r="DR334" s="5"/>
      <c r="DS334" s="5"/>
      <c r="DT334" s="27"/>
      <c r="DU334" s="27"/>
      <c r="DV334" s="82"/>
      <c r="DW334" s="82"/>
      <c r="DX334" s="82"/>
      <c r="DY334" s="70"/>
      <c r="DZ334" s="16"/>
      <c r="EH334" s="42"/>
      <c r="EI334" s="42"/>
      <c r="EJ334" s="42"/>
      <c r="EK334" s="24"/>
      <c r="EL334" s="26"/>
      <c r="EM334" s="26"/>
      <c r="EN334" s="24"/>
      <c r="EO334" s="26"/>
      <c r="EP334" s="24"/>
      <c r="EQ334" s="26"/>
      <c r="ER334" s="24"/>
      <c r="ES334" s="24"/>
      <c r="ET334" s="42"/>
      <c r="EU334" s="42"/>
      <c r="EV334" s="28"/>
      <c r="EX334" s="51"/>
      <c r="EY334" s="96"/>
      <c r="EZ334" s="52"/>
      <c r="FA334" s="54"/>
      <c r="FB334" s="5"/>
      <c r="FC334" s="56"/>
      <c r="FD334" s="55"/>
      <c r="FE334" s="54"/>
      <c r="FF334" s="52"/>
      <c r="FG334" s="5"/>
      <c r="FH334" s="57"/>
      <c r="FI334" s="6"/>
      <c r="FJ334" s="5"/>
    </row>
    <row r="335" spans="27:166">
      <c r="AA335" s="18" t="s">
        <v>131</v>
      </c>
      <c r="AB335" s="22" t="s">
        <v>342</v>
      </c>
      <c r="AC335" s="22" t="s">
        <v>211</v>
      </c>
      <c r="AD335" s="74">
        <v>0</v>
      </c>
      <c r="AE335" s="74">
        <v>9.84</v>
      </c>
      <c r="AF335" s="22">
        <v>1228</v>
      </c>
      <c r="AG335" s="22">
        <v>728</v>
      </c>
      <c r="AH335" s="22">
        <v>1228</v>
      </c>
      <c r="AI335" s="6">
        <v>10</v>
      </c>
      <c r="AJ335" s="6">
        <v>300</v>
      </c>
      <c r="AK335" s="6">
        <v>14</v>
      </c>
      <c r="AL335" s="6">
        <v>300</v>
      </c>
      <c r="AM335" s="6">
        <v>14</v>
      </c>
      <c r="AN335" s="5" t="str" cm="1">
        <f t="array" ref="AN335">_xll.Dce_Name_SectI(AF335, AG335, AJ335, AI335, AK335, "x", "-", $Q$14)</f>
        <v>(1228-728)x300x10x14</v>
      </c>
      <c r="AO335" s="5">
        <f t="shared" si="188"/>
        <v>1200</v>
      </c>
      <c r="AP335" s="27">
        <f t="shared" si="189"/>
        <v>204</v>
      </c>
      <c r="AQ335" s="27">
        <f t="shared" si="190"/>
        <v>453510.88</v>
      </c>
      <c r="AR335" s="5">
        <f t="shared" si="191"/>
        <v>6310</v>
      </c>
      <c r="AS335" s="5">
        <f t="shared" si="192"/>
        <v>7386.170684039088</v>
      </c>
      <c r="AT335" s="27">
        <f t="shared" si="193"/>
        <v>420.66666666666669</v>
      </c>
      <c r="AU335" s="27">
        <f t="shared" si="194"/>
        <v>4349.3999999999996</v>
      </c>
      <c r="AV335" s="82">
        <f t="shared" si="195"/>
        <v>9.5346666666666665E-7</v>
      </c>
      <c r="AW335" s="82">
        <f t="shared" si="196"/>
        <v>23212287</v>
      </c>
      <c r="AX335" s="82">
        <f t="shared" si="197"/>
        <v>2.3212286999999999E-5</v>
      </c>
      <c r="AY335" s="70">
        <f t="shared" si="198"/>
        <v>0.12550866986930984</v>
      </c>
      <c r="AZ335" s="16">
        <f t="shared" si="199"/>
        <v>910.5</v>
      </c>
      <c r="BA335" s="22" t="s">
        <v>302</v>
      </c>
      <c r="BB335" s="23">
        <v>-45.847428430412037</v>
      </c>
      <c r="BC335" s="23">
        <v>90.430864203808369</v>
      </c>
      <c r="BD335" s="23">
        <v>2.7749107822326424E-2</v>
      </c>
      <c r="BE335" s="23">
        <v>1.5345502201782528E-3</v>
      </c>
      <c r="BF335" s="23">
        <v>1.0388345543117516E-3</v>
      </c>
      <c r="BG335" s="23">
        <v>627.40062325378835</v>
      </c>
      <c r="BH335" s="42" cm="1">
        <f t="array" ref="BH335">_xll.Bimoment(BE335,AY335,AD335,AE335,$O$75)</f>
        <v>1.2078231845701374E-2</v>
      </c>
      <c r="BI335" s="42">
        <f t="shared" si="200"/>
        <v>2.3124256518605351E-3</v>
      </c>
      <c r="BJ335" s="42">
        <f t="shared" si="201"/>
        <v>10.76557907188195</v>
      </c>
      <c r="BK335" s="24">
        <f t="shared" si="202"/>
        <v>0.35</v>
      </c>
      <c r="BL335" s="26" cm="1">
        <f t="array" ref="BL335">_xll.TCVN5575AnnexEHeSoCx(1,BK335)</f>
        <v>1.1619999999999999</v>
      </c>
      <c r="BM335" s="26">
        <f t="shared" si="203"/>
        <v>1.47</v>
      </c>
      <c r="BN335" s="24">
        <f t="shared" si="204"/>
        <v>1</v>
      </c>
      <c r="BO335" s="26" cm="1">
        <f t="array" ref="BO335">noisuy1chieu(BQ335*BN335,$C$92:$M$92,$C$93:$M$93)</f>
        <v>2.1305909156799316</v>
      </c>
      <c r="BP335" s="24">
        <f t="shared" si="205"/>
        <v>1.0349974168372172E-2</v>
      </c>
      <c r="BQ335" s="26">
        <f t="shared" si="206"/>
        <v>0.33664636575817736</v>
      </c>
      <c r="BR335" s="24">
        <f t="shared" si="207"/>
        <v>7.7365155731425811E-6</v>
      </c>
      <c r="BS335" s="24">
        <f t="shared" si="208"/>
        <v>1.0240466976926441E-4</v>
      </c>
      <c r="BT335" s="42">
        <f t="shared" si="209"/>
        <v>0.34700407644212267</v>
      </c>
      <c r="BU335" s="42">
        <f t="shared" si="210"/>
        <v>0.34709874459631879</v>
      </c>
      <c r="BV335" s="28">
        <f t="shared" si="211"/>
        <v>0.34709874459631879</v>
      </c>
      <c r="BW335" s="5" t="str">
        <f t="shared" si="212"/>
        <v>OK</v>
      </c>
      <c r="BX335" s="51">
        <v>1.2</v>
      </c>
      <c r="BY335" s="96" cm="1">
        <f t="array" ref="BY335">_xll.DCETCVNPhuLucFHeSoOnDinh(AE335*1000, BX335*1000, AH335, AI335, AJ335, AK335, AL335, AM335, $D$29)</f>
        <v>1</v>
      </c>
      <c r="BZ335" s="52">
        <f t="shared" si="213"/>
        <v>0.39118307701100202</v>
      </c>
      <c r="CA335" s="54">
        <f t="shared" si="214"/>
        <v>0.39129321819634438</v>
      </c>
      <c r="CB335" s="5" t="str">
        <f t="shared" si="215"/>
        <v>OK</v>
      </c>
      <c r="CC335" s="56">
        <f t="shared" si="216"/>
        <v>0.34499859601035404</v>
      </c>
      <c r="CD335" s="55">
        <f t="shared" si="217"/>
        <v>0.34499859601035404</v>
      </c>
      <c r="CE335" s="54">
        <f t="shared" si="218"/>
        <v>0.34499859601035404</v>
      </c>
      <c r="CF335" s="52">
        <f t="shared" si="219"/>
        <v>0.38</v>
      </c>
      <c r="CG335" s="5" t="str">
        <f t="shared" si="220"/>
        <v>OK</v>
      </c>
      <c r="CH335" s="57">
        <f t="shared" si="221"/>
        <v>3.9972251123958262</v>
      </c>
      <c r="CI335" s="6">
        <f t="shared" si="222"/>
        <v>3.2</v>
      </c>
      <c r="CJ335" s="5" t="str">
        <f t="shared" si="223"/>
        <v>Gia cường</v>
      </c>
      <c r="DN335" s="181"/>
      <c r="DP335" s="27"/>
      <c r="DQ335" s="27"/>
      <c r="DR335" s="5"/>
      <c r="DS335" s="5"/>
      <c r="DT335" s="27"/>
      <c r="DU335" s="27"/>
      <c r="DV335" s="82"/>
      <c r="DW335" s="82"/>
      <c r="DX335" s="82"/>
      <c r="DY335" s="70"/>
      <c r="DZ335" s="16"/>
      <c r="EH335" s="42"/>
      <c r="EI335" s="42"/>
      <c r="EJ335" s="42"/>
      <c r="EK335" s="24"/>
      <c r="EL335" s="26"/>
      <c r="EM335" s="26"/>
      <c r="EN335" s="24"/>
      <c r="EO335" s="26"/>
      <c r="EP335" s="24"/>
      <c r="EQ335" s="26"/>
      <c r="ER335" s="24"/>
      <c r="ES335" s="24"/>
      <c r="ET335" s="42"/>
      <c r="EU335" s="42"/>
      <c r="EV335" s="28"/>
      <c r="EX335" s="51"/>
      <c r="EY335" s="96"/>
      <c r="EZ335" s="52"/>
      <c r="FA335" s="54"/>
      <c r="FB335" s="5"/>
      <c r="FC335" s="56"/>
      <c r="FD335" s="55"/>
      <c r="FE335" s="54"/>
      <c r="FF335" s="52"/>
      <c r="FG335" s="5"/>
      <c r="FH335" s="57"/>
      <c r="FI335" s="6"/>
      <c r="FJ335" s="5"/>
    </row>
    <row r="336" spans="27:166">
      <c r="AA336" s="18" t="s">
        <v>131</v>
      </c>
      <c r="AB336" s="22" t="s">
        <v>342</v>
      </c>
      <c r="AC336" s="22" t="s">
        <v>211</v>
      </c>
      <c r="AD336" s="74">
        <v>4.92</v>
      </c>
      <c r="AE336" s="74">
        <v>9.84</v>
      </c>
      <c r="AF336" s="22">
        <v>1228</v>
      </c>
      <c r="AG336" s="22">
        <v>728</v>
      </c>
      <c r="AH336" s="22">
        <v>978</v>
      </c>
      <c r="AI336" s="6">
        <v>10</v>
      </c>
      <c r="AJ336" s="6">
        <v>300</v>
      </c>
      <c r="AK336" s="6">
        <v>14</v>
      </c>
      <c r="AL336" s="6">
        <v>300</v>
      </c>
      <c r="AM336" s="6">
        <v>14</v>
      </c>
      <c r="AN336" s="5" t="str" cm="1">
        <f t="array" ref="AN336">_xll.Dce_Name_SectI(AF336, AG336, AJ336, AI336, AK336, "x", "-", $Q$14)</f>
        <v>(1228-728)x300x10x14</v>
      </c>
      <c r="AO336" s="5">
        <f t="shared" si="188"/>
        <v>950</v>
      </c>
      <c r="AP336" s="27">
        <f t="shared" si="189"/>
        <v>179</v>
      </c>
      <c r="AQ336" s="27">
        <f t="shared" si="190"/>
        <v>266613.79666666663</v>
      </c>
      <c r="AR336" s="5">
        <f t="shared" si="191"/>
        <v>6307.916666666667</v>
      </c>
      <c r="AS336" s="5">
        <f t="shared" si="192"/>
        <v>5452.224880708929</v>
      </c>
      <c r="AT336" s="27">
        <f t="shared" si="193"/>
        <v>420.52777777777777</v>
      </c>
      <c r="AU336" s="27">
        <f t="shared" si="194"/>
        <v>3152.5250000000001</v>
      </c>
      <c r="AV336" s="82">
        <f t="shared" si="195"/>
        <v>8.7013333333333334E-7</v>
      </c>
      <c r="AW336" s="82">
        <f t="shared" si="196"/>
        <v>14636412</v>
      </c>
      <c r="AX336" s="82">
        <f t="shared" si="197"/>
        <v>1.4636412E-5</v>
      </c>
      <c r="AY336" s="70">
        <f t="shared" si="198"/>
        <v>0.1509925520416649</v>
      </c>
      <c r="AZ336" s="16">
        <f t="shared" si="199"/>
        <v>723</v>
      </c>
      <c r="BA336" s="22" t="s">
        <v>302</v>
      </c>
      <c r="BB336" s="23">
        <v>-43.18577002176729</v>
      </c>
      <c r="BC336" s="23">
        <v>68.028572597715709</v>
      </c>
      <c r="BD336" s="23">
        <v>2.7749107822326424E-2</v>
      </c>
      <c r="BE336" s="23">
        <v>1.5345502201782528E-3</v>
      </c>
      <c r="BF336" s="23">
        <v>0.13551556041120819</v>
      </c>
      <c r="BG336" s="23">
        <v>238.04828895244512</v>
      </c>
      <c r="BH336" s="42" cm="1">
        <f t="array" ref="BH336">_xll.Bimoment(BE336,AY336,AD336,AE336,$O$75)</f>
        <v>-5.8143335314641206E-3</v>
      </c>
      <c r="BI336" s="42">
        <f t="shared" si="200"/>
        <v>2.9209587181396237E-3</v>
      </c>
      <c r="BJ336" s="42">
        <f t="shared" si="201"/>
        <v>8.0986395949661549</v>
      </c>
      <c r="BK336" s="24">
        <f t="shared" si="202"/>
        <v>0.44210526315789472</v>
      </c>
      <c r="BL336" s="26" cm="1">
        <f t="array" ref="BL336">_xll.TCVN5575AnnexEHeSoCx(1,BK336)</f>
        <v>1.1362105263157896</v>
      </c>
      <c r="BM336" s="26">
        <f t="shared" si="203"/>
        <v>1.47</v>
      </c>
      <c r="BN336" s="24">
        <f t="shared" si="204"/>
        <v>1</v>
      </c>
      <c r="BO336" s="26" cm="1">
        <f t="array" ref="BO336">noisuy1chieu(BQ336*BN336,$C$92:$M$92,$C$93:$M$93)</f>
        <v>1.7968565225601196</v>
      </c>
      <c r="BP336" s="24">
        <f t="shared" si="205"/>
        <v>1.1110717074109494E-2</v>
      </c>
      <c r="BQ336" s="26">
        <f t="shared" si="206"/>
        <v>0.17696482359896881</v>
      </c>
      <c r="BR336" s="24">
        <f t="shared" si="207"/>
        <v>1.009558743695948E-3</v>
      </c>
      <c r="BS336" s="24">
        <f t="shared" si="208"/>
        <v>7.3611329876272047E-5</v>
      </c>
      <c r="BT336" s="42">
        <f t="shared" si="209"/>
        <v>0.18908509941677426</v>
      </c>
      <c r="BU336" s="42">
        <f t="shared" si="210"/>
        <v>0.18814915200295457</v>
      </c>
      <c r="BV336" s="28">
        <f t="shared" si="211"/>
        <v>0.18908509941677426</v>
      </c>
      <c r="BW336" s="5" t="str">
        <f t="shared" si="212"/>
        <v>OK</v>
      </c>
      <c r="BX336" s="51">
        <v>1.2</v>
      </c>
      <c r="BY336" s="96" cm="1">
        <f t="array" ref="BY336">_xll.DCETCVNPhuLucFHeSoOnDinh(AE336*1000, BX336*1000, AH336, AI336, AJ336, AK336, AL336, AM336, $D$29)</f>
        <v>1</v>
      </c>
      <c r="BZ336" s="52">
        <f t="shared" si="213"/>
        <v>0.20106929536076518</v>
      </c>
      <c r="CA336" s="54">
        <f t="shared" si="214"/>
        <v>0.2021524654343374</v>
      </c>
      <c r="CB336" s="5" t="str">
        <f t="shared" si="215"/>
        <v>OK</v>
      </c>
      <c r="CC336" s="56">
        <f t="shared" si="216"/>
        <v>0.34499859601035404</v>
      </c>
      <c r="CD336" s="55">
        <f t="shared" si="217"/>
        <v>0.34499859601035404</v>
      </c>
      <c r="CE336" s="54">
        <f t="shared" si="218"/>
        <v>0.34499859601035404</v>
      </c>
      <c r="CF336" s="52">
        <f t="shared" si="219"/>
        <v>0.38</v>
      </c>
      <c r="CG336" s="5" t="str">
        <f t="shared" si="220"/>
        <v>OK</v>
      </c>
      <c r="CH336" s="57">
        <f t="shared" si="221"/>
        <v>3.1644698806466955</v>
      </c>
      <c r="CI336" s="6">
        <f t="shared" si="222"/>
        <v>3.2</v>
      </c>
      <c r="CJ336" s="5" t="str">
        <f t="shared" si="223"/>
        <v>OK</v>
      </c>
      <c r="DN336" s="181"/>
      <c r="DP336" s="27"/>
      <c r="DQ336" s="27"/>
      <c r="DR336" s="5"/>
      <c r="DS336" s="5"/>
      <c r="DT336" s="27"/>
      <c r="DU336" s="27"/>
      <c r="DV336" s="82"/>
      <c r="DW336" s="82"/>
      <c r="DX336" s="82"/>
      <c r="DY336" s="70"/>
      <c r="DZ336" s="16"/>
      <c r="EH336" s="42"/>
      <c r="EI336" s="42"/>
      <c r="EJ336" s="42"/>
      <c r="EK336" s="24"/>
      <c r="EL336" s="26"/>
      <c r="EM336" s="26"/>
      <c r="EN336" s="24"/>
      <c r="EO336" s="26"/>
      <c r="EP336" s="24"/>
      <c r="EQ336" s="26"/>
      <c r="ER336" s="24"/>
      <c r="ES336" s="24"/>
      <c r="ET336" s="42"/>
      <c r="EU336" s="42"/>
      <c r="EV336" s="28"/>
      <c r="EX336" s="51"/>
      <c r="EY336" s="96"/>
      <c r="EZ336" s="52"/>
      <c r="FA336" s="54"/>
      <c r="FB336" s="5"/>
      <c r="FC336" s="56"/>
      <c r="FD336" s="55"/>
      <c r="FE336" s="54"/>
      <c r="FF336" s="52"/>
      <c r="FG336" s="5"/>
      <c r="FH336" s="57"/>
      <c r="FI336" s="6"/>
      <c r="FJ336" s="5"/>
    </row>
    <row r="337" spans="27:166">
      <c r="AA337" s="18" t="s">
        <v>131</v>
      </c>
      <c r="AB337" s="22" t="s">
        <v>342</v>
      </c>
      <c r="AC337" s="22" t="s">
        <v>211</v>
      </c>
      <c r="AD337" s="74">
        <v>8.26</v>
      </c>
      <c r="AE337" s="74">
        <v>9.84</v>
      </c>
      <c r="AF337" s="22">
        <v>1228</v>
      </c>
      <c r="AG337" s="22">
        <v>728</v>
      </c>
      <c r="AH337" s="22">
        <v>808.49119861273095</v>
      </c>
      <c r="AI337" s="6">
        <v>10</v>
      </c>
      <c r="AJ337" s="6">
        <v>300</v>
      </c>
      <c r="AK337" s="6">
        <v>14</v>
      </c>
      <c r="AL337" s="6">
        <v>300</v>
      </c>
      <c r="AM337" s="6">
        <v>14</v>
      </c>
      <c r="AN337" s="5" t="str" cm="1">
        <f t="array" ref="AN337">_xll.Dce_Name_SectI(AF337, AG337, AJ337, AI337, AK337, "x", "-", $Q$14)</f>
        <v>(1228-728)x300x10x14</v>
      </c>
      <c r="AO337" s="5">
        <f t="shared" si="188"/>
        <v>780.49119861273095</v>
      </c>
      <c r="AP337" s="27">
        <f t="shared" si="189"/>
        <v>162.04911986127311</v>
      </c>
      <c r="AQ337" s="27">
        <f t="shared" si="190"/>
        <v>172189.89394905735</v>
      </c>
      <c r="AR337" s="5">
        <f t="shared" si="191"/>
        <v>6306.5040933217724</v>
      </c>
      <c r="AS337" s="5">
        <f t="shared" si="192"/>
        <v>4259.5366342766256</v>
      </c>
      <c r="AT337" s="27">
        <f t="shared" si="193"/>
        <v>420.4336062214515</v>
      </c>
      <c r="AU337" s="27">
        <f t="shared" si="194"/>
        <v>2429.8896559766567</v>
      </c>
      <c r="AV337" s="82">
        <f t="shared" si="195"/>
        <v>8.1363039953757696E-7</v>
      </c>
      <c r="AW337" s="82">
        <f t="shared" si="196"/>
        <v>9941656.1686012279</v>
      </c>
      <c r="AX337" s="82">
        <f t="shared" si="197"/>
        <v>9.9416561686012285E-6</v>
      </c>
      <c r="AY337" s="70">
        <f t="shared" si="198"/>
        <v>0.17715937900807543</v>
      </c>
      <c r="AZ337" s="16">
        <f t="shared" si="199"/>
        <v>595.86839895954824</v>
      </c>
      <c r="BA337" s="22" t="s">
        <v>302</v>
      </c>
      <c r="BB337" s="23">
        <v>-41.4700851829313</v>
      </c>
      <c r="BC337" s="23">
        <v>53.588225204179764</v>
      </c>
      <c r="BD337" s="23">
        <v>2.7749107822326424E-2</v>
      </c>
      <c r="BE337" s="23">
        <v>1.5345502201782528E-3</v>
      </c>
      <c r="BF337" s="23">
        <v>0.22810424767028425</v>
      </c>
      <c r="BG337" s="23">
        <v>35.321109266749694</v>
      </c>
      <c r="BH337" s="42" cm="1">
        <f t="array" ref="BH337">_xll.Bimoment(BE337,AY337,AD337,AE337,$O$75)</f>
        <v>2.1048007376529062E-3</v>
      </c>
      <c r="BI337" s="42">
        <f t="shared" si="200"/>
        <v>3.5553389803304053E-3</v>
      </c>
      <c r="BJ337" s="42">
        <f t="shared" si="201"/>
        <v>6.3795506195452099</v>
      </c>
      <c r="BK337" s="24">
        <f t="shared" si="202"/>
        <v>0.53812266012290844</v>
      </c>
      <c r="BL337" s="26" cm="1">
        <f t="array" ref="BL337">_xll.TCVN5575AnnexEHeSoCx(1,BK337)</f>
        <v>1.1161877339877091</v>
      </c>
      <c r="BM337" s="26">
        <f t="shared" si="203"/>
        <v>1.47</v>
      </c>
      <c r="BN337" s="24">
        <f t="shared" si="204"/>
        <v>1</v>
      </c>
      <c r="BO337" s="26" cm="1">
        <f t="array" ref="BO337">noisuy1chieu(BQ337*BN337,$C$92:$M$92,$C$93:$M$93)</f>
        <v>1.526793360710144</v>
      </c>
      <c r="BP337" s="24">
        <f t="shared" si="205"/>
        <v>1.1785355922402079E-2</v>
      </c>
      <c r="BQ337" s="26">
        <f t="shared" si="206"/>
        <v>3.4212844452050202E-2</v>
      </c>
      <c r="BR337" s="24">
        <f t="shared" si="207"/>
        <v>1.6997031021232527E-3</v>
      </c>
      <c r="BS337" s="24">
        <f t="shared" si="208"/>
        <v>3.8051938961048662E-5</v>
      </c>
      <c r="BT337" s="42">
        <f t="shared" si="209"/>
        <v>4.7697903476575529E-2</v>
      </c>
      <c r="BU337" s="42">
        <f t="shared" si="210"/>
        <v>4.603625231341333E-2</v>
      </c>
      <c r="BV337" s="28">
        <f t="shared" si="211"/>
        <v>4.7697903476575529E-2</v>
      </c>
      <c r="BW337" s="5" t="str">
        <f t="shared" si="212"/>
        <v>OK</v>
      </c>
      <c r="BX337" s="51">
        <v>1.2</v>
      </c>
      <c r="BY337" s="96" cm="1">
        <f t="array" ref="BY337">_xll.DCETCVNPhuLucFHeSoOnDinh(AE337*1000, BX337*1000, AH337, AI337, AJ337, AK337, AL337, AM337, $D$29)</f>
        <v>1</v>
      </c>
      <c r="BZ337" s="52">
        <f t="shared" si="213"/>
        <v>3.8187957322207873E-2</v>
      </c>
      <c r="CA337" s="54">
        <f t="shared" si="214"/>
        <v>3.9925712363292176E-2</v>
      </c>
      <c r="CB337" s="5" t="str">
        <f t="shared" si="215"/>
        <v>OK</v>
      </c>
      <c r="CC337" s="56">
        <f t="shared" si="216"/>
        <v>0.34499859601035404</v>
      </c>
      <c r="CD337" s="55">
        <f t="shared" si="217"/>
        <v>0.34499859601035404</v>
      </c>
      <c r="CE337" s="54">
        <f t="shared" si="218"/>
        <v>0.34499859601035404</v>
      </c>
      <c r="CF337" s="52">
        <f t="shared" si="219"/>
        <v>0.38</v>
      </c>
      <c r="CG337" s="5" t="str">
        <f t="shared" si="220"/>
        <v>OK</v>
      </c>
      <c r="CH337" s="57">
        <f t="shared" si="221"/>
        <v>2.5998325159156055</v>
      </c>
      <c r="CI337" s="6">
        <f t="shared" si="222"/>
        <v>3.2</v>
      </c>
      <c r="CJ337" s="5" t="str">
        <f t="shared" si="223"/>
        <v>OK</v>
      </c>
      <c r="DN337" s="181"/>
      <c r="DP337" s="27"/>
      <c r="DQ337" s="27"/>
      <c r="DR337" s="5"/>
      <c r="DS337" s="5"/>
      <c r="DT337" s="27"/>
      <c r="DU337" s="27"/>
      <c r="DV337" s="82"/>
      <c r="DW337" s="82"/>
      <c r="DX337" s="82"/>
      <c r="DY337" s="70"/>
      <c r="DZ337" s="16"/>
      <c r="EH337" s="42"/>
      <c r="EI337" s="42"/>
      <c r="EJ337" s="42"/>
      <c r="EK337" s="24"/>
      <c r="EL337" s="26"/>
      <c r="EM337" s="26"/>
      <c r="EN337" s="24"/>
      <c r="EO337" s="26"/>
      <c r="EP337" s="24"/>
      <c r="EQ337" s="26"/>
      <c r="ER337" s="24"/>
      <c r="ES337" s="24"/>
      <c r="ET337" s="42"/>
      <c r="EU337" s="42"/>
      <c r="EV337" s="28"/>
      <c r="EX337" s="51"/>
      <c r="EY337" s="96"/>
      <c r="EZ337" s="52"/>
      <c r="FA337" s="54"/>
      <c r="FB337" s="5"/>
      <c r="FC337" s="56"/>
      <c r="FD337" s="55"/>
      <c r="FE337" s="54"/>
      <c r="FF337" s="52"/>
      <c r="FG337" s="5"/>
      <c r="FH337" s="57"/>
      <c r="FI337" s="6"/>
      <c r="FJ337" s="5"/>
    </row>
    <row r="338" spans="27:166">
      <c r="AA338" s="18" t="s">
        <v>131</v>
      </c>
      <c r="AB338" s="22" t="s">
        <v>342</v>
      </c>
      <c r="AC338" s="22" t="s">
        <v>211</v>
      </c>
      <c r="AD338" s="74">
        <v>8.26</v>
      </c>
      <c r="AE338" s="74">
        <v>9.84</v>
      </c>
      <c r="AF338" s="22">
        <v>1228</v>
      </c>
      <c r="AG338" s="22">
        <v>728</v>
      </c>
      <c r="AH338" s="22">
        <v>808.49119861273095</v>
      </c>
      <c r="AI338" s="6">
        <v>10</v>
      </c>
      <c r="AJ338" s="6">
        <v>300</v>
      </c>
      <c r="AK338" s="6">
        <v>14</v>
      </c>
      <c r="AL338" s="6">
        <v>300</v>
      </c>
      <c r="AM338" s="6">
        <v>14</v>
      </c>
      <c r="AN338" s="5" t="str" cm="1">
        <f t="array" ref="AN338">_xll.Dce_Name_SectI(AF338, AG338, AJ338, AI338, AK338, "x", "-", $Q$14)</f>
        <v>(1228-728)x300x10x14</v>
      </c>
      <c r="AO338" s="5">
        <f t="shared" si="188"/>
        <v>780.49119861273095</v>
      </c>
      <c r="AP338" s="27">
        <f t="shared" si="189"/>
        <v>162.04911986127311</v>
      </c>
      <c r="AQ338" s="27">
        <f t="shared" si="190"/>
        <v>172189.89394905735</v>
      </c>
      <c r="AR338" s="5">
        <f t="shared" si="191"/>
        <v>6306.5040933217724</v>
      </c>
      <c r="AS338" s="5">
        <f t="shared" si="192"/>
        <v>4259.5366342766256</v>
      </c>
      <c r="AT338" s="27">
        <f t="shared" si="193"/>
        <v>420.4336062214515</v>
      </c>
      <c r="AU338" s="27">
        <f t="shared" si="194"/>
        <v>2429.8896559766567</v>
      </c>
      <c r="AV338" s="82">
        <f t="shared" si="195"/>
        <v>8.1363039953757696E-7</v>
      </c>
      <c r="AW338" s="82">
        <f t="shared" si="196"/>
        <v>9941656.1686012279</v>
      </c>
      <c r="AX338" s="82">
        <f t="shared" si="197"/>
        <v>9.9416561686012285E-6</v>
      </c>
      <c r="AY338" s="70">
        <f t="shared" si="198"/>
        <v>0.17715937900807543</v>
      </c>
      <c r="AZ338" s="16">
        <f t="shared" si="199"/>
        <v>595.86839895954824</v>
      </c>
      <c r="BA338" s="22" t="s">
        <v>302</v>
      </c>
      <c r="BB338" s="23">
        <v>-41.383547229408578</v>
      </c>
      <c r="BC338" s="23">
        <v>52.859864095386001</v>
      </c>
      <c r="BD338" s="23">
        <v>9.8197824656729438E-3</v>
      </c>
      <c r="BE338" s="23">
        <v>1.5345502201801597E-3</v>
      </c>
      <c r="BF338" s="23">
        <v>0.22810424767028792</v>
      </c>
      <c r="BG338" s="23">
        <v>35.321121169301477</v>
      </c>
      <c r="BH338" s="42" cm="1">
        <f t="array" ref="BH338">_xll.Bimoment(BE338,AY338,AD338,AE338,$O$75)</f>
        <v>2.1048007376555217E-3</v>
      </c>
      <c r="BI338" s="42">
        <f t="shared" si="200"/>
        <v>1.2581541576800518E-3</v>
      </c>
      <c r="BJ338" s="42">
        <f t="shared" si="201"/>
        <v>6.2928409637364284</v>
      </c>
      <c r="BK338" s="24">
        <f t="shared" si="202"/>
        <v>0.53812266012290844</v>
      </c>
      <c r="BL338" s="26" cm="1">
        <f t="array" ref="BL338">_xll.TCVN5575AnnexEHeSoCx(1,BK338)</f>
        <v>1.1161877339877091</v>
      </c>
      <c r="BM338" s="26">
        <f t="shared" si="203"/>
        <v>1.47</v>
      </c>
      <c r="BN338" s="24">
        <f t="shared" si="204"/>
        <v>1</v>
      </c>
      <c r="BO338" s="26" cm="1">
        <f t="array" ref="BO338">noisuy1chieu(BQ338*BN338,$C$92:$M$92,$C$93:$M$93)</f>
        <v>1.526793360710144</v>
      </c>
      <c r="BP338" s="24">
        <f t="shared" si="205"/>
        <v>1.176076275895516E-2</v>
      </c>
      <c r="BQ338" s="26">
        <f t="shared" si="206"/>
        <v>3.4212855981137519E-2</v>
      </c>
      <c r="BR338" s="24">
        <f t="shared" si="207"/>
        <v>1.69970310212328E-3</v>
      </c>
      <c r="BS338" s="24">
        <f t="shared" si="208"/>
        <v>3.8051938961095947E-5</v>
      </c>
      <c r="BT338" s="42">
        <f t="shared" si="209"/>
        <v>4.7673321842215954E-2</v>
      </c>
      <c r="BU338" s="42">
        <f t="shared" si="210"/>
        <v>4.6011670679053769E-2</v>
      </c>
      <c r="BV338" s="28">
        <f t="shared" si="211"/>
        <v>4.7673321842215954E-2</v>
      </c>
      <c r="BW338" s="5" t="str">
        <f t="shared" si="212"/>
        <v>OK</v>
      </c>
      <c r="BX338" s="51">
        <v>1.2</v>
      </c>
      <c r="BY338" s="96" cm="1">
        <f t="array" ref="BY338">_xll.DCETCVNPhuLucFHeSoOnDinh(AE338*1000, BX338*1000, AH338, AI338, AJ338, AK338, AL338, AM338, $D$29)</f>
        <v>1</v>
      </c>
      <c r="BZ338" s="52">
        <f t="shared" si="213"/>
        <v>3.8187970190833725E-2</v>
      </c>
      <c r="CA338" s="54">
        <f t="shared" si="214"/>
        <v>3.9925725231918098E-2</v>
      </c>
      <c r="CB338" s="5" t="str">
        <f t="shared" si="215"/>
        <v>OK</v>
      </c>
      <c r="CC338" s="56">
        <f t="shared" si="216"/>
        <v>0.34499859601035404</v>
      </c>
      <c r="CD338" s="55">
        <f t="shared" si="217"/>
        <v>0.34499859601035404</v>
      </c>
      <c r="CE338" s="54">
        <f t="shared" si="218"/>
        <v>0.34499859601035404</v>
      </c>
      <c r="CF338" s="52">
        <f t="shared" si="219"/>
        <v>0.38</v>
      </c>
      <c r="CG338" s="5" t="str">
        <f t="shared" si="220"/>
        <v>OK</v>
      </c>
      <c r="CH338" s="57">
        <f t="shared" si="221"/>
        <v>2.5998325159156055</v>
      </c>
      <c r="CI338" s="6">
        <f t="shared" si="222"/>
        <v>3.2</v>
      </c>
      <c r="CJ338" s="5" t="str">
        <f t="shared" si="223"/>
        <v>OK</v>
      </c>
      <c r="DN338" s="181"/>
      <c r="DP338" s="27"/>
      <c r="DQ338" s="27"/>
      <c r="DR338" s="5"/>
      <c r="DS338" s="5"/>
      <c r="DT338" s="27"/>
      <c r="DU338" s="27"/>
      <c r="DV338" s="82"/>
      <c r="DW338" s="82"/>
      <c r="DX338" s="82"/>
      <c r="DY338" s="70"/>
      <c r="DZ338" s="16"/>
      <c r="EH338" s="42"/>
      <c r="EI338" s="42"/>
      <c r="EJ338" s="42"/>
      <c r="EK338" s="24"/>
      <c r="EL338" s="26"/>
      <c r="EM338" s="26"/>
      <c r="EN338" s="24"/>
      <c r="EO338" s="26"/>
      <c r="EP338" s="24"/>
      <c r="EQ338" s="26"/>
      <c r="ER338" s="24"/>
      <c r="ES338" s="24"/>
      <c r="ET338" s="42"/>
      <c r="EU338" s="42"/>
      <c r="EV338" s="28"/>
      <c r="EX338" s="51"/>
      <c r="EY338" s="96"/>
      <c r="EZ338" s="52"/>
      <c r="FA338" s="54"/>
      <c r="FB338" s="5"/>
      <c r="FC338" s="56"/>
      <c r="FD338" s="55"/>
      <c r="FE338" s="54"/>
      <c r="FF338" s="52"/>
      <c r="FG338" s="5"/>
      <c r="FH338" s="57"/>
      <c r="FI338" s="6"/>
      <c r="FJ338" s="5"/>
    </row>
    <row r="339" spans="27:166">
      <c r="AA339" s="18" t="s">
        <v>131</v>
      </c>
      <c r="AB339" s="22" t="s">
        <v>342</v>
      </c>
      <c r="AC339" s="22" t="s">
        <v>211</v>
      </c>
      <c r="AD339" s="74">
        <v>9.84</v>
      </c>
      <c r="AE339" s="74">
        <v>9.84</v>
      </c>
      <c r="AF339" s="22">
        <v>1228</v>
      </c>
      <c r="AG339" s="22">
        <v>728</v>
      </c>
      <c r="AH339" s="22">
        <v>728</v>
      </c>
      <c r="AI339" s="6">
        <v>10</v>
      </c>
      <c r="AJ339" s="6">
        <v>300</v>
      </c>
      <c r="AK339" s="6">
        <v>14</v>
      </c>
      <c r="AL339" s="6">
        <v>300</v>
      </c>
      <c r="AM339" s="6">
        <v>14</v>
      </c>
      <c r="AN339" s="5" t="str" cm="1">
        <f t="array" ref="AN339">_xll.Dce_Name_SectI(AF339, AG339, AJ339, AI339, AK339, "x", "-", $Q$14)</f>
        <v>(1228-728)x300x10x14</v>
      </c>
      <c r="AO339" s="5">
        <f t="shared" si="188"/>
        <v>700</v>
      </c>
      <c r="AP339" s="27">
        <f t="shared" si="189"/>
        <v>154</v>
      </c>
      <c r="AQ339" s="27">
        <f t="shared" si="190"/>
        <v>135654.21333333332</v>
      </c>
      <c r="AR339" s="5">
        <f t="shared" si="191"/>
        <v>6305.833333333333</v>
      </c>
      <c r="AS339" s="5">
        <f t="shared" si="192"/>
        <v>3726.7641025641024</v>
      </c>
      <c r="AT339" s="27">
        <f t="shared" si="193"/>
        <v>420.38888888888886</v>
      </c>
      <c r="AU339" s="27">
        <f t="shared" si="194"/>
        <v>2111.9</v>
      </c>
      <c r="AV339" s="82">
        <f t="shared" si="195"/>
        <v>7.8680000000000003E-7</v>
      </c>
      <c r="AW339" s="82">
        <f t="shared" si="196"/>
        <v>8029287</v>
      </c>
      <c r="AX339" s="82">
        <f t="shared" si="197"/>
        <v>8.0292870000000006E-6</v>
      </c>
      <c r="AY339" s="70">
        <f t="shared" si="198"/>
        <v>0.19385348826075771</v>
      </c>
      <c r="AZ339" s="16">
        <f t="shared" si="199"/>
        <v>535.5</v>
      </c>
      <c r="BA339" s="22" t="s">
        <v>302</v>
      </c>
      <c r="BB339" s="23">
        <v>-40.594043783331109</v>
      </c>
      <c r="BC339" s="23">
        <v>46.214876757567126</v>
      </c>
      <c r="BD339" s="23">
        <v>9.8197824656729438E-3</v>
      </c>
      <c r="BE339" s="23">
        <v>1.5345502201801597E-3</v>
      </c>
      <c r="BF339" s="23">
        <v>0.21254577680373002</v>
      </c>
      <c r="BG339" s="23">
        <v>43.147901640998597</v>
      </c>
      <c r="BH339" s="42" cm="1">
        <f t="array" ref="BH339">_xll.Bimoment(BE339,AY339,AD339,AE339,$O$75)</f>
        <v>1.169072184021136E-2</v>
      </c>
      <c r="BI339" s="42">
        <f t="shared" si="200"/>
        <v>1.4028260665247063E-3</v>
      </c>
      <c r="BJ339" s="42">
        <f t="shared" si="201"/>
        <v>5.5017710425675155</v>
      </c>
      <c r="BK339" s="24">
        <f t="shared" si="202"/>
        <v>0.6</v>
      </c>
      <c r="BL339" s="26" cm="1">
        <f t="array" ref="BL339">_xll.TCVN5575AnnexEHeSoCx(1,BK339)</f>
        <v>1.1099999999999999</v>
      </c>
      <c r="BM339" s="26">
        <f t="shared" si="203"/>
        <v>1.47</v>
      </c>
      <c r="BN339" s="24">
        <f t="shared" si="204"/>
        <v>1</v>
      </c>
      <c r="BO339" s="26" cm="1">
        <f t="array" ref="BO339">noisuy1chieu(BQ339*BN339,$C$92:$M$92,$C$93:$M$93)</f>
        <v>1.5497384071350098</v>
      </c>
      <c r="BP339" s="24">
        <f t="shared" si="205"/>
        <v>1.2139367160087058E-2</v>
      </c>
      <c r="BQ339" s="26">
        <f t="shared" si="206"/>
        <v>4.803516090034201E-2</v>
      </c>
      <c r="BR339" s="24">
        <f t="shared" si="207"/>
        <v>1.5839386950539844E-3</v>
      </c>
      <c r="BS339" s="24">
        <f t="shared" si="208"/>
        <v>2.3169671513524316E-4</v>
      </c>
      <c r="BT339" s="42">
        <f t="shared" si="209"/>
        <v>6.1758466755483056E-2</v>
      </c>
      <c r="BU339" s="42">
        <f t="shared" si="210"/>
        <v>6.0406224775564316E-2</v>
      </c>
      <c r="BV339" s="28">
        <f t="shared" si="211"/>
        <v>6.1758466755483056E-2</v>
      </c>
      <c r="BW339" s="5" t="str">
        <f t="shared" si="212"/>
        <v>OK</v>
      </c>
      <c r="BX339" s="51">
        <v>1.2</v>
      </c>
      <c r="BY339" s="96" cm="1">
        <f t="array" ref="BY339">_xll.DCETCVNPhuLucFHeSoOnDinh(AE339*1000, BX339*1000, AH339, AI339, AJ339, AK339, AL339, AM339, $D$29)</f>
        <v>1</v>
      </c>
      <c r="BZ339" s="52">
        <f t="shared" si="213"/>
        <v>5.3319028599379627E-2</v>
      </c>
      <c r="CA339" s="54">
        <f t="shared" si="214"/>
        <v>5.5134664009568859E-2</v>
      </c>
      <c r="CB339" s="5" t="str">
        <f t="shared" si="215"/>
        <v>OK</v>
      </c>
      <c r="CC339" s="56">
        <f t="shared" si="216"/>
        <v>0.34499859601035404</v>
      </c>
      <c r="CD339" s="55">
        <f t="shared" si="217"/>
        <v>0.34499859601035404</v>
      </c>
      <c r="CE339" s="54">
        <f t="shared" si="218"/>
        <v>0.34499859601035404</v>
      </c>
      <c r="CF339" s="52">
        <f t="shared" si="219"/>
        <v>0.38</v>
      </c>
      <c r="CG339" s="5" t="str">
        <f t="shared" si="220"/>
        <v>OK</v>
      </c>
      <c r="CH339" s="57">
        <f t="shared" si="221"/>
        <v>2.3317146488975653</v>
      </c>
      <c r="CI339" s="6">
        <f t="shared" si="222"/>
        <v>3.2</v>
      </c>
      <c r="CJ339" s="5" t="str">
        <f t="shared" si="223"/>
        <v>OK</v>
      </c>
      <c r="DN339" s="181"/>
      <c r="DP339" s="27"/>
      <c r="DQ339" s="27"/>
      <c r="DR339" s="5"/>
      <c r="DS339" s="5"/>
      <c r="DT339" s="27"/>
      <c r="DU339" s="27"/>
      <c r="DV339" s="82"/>
      <c r="DW339" s="82"/>
      <c r="DX339" s="82"/>
      <c r="DY339" s="70"/>
      <c r="DZ339" s="16"/>
      <c r="EH339" s="42"/>
      <c r="EI339" s="42"/>
      <c r="EJ339" s="42"/>
      <c r="EK339" s="24"/>
      <c r="EL339" s="26"/>
      <c r="EM339" s="26"/>
      <c r="EN339" s="24"/>
      <c r="EO339" s="26"/>
      <c r="EP339" s="24"/>
      <c r="EQ339" s="26"/>
      <c r="ER339" s="24"/>
      <c r="ES339" s="24"/>
      <c r="ET339" s="42"/>
      <c r="EU339" s="42"/>
      <c r="EV339" s="28"/>
      <c r="EX339" s="51"/>
      <c r="EY339" s="96"/>
      <c r="EZ339" s="52"/>
      <c r="FA339" s="54"/>
      <c r="FB339" s="5"/>
      <c r="FC339" s="56"/>
      <c r="FD339" s="55"/>
      <c r="FE339" s="54"/>
      <c r="FF339" s="52"/>
      <c r="FG339" s="5"/>
      <c r="FH339" s="57"/>
      <c r="FI339" s="6"/>
      <c r="FJ339" s="5"/>
    </row>
    <row r="340" spans="27:166">
      <c r="AA340" s="18" t="s">
        <v>131</v>
      </c>
      <c r="AB340" s="22" t="s">
        <v>342</v>
      </c>
      <c r="AC340" s="22" t="s">
        <v>211</v>
      </c>
      <c r="AD340" s="74">
        <v>0</v>
      </c>
      <c r="AE340" s="74">
        <v>9.84</v>
      </c>
      <c r="AF340" s="22">
        <v>1228</v>
      </c>
      <c r="AG340" s="22">
        <v>728</v>
      </c>
      <c r="AH340" s="22">
        <v>1228</v>
      </c>
      <c r="AI340" s="6">
        <v>10</v>
      </c>
      <c r="AJ340" s="6">
        <v>300</v>
      </c>
      <c r="AK340" s="6">
        <v>14</v>
      </c>
      <c r="AL340" s="6">
        <v>300</v>
      </c>
      <c r="AM340" s="6">
        <v>14</v>
      </c>
      <c r="AN340" s="5" t="str" cm="1">
        <f t="array" ref="AN340">_xll.Dce_Name_SectI(AF340, AG340, AJ340, AI340, AK340, "x", "-", $Q$14)</f>
        <v>(1228-728)x300x10x14</v>
      </c>
      <c r="AO340" s="5">
        <f t="shared" si="188"/>
        <v>1200</v>
      </c>
      <c r="AP340" s="27">
        <f t="shared" si="189"/>
        <v>204</v>
      </c>
      <c r="AQ340" s="27">
        <f t="shared" si="190"/>
        <v>453510.88</v>
      </c>
      <c r="AR340" s="5">
        <f t="shared" si="191"/>
        <v>6310</v>
      </c>
      <c r="AS340" s="5">
        <f t="shared" si="192"/>
        <v>7386.170684039088</v>
      </c>
      <c r="AT340" s="27">
        <f t="shared" si="193"/>
        <v>420.66666666666669</v>
      </c>
      <c r="AU340" s="27">
        <f t="shared" si="194"/>
        <v>4349.3999999999996</v>
      </c>
      <c r="AV340" s="82">
        <f t="shared" si="195"/>
        <v>9.5346666666666665E-7</v>
      </c>
      <c r="AW340" s="82">
        <f t="shared" si="196"/>
        <v>23212287</v>
      </c>
      <c r="AX340" s="82">
        <f t="shared" si="197"/>
        <v>2.3212286999999999E-5</v>
      </c>
      <c r="AY340" s="70">
        <f t="shared" si="198"/>
        <v>0.12550866986930984</v>
      </c>
      <c r="AZ340" s="16">
        <f t="shared" si="199"/>
        <v>910.5</v>
      </c>
      <c r="BA340" s="22" t="s">
        <v>303</v>
      </c>
      <c r="BB340" s="23">
        <v>-87.429531268411665</v>
      </c>
      <c r="BC340" s="23">
        <v>170.31338703480759</v>
      </c>
      <c r="BD340" s="23">
        <v>5.1946610981990687E-2</v>
      </c>
      <c r="BE340" s="23">
        <v>2.4426290887925133E-3</v>
      </c>
      <c r="BF340" s="23">
        <v>2.0093440617734437E-3</v>
      </c>
      <c r="BG340" s="23">
        <v>1200.9493562497569</v>
      </c>
      <c r="BH340" s="42" cm="1">
        <f t="array" ref="BH340">_xll.Bimoment(BE340,AY340,AD340,AE340,$O$75)</f>
        <v>1.9225594613686382E-2</v>
      </c>
      <c r="BI340" s="42">
        <f t="shared" si="200"/>
        <v>4.3288842484992237E-3</v>
      </c>
      <c r="BJ340" s="42">
        <f t="shared" si="201"/>
        <v>20.275403218429474</v>
      </c>
      <c r="BK340" s="24">
        <f t="shared" si="202"/>
        <v>0.35</v>
      </c>
      <c r="BL340" s="26" cm="1">
        <f t="array" ref="BL340">_xll.TCVN5575AnnexEHeSoCx(1,BK340)</f>
        <v>1.1619999999999999</v>
      </c>
      <c r="BM340" s="26">
        <f t="shared" si="203"/>
        <v>1.47</v>
      </c>
      <c r="BN340" s="24">
        <f t="shared" si="204"/>
        <v>1</v>
      </c>
      <c r="BO340" s="26" cm="1">
        <f t="array" ref="BO340">noisuy1chieu(BQ340*BN340,$C$92:$M$92,$C$93:$M$93)</f>
        <v>2.7737903594970703</v>
      </c>
      <c r="BP340" s="24">
        <f t="shared" si="205"/>
        <v>1.9737058787373637E-2</v>
      </c>
      <c r="BQ340" s="26">
        <f t="shared" si="206"/>
        <v>0.64439724994911707</v>
      </c>
      <c r="BR340" s="24">
        <f t="shared" si="207"/>
        <v>1.4964193827775491E-5</v>
      </c>
      <c r="BS340" s="24">
        <f t="shared" si="208"/>
        <v>1.2520527223121563E-4</v>
      </c>
      <c r="BT340" s="42">
        <f t="shared" si="209"/>
        <v>0.66414927293031845</v>
      </c>
      <c r="BU340" s="42">
        <f t="shared" si="210"/>
        <v>0.66425951400872196</v>
      </c>
      <c r="BV340" s="28">
        <f t="shared" si="211"/>
        <v>0.66425951400872196</v>
      </c>
      <c r="BW340" s="5" t="str">
        <f t="shared" si="212"/>
        <v>OK</v>
      </c>
      <c r="BX340" s="51">
        <v>1.2</v>
      </c>
      <c r="BY340" s="96" cm="1">
        <f t="array" ref="BY340">_xll.DCETCVNPhuLucFHeSoOnDinh(AE340*1000, BX340*1000, AH340, AI340, AJ340, AK340, AL340, AM340, $D$29)</f>
        <v>1</v>
      </c>
      <c r="BZ340" s="52">
        <f t="shared" si="213"/>
        <v>0.74878960444087383</v>
      </c>
      <c r="CA340" s="54">
        <f t="shared" si="214"/>
        <v>0.74892977390693283</v>
      </c>
      <c r="CB340" s="5" t="str">
        <f t="shared" si="215"/>
        <v>OK</v>
      </c>
      <c r="CC340" s="56">
        <f t="shared" si="216"/>
        <v>0.34499859601035404</v>
      </c>
      <c r="CD340" s="55">
        <f t="shared" si="217"/>
        <v>0.34499859601035404</v>
      </c>
      <c r="CE340" s="54">
        <f t="shared" si="218"/>
        <v>0.34499859601035404</v>
      </c>
      <c r="CF340" s="52">
        <f t="shared" si="219"/>
        <v>0.38</v>
      </c>
      <c r="CG340" s="5" t="str">
        <f t="shared" si="220"/>
        <v>OK</v>
      </c>
      <c r="CH340" s="57">
        <f t="shared" si="221"/>
        <v>3.9972251123958262</v>
      </c>
      <c r="CI340" s="6">
        <f t="shared" si="222"/>
        <v>3.2</v>
      </c>
      <c r="CJ340" s="5" t="str">
        <f t="shared" si="223"/>
        <v>Gia cường</v>
      </c>
      <c r="DN340" s="181"/>
      <c r="DP340" s="27"/>
      <c r="DQ340" s="27"/>
      <c r="DR340" s="5"/>
      <c r="DS340" s="5"/>
      <c r="DT340" s="27"/>
      <c r="DU340" s="27"/>
      <c r="DV340" s="82"/>
      <c r="DW340" s="82"/>
      <c r="DX340" s="82"/>
      <c r="DY340" s="70"/>
      <c r="DZ340" s="16"/>
      <c r="EH340" s="42"/>
      <c r="EI340" s="42"/>
      <c r="EJ340" s="42"/>
      <c r="EK340" s="24"/>
      <c r="EL340" s="26"/>
      <c r="EM340" s="26"/>
      <c r="EN340" s="24"/>
      <c r="EO340" s="26"/>
      <c r="EP340" s="24"/>
      <c r="EQ340" s="26"/>
      <c r="ER340" s="24"/>
      <c r="ES340" s="24"/>
      <c r="ET340" s="42"/>
      <c r="EU340" s="42"/>
      <c r="EV340" s="28"/>
      <c r="EX340" s="51"/>
      <c r="EY340" s="96"/>
      <c r="EZ340" s="52"/>
      <c r="FA340" s="54"/>
      <c r="FB340" s="5"/>
      <c r="FC340" s="56"/>
      <c r="FD340" s="55"/>
      <c r="FE340" s="54"/>
      <c r="FF340" s="52"/>
      <c r="FG340" s="5"/>
      <c r="FH340" s="57"/>
      <c r="FI340" s="6"/>
      <c r="FJ340" s="5"/>
    </row>
    <row r="341" spans="27:166">
      <c r="AA341" s="18" t="s">
        <v>131</v>
      </c>
      <c r="AB341" s="22" t="s">
        <v>342</v>
      </c>
      <c r="AC341" s="22" t="s">
        <v>211</v>
      </c>
      <c r="AD341" s="74">
        <v>4.92</v>
      </c>
      <c r="AE341" s="74">
        <v>9.84</v>
      </c>
      <c r="AF341" s="22">
        <v>1228</v>
      </c>
      <c r="AG341" s="22">
        <v>728</v>
      </c>
      <c r="AH341" s="22">
        <v>978</v>
      </c>
      <c r="AI341" s="6">
        <v>10</v>
      </c>
      <c r="AJ341" s="6">
        <v>300</v>
      </c>
      <c r="AK341" s="6">
        <v>14</v>
      </c>
      <c r="AL341" s="6">
        <v>300</v>
      </c>
      <c r="AM341" s="6">
        <v>14</v>
      </c>
      <c r="AN341" s="5" t="str" cm="1">
        <f t="array" ref="AN341">_xll.Dce_Name_SectI(AF341, AG341, AJ341, AI341, AK341, "x", "-", $Q$14)</f>
        <v>(1228-728)x300x10x14</v>
      </c>
      <c r="AO341" s="5">
        <f t="shared" si="188"/>
        <v>950</v>
      </c>
      <c r="AP341" s="27">
        <f t="shared" si="189"/>
        <v>179</v>
      </c>
      <c r="AQ341" s="27">
        <f t="shared" si="190"/>
        <v>266613.79666666663</v>
      </c>
      <c r="AR341" s="5">
        <f t="shared" si="191"/>
        <v>6307.916666666667</v>
      </c>
      <c r="AS341" s="5">
        <f t="shared" si="192"/>
        <v>5452.224880708929</v>
      </c>
      <c r="AT341" s="27">
        <f t="shared" si="193"/>
        <v>420.52777777777777</v>
      </c>
      <c r="AU341" s="27">
        <f t="shared" si="194"/>
        <v>3152.5250000000001</v>
      </c>
      <c r="AV341" s="82">
        <f t="shared" si="195"/>
        <v>8.7013333333333334E-7</v>
      </c>
      <c r="AW341" s="82">
        <f t="shared" si="196"/>
        <v>14636412</v>
      </c>
      <c r="AX341" s="82">
        <f t="shared" si="197"/>
        <v>1.4636412E-5</v>
      </c>
      <c r="AY341" s="70">
        <f t="shared" si="198"/>
        <v>0.1509925520416649</v>
      </c>
      <c r="AZ341" s="16">
        <f t="shared" si="199"/>
        <v>723</v>
      </c>
      <c r="BA341" s="22" t="s">
        <v>303</v>
      </c>
      <c r="BB341" s="23">
        <v>-82.639943042378775</v>
      </c>
      <c r="BC341" s="23">
        <v>130.00101946569839</v>
      </c>
      <c r="BD341" s="23">
        <v>5.1946610981990687E-2</v>
      </c>
      <c r="BE341" s="23">
        <v>2.4426290887925133E-3</v>
      </c>
      <c r="BF341" s="23">
        <v>0.25362186680719873</v>
      </c>
      <c r="BG341" s="23">
        <v>462.48307025650644</v>
      </c>
      <c r="BH341" s="42" cm="1">
        <f t="array" ref="BH341">_xll.Bimoment(BE341,AY341,AD341,AE341,$O$75)</f>
        <v>-9.2549986498625201E-3</v>
      </c>
      <c r="BI341" s="42">
        <f t="shared" si="200"/>
        <v>5.4680643138937564E-3</v>
      </c>
      <c r="BJ341" s="42">
        <f t="shared" si="201"/>
        <v>15.476311841154571</v>
      </c>
      <c r="BK341" s="24">
        <f t="shared" si="202"/>
        <v>0.44210526315789472</v>
      </c>
      <c r="BL341" s="26" cm="1">
        <f t="array" ref="BL341">_xll.TCVN5575AnnexEHeSoCx(1,BK341)</f>
        <v>1.1362105263157896</v>
      </c>
      <c r="BM341" s="26">
        <f t="shared" si="203"/>
        <v>1.47</v>
      </c>
      <c r="BN341" s="24">
        <f t="shared" si="204"/>
        <v>1</v>
      </c>
      <c r="BO341" s="26" cm="1">
        <f t="array" ref="BO341">noisuy1chieu(BQ341*BN341,$C$92:$M$92,$C$93:$M$93)</f>
        <v>2.1455614566802979</v>
      </c>
      <c r="BP341" s="24">
        <f t="shared" si="205"/>
        <v>2.1261379053831648E-2</v>
      </c>
      <c r="BQ341" s="26">
        <f t="shared" si="206"/>
        <v>0.34380938130499217</v>
      </c>
      <c r="BR341" s="24">
        <f t="shared" si="207"/>
        <v>1.8894226792166928E-3</v>
      </c>
      <c r="BS341" s="24">
        <f t="shared" si="208"/>
        <v>9.8128130372759266E-5</v>
      </c>
      <c r="BT341" s="42">
        <f t="shared" si="209"/>
        <v>0.36696018303804051</v>
      </c>
      <c r="BU341" s="42">
        <f t="shared" si="210"/>
        <v>0.36516888848919654</v>
      </c>
      <c r="BV341" s="28">
        <f t="shared" si="211"/>
        <v>0.36696018303804051</v>
      </c>
      <c r="BW341" s="5" t="str">
        <f t="shared" si="212"/>
        <v>OK</v>
      </c>
      <c r="BX341" s="51">
        <v>1.2</v>
      </c>
      <c r="BY341" s="96" cm="1">
        <f t="array" ref="BY341">_xll.DCETCVNPhuLucFHeSoOnDinh(AE341*1000, BX341*1000, AH341, AI341, AJ341, AK341, AL341, AM341, $D$29)</f>
        <v>1</v>
      </c>
      <c r="BZ341" s="52">
        <f t="shared" si="213"/>
        <v>0.39063983808485103</v>
      </c>
      <c r="CA341" s="54">
        <f t="shared" si="214"/>
        <v>0.39262738889444049</v>
      </c>
      <c r="CB341" s="5" t="str">
        <f t="shared" si="215"/>
        <v>OK</v>
      </c>
      <c r="CC341" s="56">
        <f t="shared" si="216"/>
        <v>0.34499859601035404</v>
      </c>
      <c r="CD341" s="55">
        <f t="shared" si="217"/>
        <v>0.34499859601035404</v>
      </c>
      <c r="CE341" s="54">
        <f t="shared" si="218"/>
        <v>0.34499859601035404</v>
      </c>
      <c r="CF341" s="52">
        <f t="shared" si="219"/>
        <v>0.38</v>
      </c>
      <c r="CG341" s="5" t="str">
        <f t="shared" si="220"/>
        <v>OK</v>
      </c>
      <c r="CH341" s="57">
        <f t="shared" si="221"/>
        <v>3.1644698806466955</v>
      </c>
      <c r="CI341" s="6">
        <f t="shared" si="222"/>
        <v>3.2</v>
      </c>
      <c r="CJ341" s="5" t="str">
        <f t="shared" si="223"/>
        <v>OK</v>
      </c>
      <c r="DN341" s="181"/>
      <c r="DP341" s="27"/>
      <c r="DQ341" s="27"/>
      <c r="DR341" s="5"/>
      <c r="DS341" s="5"/>
      <c r="DT341" s="27"/>
      <c r="DU341" s="27"/>
      <c r="DV341" s="82"/>
      <c r="DW341" s="82"/>
      <c r="DX341" s="82"/>
      <c r="DY341" s="70"/>
      <c r="DZ341" s="16"/>
      <c r="EH341" s="42"/>
      <c r="EI341" s="42"/>
      <c r="EJ341" s="42"/>
      <c r="EK341" s="24"/>
      <c r="EL341" s="26"/>
      <c r="EM341" s="26"/>
      <c r="EN341" s="24"/>
      <c r="EO341" s="26"/>
      <c r="EP341" s="24"/>
      <c r="EQ341" s="26"/>
      <c r="ER341" s="24"/>
      <c r="ES341" s="24"/>
      <c r="ET341" s="42"/>
      <c r="EU341" s="42"/>
      <c r="EV341" s="28"/>
      <c r="EX341" s="51"/>
      <c r="EY341" s="96"/>
      <c r="EZ341" s="52"/>
      <c r="FA341" s="54"/>
      <c r="FB341" s="5"/>
      <c r="FC341" s="56"/>
      <c r="FD341" s="55"/>
      <c r="FE341" s="54"/>
      <c r="FF341" s="52"/>
      <c r="FG341" s="5"/>
      <c r="FH341" s="57"/>
      <c r="FI341" s="6"/>
      <c r="FJ341" s="5"/>
    </row>
    <row r="342" spans="27:166">
      <c r="AA342" s="18" t="s">
        <v>131</v>
      </c>
      <c r="AB342" s="22" t="s">
        <v>342</v>
      </c>
      <c r="AC342" s="22" t="s">
        <v>211</v>
      </c>
      <c r="AD342" s="74">
        <v>8.26</v>
      </c>
      <c r="AE342" s="74">
        <v>9.84</v>
      </c>
      <c r="AF342" s="22">
        <v>1228</v>
      </c>
      <c r="AG342" s="22">
        <v>728</v>
      </c>
      <c r="AH342" s="22">
        <v>808.49119861273095</v>
      </c>
      <c r="AI342" s="6">
        <v>10</v>
      </c>
      <c r="AJ342" s="6">
        <v>300</v>
      </c>
      <c r="AK342" s="6">
        <v>14</v>
      </c>
      <c r="AL342" s="6">
        <v>300</v>
      </c>
      <c r="AM342" s="6">
        <v>14</v>
      </c>
      <c r="AN342" s="5" t="str" cm="1">
        <f t="array" ref="AN342">_xll.Dce_Name_SectI(AF342, AG342, AJ342, AI342, AK342, "x", "-", $Q$14)</f>
        <v>(1228-728)x300x10x14</v>
      </c>
      <c r="AO342" s="5">
        <f t="shared" si="188"/>
        <v>780.49119861273095</v>
      </c>
      <c r="AP342" s="27">
        <f t="shared" si="189"/>
        <v>162.04911986127311</v>
      </c>
      <c r="AQ342" s="27">
        <f t="shared" si="190"/>
        <v>172189.89394905735</v>
      </c>
      <c r="AR342" s="5">
        <f t="shared" si="191"/>
        <v>6306.5040933217724</v>
      </c>
      <c r="AS342" s="5">
        <f t="shared" si="192"/>
        <v>4259.5366342766256</v>
      </c>
      <c r="AT342" s="27">
        <f t="shared" si="193"/>
        <v>420.4336062214515</v>
      </c>
      <c r="AU342" s="27">
        <f t="shared" si="194"/>
        <v>2429.8896559766567</v>
      </c>
      <c r="AV342" s="82">
        <f t="shared" si="195"/>
        <v>8.1363039953757696E-7</v>
      </c>
      <c r="AW342" s="82">
        <f t="shared" si="196"/>
        <v>9941656.1686012279</v>
      </c>
      <c r="AX342" s="82">
        <f t="shared" si="197"/>
        <v>9.9416561686012285E-6</v>
      </c>
      <c r="AY342" s="70">
        <f t="shared" si="198"/>
        <v>0.17715937900807543</v>
      </c>
      <c r="AZ342" s="16">
        <f t="shared" si="199"/>
        <v>595.86839895954824</v>
      </c>
      <c r="BA342" s="22" t="s">
        <v>303</v>
      </c>
      <c r="BB342" s="23">
        <v>-79.468730691363007</v>
      </c>
      <c r="BC342" s="23">
        <v>103.309982177983</v>
      </c>
      <c r="BD342" s="23">
        <v>5.1946610981990687E-2</v>
      </c>
      <c r="BE342" s="23">
        <v>2.4426290887925133E-3</v>
      </c>
      <c r="BF342" s="23">
        <v>0.4269488274135016</v>
      </c>
      <c r="BG342" s="23">
        <v>73.390359874981343</v>
      </c>
      <c r="BH342" s="42" cm="1">
        <f t="array" ref="BH342">_xll.Bimoment(BE342,AY342,AD342,AE342,$O$75)</f>
        <v>3.3503286111455661E-3</v>
      </c>
      <c r="BI342" s="42">
        <f t="shared" si="200"/>
        <v>6.6556305919044561E-3</v>
      </c>
      <c r="BJ342" s="42">
        <f t="shared" si="201"/>
        <v>12.298807402140833</v>
      </c>
      <c r="BK342" s="24">
        <f t="shared" si="202"/>
        <v>0.53812266012290844</v>
      </c>
      <c r="BL342" s="26" cm="1">
        <f t="array" ref="BL342">_xll.TCVN5575AnnexEHeSoCx(1,BK342)</f>
        <v>1.1161877339877091</v>
      </c>
      <c r="BM342" s="26">
        <f t="shared" si="203"/>
        <v>1.47</v>
      </c>
      <c r="BN342" s="24">
        <f t="shared" si="204"/>
        <v>1</v>
      </c>
      <c r="BO342" s="26" cm="1">
        <f t="array" ref="BO342">noisuy1chieu(BQ342*BN342,$C$92:$M$92,$C$93:$M$93)</f>
        <v>1.5880054235458374</v>
      </c>
      <c r="BP342" s="24">
        <f t="shared" si="205"/>
        <v>2.258416571289594E-2</v>
      </c>
      <c r="BQ342" s="26">
        <f t="shared" si="206"/>
        <v>7.1087602252809426E-2</v>
      </c>
      <c r="BR342" s="24">
        <f t="shared" si="207"/>
        <v>3.1813798024996221E-3</v>
      </c>
      <c r="BS342" s="24">
        <f t="shared" si="208"/>
        <v>5.8234652956757191E-5</v>
      </c>
      <c r="BT342" s="42">
        <f t="shared" si="209"/>
        <v>9.6853147768204986E-2</v>
      </c>
      <c r="BU342" s="42">
        <f t="shared" si="210"/>
        <v>9.3730002618662128E-2</v>
      </c>
      <c r="BV342" s="28">
        <f t="shared" si="211"/>
        <v>9.6853147768204986E-2</v>
      </c>
      <c r="BW342" s="5" t="str">
        <f t="shared" si="212"/>
        <v>OK</v>
      </c>
      <c r="BX342" s="51">
        <v>1.2</v>
      </c>
      <c r="BY342" s="96" cm="1">
        <f t="array" ref="BY342">_xll.DCETCVNPhuLucFHeSoOnDinh(AE342*1000, BX342*1000, AH342, AI342, AJ342, AK342, AL342, AM342, $D$29)</f>
        <v>1</v>
      </c>
      <c r="BZ342" s="52">
        <f t="shared" si="213"/>
        <v>7.9347109673182911E-2</v>
      </c>
      <c r="CA342" s="54">
        <f t="shared" si="214"/>
        <v>8.2586724128639294E-2</v>
      </c>
      <c r="CB342" s="5" t="str">
        <f t="shared" si="215"/>
        <v>OK</v>
      </c>
      <c r="CC342" s="56">
        <f t="shared" si="216"/>
        <v>0.34499859601035404</v>
      </c>
      <c r="CD342" s="55">
        <f t="shared" si="217"/>
        <v>0.34499859601035404</v>
      </c>
      <c r="CE342" s="54">
        <f t="shared" si="218"/>
        <v>0.34499859601035404</v>
      </c>
      <c r="CF342" s="52">
        <f t="shared" si="219"/>
        <v>0.38</v>
      </c>
      <c r="CG342" s="5" t="str">
        <f t="shared" si="220"/>
        <v>OK</v>
      </c>
      <c r="CH342" s="57">
        <f t="shared" si="221"/>
        <v>2.5998325159156055</v>
      </c>
      <c r="CI342" s="6">
        <f t="shared" si="222"/>
        <v>3.2</v>
      </c>
      <c r="CJ342" s="5" t="str">
        <f t="shared" si="223"/>
        <v>OK</v>
      </c>
      <c r="DN342" s="181"/>
      <c r="DP342" s="27"/>
      <c r="DQ342" s="27"/>
      <c r="DR342" s="5"/>
      <c r="DS342" s="5"/>
      <c r="DT342" s="27"/>
      <c r="DU342" s="27"/>
      <c r="DV342" s="82"/>
      <c r="DW342" s="82"/>
      <c r="DX342" s="82"/>
      <c r="DY342" s="70"/>
      <c r="DZ342" s="16"/>
      <c r="EH342" s="42"/>
      <c r="EI342" s="42"/>
      <c r="EJ342" s="42"/>
      <c r="EK342" s="24"/>
      <c r="EL342" s="26"/>
      <c r="EM342" s="26"/>
      <c r="EN342" s="24"/>
      <c r="EO342" s="26"/>
      <c r="EP342" s="24"/>
      <c r="EQ342" s="26"/>
      <c r="ER342" s="24"/>
      <c r="ES342" s="24"/>
      <c r="ET342" s="42"/>
      <c r="EU342" s="42"/>
      <c r="EV342" s="28"/>
      <c r="EX342" s="51"/>
      <c r="EY342" s="96"/>
      <c r="EZ342" s="52"/>
      <c r="FA342" s="54"/>
      <c r="FB342" s="5"/>
      <c r="FC342" s="56"/>
      <c r="FD342" s="55"/>
      <c r="FE342" s="54"/>
      <c r="FF342" s="52"/>
      <c r="FG342" s="5"/>
      <c r="FH342" s="57"/>
      <c r="FI342" s="6"/>
      <c r="FJ342" s="5"/>
    </row>
    <row r="343" spans="27:166">
      <c r="AA343" s="18" t="s">
        <v>131</v>
      </c>
      <c r="AB343" s="22" t="s">
        <v>342</v>
      </c>
      <c r="AC343" s="22" t="s">
        <v>211</v>
      </c>
      <c r="AD343" s="74">
        <v>8.26</v>
      </c>
      <c r="AE343" s="74">
        <v>9.84</v>
      </c>
      <c r="AF343" s="22">
        <v>1228</v>
      </c>
      <c r="AG343" s="22">
        <v>728</v>
      </c>
      <c r="AH343" s="22">
        <v>808.49119861273095</v>
      </c>
      <c r="AI343" s="6">
        <v>10</v>
      </c>
      <c r="AJ343" s="6">
        <v>300</v>
      </c>
      <c r="AK343" s="6">
        <v>14</v>
      </c>
      <c r="AL343" s="6">
        <v>300</v>
      </c>
      <c r="AM343" s="6">
        <v>14</v>
      </c>
      <c r="AN343" s="5" t="str" cm="1">
        <f t="array" ref="AN343">_xll.Dce_Name_SectI(AF343, AG343, AJ343, AI343, AK343, "x", "-", $Q$14)</f>
        <v>(1228-728)x300x10x14</v>
      </c>
      <c r="AO343" s="5">
        <f t="shared" si="188"/>
        <v>780.49119861273095</v>
      </c>
      <c r="AP343" s="27">
        <f t="shared" si="189"/>
        <v>162.04911986127311</v>
      </c>
      <c r="AQ343" s="27">
        <f t="shared" si="190"/>
        <v>172189.89394905735</v>
      </c>
      <c r="AR343" s="5">
        <f t="shared" si="191"/>
        <v>6306.5040933217724</v>
      </c>
      <c r="AS343" s="5">
        <f t="shared" si="192"/>
        <v>4259.5366342766256</v>
      </c>
      <c r="AT343" s="27">
        <f t="shared" si="193"/>
        <v>420.4336062214515</v>
      </c>
      <c r="AU343" s="27">
        <f t="shared" si="194"/>
        <v>2429.8896559766567</v>
      </c>
      <c r="AV343" s="82">
        <f t="shared" si="195"/>
        <v>8.1363039953757696E-7</v>
      </c>
      <c r="AW343" s="82">
        <f t="shared" si="196"/>
        <v>9941656.1686012279</v>
      </c>
      <c r="AX343" s="82">
        <f t="shared" si="197"/>
        <v>9.9416561686012285E-6</v>
      </c>
      <c r="AY343" s="70">
        <f t="shared" si="198"/>
        <v>0.17715937900807543</v>
      </c>
      <c r="AZ343" s="16">
        <f t="shared" si="199"/>
        <v>595.86839895954824</v>
      </c>
      <c r="BA343" s="22" t="s">
        <v>303</v>
      </c>
      <c r="BB343" s="23">
        <v>-79.394555302642402</v>
      </c>
      <c r="BC343" s="23">
        <v>102.68567265616002</v>
      </c>
      <c r="BD343" s="23">
        <v>2.234236863360195E-2</v>
      </c>
      <c r="BE343" s="23">
        <v>2.4426290887943208E-3</v>
      </c>
      <c r="BF343" s="23">
        <v>0.42694882741349716</v>
      </c>
      <c r="BG343" s="23">
        <v>73.390388851719763</v>
      </c>
      <c r="BH343" s="42" cm="1">
        <f t="array" ref="BH343">_xll.Bimoment(BE343,AY343,AD343,AE343,$O$75)</f>
        <v>3.3503286111480454E-3</v>
      </c>
      <c r="BI343" s="42">
        <f t="shared" si="200"/>
        <v>2.8626035339429788E-3</v>
      </c>
      <c r="BJ343" s="42">
        <f t="shared" si="201"/>
        <v>12.22448484001905</v>
      </c>
      <c r="BK343" s="24">
        <f t="shared" si="202"/>
        <v>0.53812266012290844</v>
      </c>
      <c r="BL343" s="26" cm="1">
        <f t="array" ref="BL343">_xll.TCVN5575AnnexEHeSoCx(1,BK343)</f>
        <v>1.1161877339877091</v>
      </c>
      <c r="BM343" s="26">
        <f t="shared" si="203"/>
        <v>1.47</v>
      </c>
      <c r="BN343" s="24">
        <f t="shared" si="204"/>
        <v>1</v>
      </c>
      <c r="BO343" s="26" cm="1">
        <f t="array" ref="BO343">noisuy1chieu(BQ343*BN343,$C$92:$M$92,$C$93:$M$93)</f>
        <v>1.588005542755127</v>
      </c>
      <c r="BP343" s="24">
        <f t="shared" si="205"/>
        <v>2.2563085858516602E-2</v>
      </c>
      <c r="BQ343" s="26">
        <f t="shared" si="206"/>
        <v>7.1087630320349329E-2</v>
      </c>
      <c r="BR343" s="24">
        <f t="shared" si="207"/>
        <v>3.1813798024995892E-3</v>
      </c>
      <c r="BS343" s="24">
        <f t="shared" si="208"/>
        <v>5.8234648585208732E-5</v>
      </c>
      <c r="BT343" s="42">
        <f t="shared" si="209"/>
        <v>9.6832095981365524E-2</v>
      </c>
      <c r="BU343" s="42">
        <f t="shared" si="210"/>
        <v>9.3708950827451135E-2</v>
      </c>
      <c r="BV343" s="28">
        <f t="shared" si="211"/>
        <v>9.6832095981365524E-2</v>
      </c>
      <c r="BW343" s="5" t="str">
        <f t="shared" si="212"/>
        <v>OK</v>
      </c>
      <c r="BX343" s="51">
        <v>1.2</v>
      </c>
      <c r="BY343" s="96" cm="1">
        <f t="array" ref="BY343">_xll.DCETCVNPhuLucFHeSoOnDinh(AE343*1000, BX343*1000, AH343, AI343, AJ343, AK343, AL343, AM343, $D$29)</f>
        <v>1</v>
      </c>
      <c r="BZ343" s="52">
        <f t="shared" si="213"/>
        <v>7.9347141001826701E-2</v>
      </c>
      <c r="CA343" s="54">
        <f t="shared" si="214"/>
        <v>8.2586755452911498E-2</v>
      </c>
      <c r="CB343" s="5" t="str">
        <f t="shared" si="215"/>
        <v>OK</v>
      </c>
      <c r="CC343" s="56">
        <f t="shared" si="216"/>
        <v>0.34499859601035404</v>
      </c>
      <c r="CD343" s="55">
        <f t="shared" si="217"/>
        <v>0.34499859601035404</v>
      </c>
      <c r="CE343" s="54">
        <f t="shared" si="218"/>
        <v>0.34499859601035404</v>
      </c>
      <c r="CF343" s="52">
        <f t="shared" si="219"/>
        <v>0.38</v>
      </c>
      <c r="CG343" s="5" t="str">
        <f t="shared" si="220"/>
        <v>OK</v>
      </c>
      <c r="CH343" s="57">
        <f t="shared" si="221"/>
        <v>2.5998325159156055</v>
      </c>
      <c r="CI343" s="6">
        <f t="shared" si="222"/>
        <v>3.2</v>
      </c>
      <c r="CJ343" s="5" t="str">
        <f t="shared" si="223"/>
        <v>OK</v>
      </c>
      <c r="DN343" s="181"/>
      <c r="DP343" s="27"/>
      <c r="DQ343" s="27"/>
      <c r="DR343" s="5"/>
      <c r="DS343" s="5"/>
      <c r="DT343" s="27"/>
      <c r="DU343" s="27"/>
      <c r="DV343" s="82"/>
      <c r="DW343" s="82"/>
      <c r="DX343" s="82"/>
      <c r="DY343" s="70"/>
      <c r="DZ343" s="16"/>
      <c r="EH343" s="42"/>
      <c r="EI343" s="42"/>
      <c r="EJ343" s="42"/>
      <c r="EK343" s="24"/>
      <c r="EL343" s="26"/>
      <c r="EM343" s="26"/>
      <c r="EN343" s="24"/>
      <c r="EO343" s="26"/>
      <c r="EP343" s="24"/>
      <c r="EQ343" s="26"/>
      <c r="ER343" s="24"/>
      <c r="ES343" s="24"/>
      <c r="ET343" s="42"/>
      <c r="EU343" s="42"/>
      <c r="EV343" s="28"/>
      <c r="EX343" s="51"/>
      <c r="EY343" s="96"/>
      <c r="EZ343" s="52"/>
      <c r="FA343" s="54"/>
      <c r="FB343" s="5"/>
      <c r="FC343" s="56"/>
      <c r="FD343" s="55"/>
      <c r="FE343" s="54"/>
      <c r="FF343" s="52"/>
      <c r="FG343" s="5"/>
      <c r="FH343" s="57"/>
      <c r="FI343" s="6"/>
      <c r="FJ343" s="5"/>
    </row>
    <row r="344" spans="27:166">
      <c r="AA344" s="18" t="s">
        <v>131</v>
      </c>
      <c r="AB344" s="22" t="s">
        <v>342</v>
      </c>
      <c r="AC344" s="22" t="s">
        <v>211</v>
      </c>
      <c r="AD344" s="74">
        <v>9.84</v>
      </c>
      <c r="AE344" s="74">
        <v>9.84</v>
      </c>
      <c r="AF344" s="22">
        <v>1228</v>
      </c>
      <c r="AG344" s="22">
        <v>728</v>
      </c>
      <c r="AH344" s="22">
        <v>728</v>
      </c>
      <c r="AI344" s="6">
        <v>10</v>
      </c>
      <c r="AJ344" s="6">
        <v>300</v>
      </c>
      <c r="AK344" s="6">
        <v>14</v>
      </c>
      <c r="AL344" s="6">
        <v>300</v>
      </c>
      <c r="AM344" s="6">
        <v>14</v>
      </c>
      <c r="AN344" s="5" t="str" cm="1">
        <f t="array" ref="AN344">_xll.Dce_Name_SectI(AF344, AG344, AJ344, AI344, AK344, "x", "-", $Q$14)</f>
        <v>(1228-728)x300x10x14</v>
      </c>
      <c r="AO344" s="5">
        <f t="shared" ref="AO344:AO407" si="224">AH344-AK344-AM344</f>
        <v>700</v>
      </c>
      <c r="AP344" s="27">
        <f t="shared" ref="AP344:AP407" si="225">(AO344*AI344+AJ344*AK344+AL344*AM344)/100</f>
        <v>154</v>
      </c>
      <c r="AQ344" s="27">
        <f t="shared" ref="AQ344:AQ407" si="226">(AI344*AO344^3/12+AJ344*AK344^3/12+AJ344*AK344*(AO344/2+AK344/2)^2+AL344*AM344^3/12+AL344*AM344*(AO344/2+AM344/2)^2)/10000</f>
        <v>135654.21333333332</v>
      </c>
      <c r="AR344" s="5">
        <f t="shared" ref="AR344:AR407" si="227">(AO344*AI344^3/12+AK344*AJ344^3/12+AM344*AL344^3/12)/10000</f>
        <v>6305.833333333333</v>
      </c>
      <c r="AS344" s="5">
        <f t="shared" ref="AS344:AS407" si="228">AQ344/(AH344/20)</f>
        <v>3726.7641025641024</v>
      </c>
      <c r="AT344" s="27">
        <f t="shared" ref="AT344:AT407" si="229">AR344/(MAX(AJ344,AL344)/20)</f>
        <v>420.38888888888886</v>
      </c>
      <c r="AU344" s="27">
        <f t="shared" ref="AU344:AU407" si="230">(AI344*AO344^2/8+AJ344*AK344*(AO344/2+AK344/2))/1000</f>
        <v>2111.9</v>
      </c>
      <c r="AV344" s="82">
        <f t="shared" ref="AV344:AV407" si="231">((2*AJ344*AK344^3+(AO344+AK344)*AI344^3)/3)/1000000000000</f>
        <v>7.8680000000000003E-7</v>
      </c>
      <c r="AW344" s="82">
        <f t="shared" ref="AW344:AW407" si="232">(AJ344^3*(AH344-AK344)^2*AK344/24)/1000000</f>
        <v>8029287</v>
      </c>
      <c r="AX344" s="82">
        <f t="shared" ref="AX344:AX407" si="233">AW344/1000000000000</f>
        <v>8.0292870000000006E-6</v>
      </c>
      <c r="AY344" s="70">
        <f t="shared" ref="AY344:AY407" si="234">SQRT(($K$80*AV344)/($B$29*AX344))</f>
        <v>0.19385348826075771</v>
      </c>
      <c r="AZ344" s="16">
        <f t="shared" ref="AZ344:AZ407" si="235">AJ344*(AH344-AK344)/400</f>
        <v>535.5</v>
      </c>
      <c r="BA344" s="22" t="s">
        <v>303</v>
      </c>
      <c r="BB344" s="23">
        <v>-77.910296676537826</v>
      </c>
      <c r="BC344" s="23">
        <v>90.193162553112899</v>
      </c>
      <c r="BD344" s="23">
        <v>2.234236863360195E-2</v>
      </c>
      <c r="BE344" s="23">
        <v>2.4426290887943208E-3</v>
      </c>
      <c r="BF344" s="23">
        <v>0.39154956142252989</v>
      </c>
      <c r="BG344" s="23">
        <v>79.392848444569466</v>
      </c>
      <c r="BH344" s="42" cm="1">
        <f t="array" ref="BH344">_xll.Bimoment(BE344,AY344,AD344,AE344,$O$75)</f>
        <v>1.8608773346336482E-2</v>
      </c>
      <c r="BI344" s="42">
        <f t="shared" ref="BI344:BI407" si="236">ABS(BD344)/(AI344*AO344)*1000</f>
        <v>3.1917669476574212E-3</v>
      </c>
      <c r="BJ344" s="42">
        <f t="shared" ref="BJ344:BJ407" si="237">ABS(BC344)/(AJ344*AK344+AL344*AM344)*1000</f>
        <v>10.737281256322964</v>
      </c>
      <c r="BK344" s="24">
        <f t="shared" ref="BK344:BK407" si="238">(AJ344*AK344)/(AO344*AI344)</f>
        <v>0.6</v>
      </c>
      <c r="BL344" s="26" cm="1">
        <f t="array" ref="BL344">_xll.TCVN5575AnnexEHeSoCx(1,BK344)</f>
        <v>1.1099999999999999</v>
      </c>
      <c r="BM344" s="26">
        <f t="shared" ref="BM344:BM407" si="239">1.47</f>
        <v>1.47</v>
      </c>
      <c r="BN344" s="24">
        <f t="shared" ref="BN344:BN407" si="240">IF(BI344&lt;=0.5*$L$38,1,1-0.2/(BK344+0.25)*(BI344/L359)^4)</f>
        <v>1</v>
      </c>
      <c r="BO344" s="26" cm="1">
        <f t="array" ref="BO344">noisuy1chieu(BQ344*BN344,$C$92:$M$92,$C$93:$M$93)</f>
        <v>1.6167199611663818</v>
      </c>
      <c r="BP344" s="24">
        <f t="shared" ref="BP344:BP407" si="241">ABS(BB344)/(AP344*$L$40)*10</f>
        <v>2.3298533695136917E-2</v>
      </c>
      <c r="BQ344" s="26">
        <f t="shared" ref="BQ344:BQ407" si="242">ABS(BG344)/(BL344*BN344*AS344*$L$40)*1000</f>
        <v>8.8385485836643352E-2</v>
      </c>
      <c r="BR344" s="24">
        <f t="shared" ref="BR344:BR407" si="243">ABS(BF344)/(BM344*AT344*$L$40)*1000</f>
        <v>2.9179149578740446E-3</v>
      </c>
      <c r="BS344" s="24">
        <f t="shared" ref="BS344:BS407" si="244">ABS(BH344)*AZ344/(BO344*AW344*$L$40)*100000</f>
        <v>3.5352480496037605E-4</v>
      </c>
      <c r="BT344" s="42">
        <f t="shared" ref="BT344:BT407" si="245">BP344+BQ344+BR344</f>
        <v>0.11460193448965431</v>
      </c>
      <c r="BU344" s="42">
        <f t="shared" ref="BU344:BU407" si="246">BP344+BQ344+BS344</f>
        <v>0.11203754433674064</v>
      </c>
      <c r="BV344" s="28">
        <f t="shared" ref="BV344:BV407" si="247">MAX(BT344,BU344)</f>
        <v>0.11460193448965431</v>
      </c>
      <c r="BW344" s="5" t="str">
        <f t="shared" ref="BW344:BW407" si="248">IF(BV344&lt;=1,"OK","Check")</f>
        <v>OK</v>
      </c>
      <c r="BX344" s="51">
        <v>1.2</v>
      </c>
      <c r="BY344" s="96" cm="1">
        <f t="array" ref="BY344">_xll.DCETCVNPhuLucFHeSoOnDinh(AE344*1000, BX344*1000, AH344, AI344, AJ344, AK344, AL344, AM344, $D$29)</f>
        <v>1</v>
      </c>
      <c r="BZ344" s="52">
        <f t="shared" ref="BZ344:BZ407" si="249">(ABS(BG344)/(BY344*AS344)*1000)/$BE$14</f>
        <v>9.8107889278674129E-2</v>
      </c>
      <c r="CA344" s="54">
        <f t="shared" ref="CA344:CA407" si="250">BZ344+BR344+BS344</f>
        <v>0.10137932904150854</v>
      </c>
      <c r="CB344" s="5" t="str">
        <f t="shared" ref="CB344:CB407" si="251">IF(CA344&lt;=1,"OK","Check")</f>
        <v>OK</v>
      </c>
      <c r="CC344" s="56">
        <f t="shared" ref="CC344:CC407" si="252">(((AJ344-AI344)/2)/AK344)*SQRT($D$29/206000)</f>
        <v>0.34499859601035404</v>
      </c>
      <c r="CD344" s="55">
        <f t="shared" ref="CD344:CD407" si="253">(((AL344-AI344)/2)/AM344)*SQRT($D$29/206000)</f>
        <v>0.34499859601035404</v>
      </c>
      <c r="CE344" s="54">
        <f t="shared" ref="CE344:CE407" si="254">MAX(CC344,CD344)</f>
        <v>0.34499859601035404</v>
      </c>
      <c r="CF344" s="52">
        <f t="shared" ref="CF344:CF407" si="255">$L$58</f>
        <v>0.38</v>
      </c>
      <c r="CG344" s="5" t="str">
        <f t="shared" ref="CG344:CG407" si="256">IF(CE344&lt;=CF344,"OK","Check")</f>
        <v>OK</v>
      </c>
      <c r="CH344" s="57">
        <f t="shared" ref="CH344:CH407" si="257">(AO344/AI344)*SQRT($AK$16/$AK$14)</f>
        <v>2.3317146488975653</v>
      </c>
      <c r="CI344" s="6">
        <f t="shared" ref="CI344:CI407" si="258">3.2</f>
        <v>3.2</v>
      </c>
      <c r="CJ344" s="5" t="str">
        <f t="shared" ref="CJ344:CJ407" si="259">IF(CH344&lt;=CI344,"OK","Gia cường")</f>
        <v>OK</v>
      </c>
      <c r="DN344" s="181"/>
      <c r="DP344" s="27"/>
      <c r="DQ344" s="27"/>
      <c r="DR344" s="5"/>
      <c r="DS344" s="5"/>
      <c r="DT344" s="27"/>
      <c r="DU344" s="27"/>
      <c r="DV344" s="82"/>
      <c r="DW344" s="82"/>
      <c r="DX344" s="82"/>
      <c r="DY344" s="70"/>
      <c r="DZ344" s="16"/>
      <c r="EH344" s="42"/>
      <c r="EI344" s="42"/>
      <c r="EJ344" s="42"/>
      <c r="EK344" s="24"/>
      <c r="EL344" s="26"/>
      <c r="EM344" s="26"/>
      <c r="EN344" s="24"/>
      <c r="EO344" s="26"/>
      <c r="EP344" s="24"/>
      <c r="EQ344" s="26"/>
      <c r="ER344" s="24"/>
      <c r="ES344" s="24"/>
      <c r="ET344" s="42"/>
      <c r="EU344" s="42"/>
      <c r="EV344" s="28"/>
      <c r="EX344" s="51"/>
      <c r="EY344" s="96"/>
      <c r="EZ344" s="52"/>
      <c r="FA344" s="54"/>
      <c r="FB344" s="5"/>
      <c r="FC344" s="56"/>
      <c r="FD344" s="55"/>
      <c r="FE344" s="54"/>
      <c r="FF344" s="52"/>
      <c r="FG344" s="5"/>
      <c r="FH344" s="57"/>
      <c r="FI344" s="6"/>
      <c r="FJ344" s="5"/>
    </row>
    <row r="345" spans="27:166">
      <c r="AA345" s="18" t="s">
        <v>131</v>
      </c>
      <c r="AB345" s="22" t="s">
        <v>342</v>
      </c>
      <c r="AC345" s="22" t="s">
        <v>211</v>
      </c>
      <c r="AD345" s="74">
        <v>0</v>
      </c>
      <c r="AE345" s="74">
        <v>9.84</v>
      </c>
      <c r="AF345" s="22">
        <v>1228</v>
      </c>
      <c r="AG345" s="22">
        <v>728</v>
      </c>
      <c r="AH345" s="22">
        <v>1228</v>
      </c>
      <c r="AI345" s="6">
        <v>10</v>
      </c>
      <c r="AJ345" s="6">
        <v>300</v>
      </c>
      <c r="AK345" s="6">
        <v>14</v>
      </c>
      <c r="AL345" s="6">
        <v>300</v>
      </c>
      <c r="AM345" s="6">
        <v>14</v>
      </c>
      <c r="AN345" s="5" t="str" cm="1">
        <f t="array" ref="AN345">_xll.Dce_Name_SectI(AF345, AG345, AJ345, AI345, AK345, "x", "-", $Q$14)</f>
        <v>(1228-728)x300x10x14</v>
      </c>
      <c r="AO345" s="5">
        <f t="shared" si="224"/>
        <v>1200</v>
      </c>
      <c r="AP345" s="27">
        <f t="shared" si="225"/>
        <v>204</v>
      </c>
      <c r="AQ345" s="27">
        <f t="shared" si="226"/>
        <v>453510.88</v>
      </c>
      <c r="AR345" s="5">
        <f t="shared" si="227"/>
        <v>6310</v>
      </c>
      <c r="AS345" s="5">
        <f t="shared" si="228"/>
        <v>7386.170684039088</v>
      </c>
      <c r="AT345" s="27">
        <f t="shared" si="229"/>
        <v>420.66666666666669</v>
      </c>
      <c r="AU345" s="27">
        <f t="shared" si="230"/>
        <v>4349.3999999999996</v>
      </c>
      <c r="AV345" s="82">
        <f t="shared" si="231"/>
        <v>9.5346666666666665E-7</v>
      </c>
      <c r="AW345" s="82">
        <f t="shared" si="232"/>
        <v>23212287</v>
      </c>
      <c r="AX345" s="82">
        <f t="shared" si="233"/>
        <v>2.3212286999999999E-5</v>
      </c>
      <c r="AY345" s="70">
        <f t="shared" si="234"/>
        <v>0.12550866986930984</v>
      </c>
      <c r="AZ345" s="16">
        <f t="shared" si="235"/>
        <v>910.5</v>
      </c>
      <c r="BA345" s="22" t="s">
        <v>304</v>
      </c>
      <c r="BB345" s="23">
        <v>-16.217570712145971</v>
      </c>
      <c r="BC345" s="23">
        <v>83.831189379286783</v>
      </c>
      <c r="BD345" s="23">
        <v>3.9086812108914071E-2</v>
      </c>
      <c r="BE345" s="23">
        <v>1.7478564563089702E-2</v>
      </c>
      <c r="BF345" s="23">
        <v>6.2864183888873271E-3</v>
      </c>
      <c r="BG345" s="23">
        <v>672.7513398945465</v>
      </c>
      <c r="BH345" s="42" cm="1">
        <f t="array" ref="BH345">_xll.Bimoment(BE345,AY345,AD345,AE345,$O$75)</f>
        <v>0.13757135631477418</v>
      </c>
      <c r="BI345" s="42">
        <f t="shared" si="236"/>
        <v>3.257234342409506E-3</v>
      </c>
      <c r="BJ345" s="42">
        <f t="shared" si="237"/>
        <v>9.9799034975341403</v>
      </c>
      <c r="BK345" s="24">
        <f t="shared" si="238"/>
        <v>0.35</v>
      </c>
      <c r="BL345" s="26" cm="1">
        <f t="array" ref="BL345">_xll.TCVN5575AnnexEHeSoCx(1,BK345)</f>
        <v>1.1619999999999999</v>
      </c>
      <c r="BM345" s="26">
        <f t="shared" si="239"/>
        <v>1.47</v>
      </c>
      <c r="BN345" s="24">
        <f t="shared" si="240"/>
        <v>1</v>
      </c>
      <c r="BO345" s="26" cm="1">
        <f t="array" ref="BO345">noisuy1chieu(BQ345*BN345,$C$92:$M$92,$C$93:$M$93)</f>
        <v>2.1814489364624023</v>
      </c>
      <c r="BP345" s="24">
        <f t="shared" si="241"/>
        <v>3.6610872995685574E-3</v>
      </c>
      <c r="BQ345" s="26">
        <f t="shared" si="242"/>
        <v>0.36098034531730261</v>
      </c>
      <c r="BR345" s="24">
        <f t="shared" si="243"/>
        <v>4.6816861802540179E-5</v>
      </c>
      <c r="BS345" s="24">
        <f t="shared" si="244"/>
        <v>1.1391985884258899E-3</v>
      </c>
      <c r="BT345" s="42">
        <f t="shared" si="245"/>
        <v>0.36468824947867368</v>
      </c>
      <c r="BU345" s="42">
        <f t="shared" si="246"/>
        <v>0.36578063120529702</v>
      </c>
      <c r="BV345" s="28">
        <f t="shared" si="247"/>
        <v>0.36578063120529702</v>
      </c>
      <c r="BW345" s="5" t="str">
        <f t="shared" si="248"/>
        <v>OK</v>
      </c>
      <c r="BX345" s="51">
        <v>1.2</v>
      </c>
      <c r="BY345" s="96" cm="1">
        <f t="array" ref="BY345">_xll.DCETCVNPhuLucFHeSoOnDinh(AE345*1000, BX345*1000, AH345, AI345, AJ345, AK345, AL345, AM345, $D$29)</f>
        <v>1</v>
      </c>
      <c r="BZ345" s="52">
        <f t="shared" si="249"/>
        <v>0.41945916125870547</v>
      </c>
      <c r="CA345" s="54">
        <f t="shared" si="250"/>
        <v>0.42064517670893387</v>
      </c>
      <c r="CB345" s="5" t="str">
        <f t="shared" si="251"/>
        <v>OK</v>
      </c>
      <c r="CC345" s="56">
        <f t="shared" si="252"/>
        <v>0.34499859601035404</v>
      </c>
      <c r="CD345" s="55">
        <f t="shared" si="253"/>
        <v>0.34499859601035404</v>
      </c>
      <c r="CE345" s="54">
        <f t="shared" si="254"/>
        <v>0.34499859601035404</v>
      </c>
      <c r="CF345" s="52">
        <f t="shared" si="255"/>
        <v>0.38</v>
      </c>
      <c r="CG345" s="5" t="str">
        <f t="shared" si="256"/>
        <v>OK</v>
      </c>
      <c r="CH345" s="57">
        <f t="shared" si="257"/>
        <v>3.9972251123958262</v>
      </c>
      <c r="CI345" s="6">
        <f t="shared" si="258"/>
        <v>3.2</v>
      </c>
      <c r="CJ345" s="5" t="str">
        <f t="shared" si="259"/>
        <v>Gia cường</v>
      </c>
      <c r="DN345" s="181"/>
      <c r="DP345" s="27"/>
      <c r="DQ345" s="27"/>
      <c r="DR345" s="5"/>
      <c r="DS345" s="5"/>
      <c r="DT345" s="27"/>
      <c r="DU345" s="27"/>
      <c r="DV345" s="82"/>
      <c r="DW345" s="82"/>
      <c r="DX345" s="82"/>
      <c r="DY345" s="70"/>
      <c r="DZ345" s="16"/>
      <c r="EH345" s="42"/>
      <c r="EI345" s="42"/>
      <c r="EJ345" s="42"/>
      <c r="EK345" s="24"/>
      <c r="EL345" s="26"/>
      <c r="EM345" s="26"/>
      <c r="EN345" s="24"/>
      <c r="EO345" s="26"/>
      <c r="EP345" s="24"/>
      <c r="EQ345" s="26"/>
      <c r="ER345" s="24"/>
      <c r="ES345" s="24"/>
      <c r="ET345" s="42"/>
      <c r="EU345" s="42"/>
      <c r="EV345" s="28"/>
      <c r="EX345" s="51"/>
      <c r="EY345" s="96"/>
      <c r="EZ345" s="52"/>
      <c r="FA345" s="54"/>
      <c r="FB345" s="5"/>
      <c r="FC345" s="56"/>
      <c r="FD345" s="55"/>
      <c r="FE345" s="54"/>
      <c r="FF345" s="52"/>
      <c r="FG345" s="5"/>
      <c r="FH345" s="57"/>
      <c r="FI345" s="6"/>
      <c r="FJ345" s="5"/>
    </row>
    <row r="346" spans="27:166">
      <c r="AA346" s="18" t="s">
        <v>131</v>
      </c>
      <c r="AB346" s="22" t="s">
        <v>342</v>
      </c>
      <c r="AC346" s="22" t="s">
        <v>211</v>
      </c>
      <c r="AD346" s="74">
        <v>4.92</v>
      </c>
      <c r="AE346" s="74">
        <v>9.84</v>
      </c>
      <c r="AF346" s="22">
        <v>1228</v>
      </c>
      <c r="AG346" s="22">
        <v>728</v>
      </c>
      <c r="AH346" s="22">
        <v>978</v>
      </c>
      <c r="AI346" s="6">
        <v>10</v>
      </c>
      <c r="AJ346" s="6">
        <v>300</v>
      </c>
      <c r="AK346" s="6">
        <v>14</v>
      </c>
      <c r="AL346" s="6">
        <v>300</v>
      </c>
      <c r="AM346" s="6">
        <v>14</v>
      </c>
      <c r="AN346" s="5" t="str" cm="1">
        <f t="array" ref="AN346">_xll.Dce_Name_SectI(AF346, AG346, AJ346, AI346, AK346, "x", "-", $Q$14)</f>
        <v>(1228-728)x300x10x14</v>
      </c>
      <c r="AO346" s="5">
        <f t="shared" si="224"/>
        <v>950</v>
      </c>
      <c r="AP346" s="27">
        <f t="shared" si="225"/>
        <v>179</v>
      </c>
      <c r="AQ346" s="27">
        <f t="shared" si="226"/>
        <v>266613.79666666663</v>
      </c>
      <c r="AR346" s="5">
        <f t="shared" si="227"/>
        <v>6307.916666666667</v>
      </c>
      <c r="AS346" s="5">
        <f t="shared" si="228"/>
        <v>5452.224880708929</v>
      </c>
      <c r="AT346" s="27">
        <f t="shared" si="229"/>
        <v>420.52777777777777</v>
      </c>
      <c r="AU346" s="27">
        <f t="shared" si="230"/>
        <v>3152.5250000000001</v>
      </c>
      <c r="AV346" s="82">
        <f t="shared" si="231"/>
        <v>8.7013333333333334E-7</v>
      </c>
      <c r="AW346" s="82">
        <f t="shared" si="232"/>
        <v>14636412</v>
      </c>
      <c r="AX346" s="82">
        <f t="shared" si="233"/>
        <v>1.4636412E-5</v>
      </c>
      <c r="AY346" s="70">
        <f t="shared" si="234"/>
        <v>0.1509925520416649</v>
      </c>
      <c r="AZ346" s="16">
        <f t="shared" si="235"/>
        <v>723</v>
      </c>
      <c r="BA346" s="22" t="s">
        <v>304</v>
      </c>
      <c r="BB346" s="23">
        <v>-11.427982486113073</v>
      </c>
      <c r="BC346" s="23">
        <v>66.992169787926045</v>
      </c>
      <c r="BD346" s="23">
        <v>3.9086812108914071E-2</v>
      </c>
      <c r="BE346" s="23">
        <v>1.7478564563089702E-2</v>
      </c>
      <c r="BF346" s="23">
        <v>0.18606124240218444</v>
      </c>
      <c r="BG346" s="23">
        <v>302.1105647621406</v>
      </c>
      <c r="BH346" s="42" cm="1">
        <f t="array" ref="BH346">_xll.Bimoment(BE346,AY346,AD346,AE346,$O$75)</f>
        <v>-6.6225401218363594E-2</v>
      </c>
      <c r="BI346" s="42">
        <f t="shared" si="236"/>
        <v>4.1144012746225341E-3</v>
      </c>
      <c r="BJ346" s="42">
        <f t="shared" si="237"/>
        <v>7.9752583080864339</v>
      </c>
      <c r="BK346" s="24">
        <f t="shared" si="238"/>
        <v>0.44210526315789472</v>
      </c>
      <c r="BL346" s="26" cm="1">
        <f t="array" ref="BL346">_xll.TCVN5575AnnexEHeSoCx(1,BK346)</f>
        <v>1.1362105263157896</v>
      </c>
      <c r="BM346" s="26">
        <f t="shared" si="239"/>
        <v>1.47</v>
      </c>
      <c r="BN346" s="24">
        <f t="shared" si="240"/>
        <v>1</v>
      </c>
      <c r="BO346" s="26" cm="1">
        <f t="array" ref="BO346">noisuy1chieu(BQ346*BN346,$C$92:$M$92,$C$93:$M$93)</f>
        <v>1.8963903188705444</v>
      </c>
      <c r="BP346" s="24">
        <f t="shared" si="241"/>
        <v>2.940160151528651E-3</v>
      </c>
      <c r="BQ346" s="26">
        <f t="shared" si="242"/>
        <v>0.22458864558861558</v>
      </c>
      <c r="BR346" s="24">
        <f t="shared" si="243"/>
        <v>1.3861120712638161E-3</v>
      </c>
      <c r="BS346" s="24">
        <f t="shared" si="244"/>
        <v>7.9442882185195294E-4</v>
      </c>
      <c r="BT346" s="42">
        <f t="shared" si="245"/>
        <v>0.22891491781140805</v>
      </c>
      <c r="BU346" s="42">
        <f t="shared" si="246"/>
        <v>0.22832323456199619</v>
      </c>
      <c r="BV346" s="28">
        <f t="shared" si="247"/>
        <v>0.22891491781140805</v>
      </c>
      <c r="BW346" s="5" t="str">
        <f t="shared" si="248"/>
        <v>OK</v>
      </c>
      <c r="BX346" s="51">
        <v>1.2</v>
      </c>
      <c r="BY346" s="96" cm="1">
        <f t="array" ref="BY346">_xll.DCETCVNPhuLucFHeSoOnDinh(AE346*1000, BX346*1000, AH346, AI346, AJ346, AK346, AL346, AM346, $D$29)</f>
        <v>1</v>
      </c>
      <c r="BZ346" s="52">
        <f t="shared" si="249"/>
        <v>0.25517998320879121</v>
      </c>
      <c r="CA346" s="54">
        <f t="shared" si="250"/>
        <v>0.25736052410190696</v>
      </c>
      <c r="CB346" s="5" t="str">
        <f t="shared" si="251"/>
        <v>OK</v>
      </c>
      <c r="CC346" s="56">
        <f t="shared" si="252"/>
        <v>0.34499859601035404</v>
      </c>
      <c r="CD346" s="55">
        <f t="shared" si="253"/>
        <v>0.34499859601035404</v>
      </c>
      <c r="CE346" s="54">
        <f t="shared" si="254"/>
        <v>0.34499859601035404</v>
      </c>
      <c r="CF346" s="52">
        <f t="shared" si="255"/>
        <v>0.38</v>
      </c>
      <c r="CG346" s="5" t="str">
        <f t="shared" si="256"/>
        <v>OK</v>
      </c>
      <c r="CH346" s="57">
        <f t="shared" si="257"/>
        <v>3.1644698806466955</v>
      </c>
      <c r="CI346" s="6">
        <f t="shared" si="258"/>
        <v>3.2</v>
      </c>
      <c r="CJ346" s="5" t="str">
        <f t="shared" si="259"/>
        <v>OK</v>
      </c>
      <c r="DN346" s="181"/>
      <c r="DP346" s="27"/>
      <c r="DQ346" s="27"/>
      <c r="DR346" s="5"/>
      <c r="DS346" s="5"/>
      <c r="DT346" s="27"/>
      <c r="DU346" s="27"/>
      <c r="DV346" s="82"/>
      <c r="DW346" s="82"/>
      <c r="DX346" s="82"/>
      <c r="DY346" s="70"/>
      <c r="DZ346" s="16"/>
      <c r="EH346" s="42"/>
      <c r="EI346" s="42"/>
      <c r="EJ346" s="42"/>
      <c r="EK346" s="24"/>
      <c r="EL346" s="26"/>
      <c r="EM346" s="26"/>
      <c r="EN346" s="24"/>
      <c r="EO346" s="26"/>
      <c r="EP346" s="24"/>
      <c r="EQ346" s="26"/>
      <c r="ER346" s="24"/>
      <c r="ES346" s="24"/>
      <c r="ET346" s="42"/>
      <c r="EU346" s="42"/>
      <c r="EV346" s="28"/>
      <c r="EX346" s="51"/>
      <c r="EY346" s="96"/>
      <c r="EZ346" s="52"/>
      <c r="FA346" s="54"/>
      <c r="FB346" s="5"/>
      <c r="FC346" s="56"/>
      <c r="FD346" s="55"/>
      <c r="FE346" s="54"/>
      <c r="FF346" s="52"/>
      <c r="FG346" s="5"/>
      <c r="FH346" s="57"/>
      <c r="FI346" s="6"/>
      <c r="FJ346" s="5"/>
    </row>
    <row r="347" spans="27:166">
      <c r="AA347" s="18" t="s">
        <v>131</v>
      </c>
      <c r="AB347" s="22" t="s">
        <v>342</v>
      </c>
      <c r="AC347" s="22" t="s">
        <v>211</v>
      </c>
      <c r="AD347" s="74">
        <v>8.26</v>
      </c>
      <c r="AE347" s="74">
        <v>9.84</v>
      </c>
      <c r="AF347" s="22">
        <v>1228</v>
      </c>
      <c r="AG347" s="22">
        <v>728</v>
      </c>
      <c r="AH347" s="22">
        <v>808.49119861273095</v>
      </c>
      <c r="AI347" s="6">
        <v>10</v>
      </c>
      <c r="AJ347" s="6">
        <v>300</v>
      </c>
      <c r="AK347" s="6">
        <v>14</v>
      </c>
      <c r="AL347" s="6">
        <v>300</v>
      </c>
      <c r="AM347" s="6">
        <v>14</v>
      </c>
      <c r="AN347" s="5" t="str" cm="1">
        <f t="array" ref="AN347">_xll.Dce_Name_SectI(AF347, AG347, AJ347, AI347, AK347, "x", "-", $Q$14)</f>
        <v>(1228-728)x300x10x14</v>
      </c>
      <c r="AO347" s="5">
        <f t="shared" si="224"/>
        <v>780.49119861273095</v>
      </c>
      <c r="AP347" s="27">
        <f t="shared" si="225"/>
        <v>162.04911986127311</v>
      </c>
      <c r="AQ347" s="27">
        <f t="shared" si="226"/>
        <v>172189.89394905735</v>
      </c>
      <c r="AR347" s="5">
        <f t="shared" si="227"/>
        <v>6306.5040933217724</v>
      </c>
      <c r="AS347" s="5">
        <f t="shared" si="228"/>
        <v>4259.5366342766256</v>
      </c>
      <c r="AT347" s="27">
        <f t="shared" si="229"/>
        <v>420.4336062214515</v>
      </c>
      <c r="AU347" s="27">
        <f t="shared" si="230"/>
        <v>2429.8896559766567</v>
      </c>
      <c r="AV347" s="82">
        <f t="shared" si="231"/>
        <v>8.1363039953757696E-7</v>
      </c>
      <c r="AW347" s="82">
        <f t="shared" si="232"/>
        <v>9941656.1686012279</v>
      </c>
      <c r="AX347" s="82">
        <f t="shared" si="233"/>
        <v>9.9416561686012285E-6</v>
      </c>
      <c r="AY347" s="70">
        <f t="shared" si="234"/>
        <v>0.17715937900807543</v>
      </c>
      <c r="AZ347" s="16">
        <f t="shared" si="235"/>
        <v>595.86839895954824</v>
      </c>
      <c r="BA347" s="22" t="s">
        <v>304</v>
      </c>
      <c r="BB347" s="23">
        <v>-8.2567701350973071</v>
      </c>
      <c r="BC347" s="23">
        <v>56.216888821228373</v>
      </c>
      <c r="BD347" s="23">
        <v>3.9086812108914071E-2</v>
      </c>
      <c r="BE347" s="23">
        <v>1.7478564563089702E-2</v>
      </c>
      <c r="BF347" s="23">
        <v>0.3164797281235428</v>
      </c>
      <c r="BG347" s="23">
        <v>96.702937798655427</v>
      </c>
      <c r="BH347" s="42" cm="1">
        <f t="array" ref="BH347">_xll.Bimoment(BE347,AY347,AD347,AE347,$O$75)</f>
        <v>2.3973731912945648E-2</v>
      </c>
      <c r="BI347" s="42">
        <f t="shared" si="236"/>
        <v>5.0079760256602733E-3</v>
      </c>
      <c r="BJ347" s="42">
        <f t="shared" si="237"/>
        <v>6.6924867644319495</v>
      </c>
      <c r="BK347" s="24">
        <f t="shared" si="238"/>
        <v>0.53812266012290844</v>
      </c>
      <c r="BL347" s="26" cm="1">
        <f t="array" ref="BL347">_xll.TCVN5575AnnexEHeSoCx(1,BK347)</f>
        <v>1.1161877339877091</v>
      </c>
      <c r="BM347" s="26">
        <f t="shared" si="239"/>
        <v>1.47</v>
      </c>
      <c r="BN347" s="24">
        <f t="shared" si="240"/>
        <v>1</v>
      </c>
      <c r="BO347" s="26" cm="1">
        <f t="array" ref="BO347">noisuy1chieu(BQ347*BN347,$C$92:$M$92,$C$93:$M$93)</f>
        <v>1.6254900693893433</v>
      </c>
      <c r="BP347" s="24">
        <f t="shared" si="241"/>
        <v>2.3464860123227609E-3</v>
      </c>
      <c r="BQ347" s="26">
        <f t="shared" si="242"/>
        <v>9.3668705135379116E-2</v>
      </c>
      <c r="BR347" s="24">
        <f t="shared" si="243"/>
        <v>2.3582269122329274E-3</v>
      </c>
      <c r="BS347" s="24">
        <f t="shared" si="244"/>
        <v>4.0709652083668088E-4</v>
      </c>
      <c r="BT347" s="42">
        <f t="shared" si="245"/>
        <v>9.8373418059934811E-2</v>
      </c>
      <c r="BU347" s="42">
        <f t="shared" si="246"/>
        <v>9.6422287668538553E-2</v>
      </c>
      <c r="BV347" s="28">
        <f t="shared" si="247"/>
        <v>9.8373418059934811E-2</v>
      </c>
      <c r="BW347" s="5" t="str">
        <f t="shared" si="248"/>
        <v>OK</v>
      </c>
      <c r="BX347" s="51">
        <v>1.2</v>
      </c>
      <c r="BY347" s="96" cm="1">
        <f t="array" ref="BY347">_xll.DCETCVNPhuLucFHeSoOnDinh(AE347*1000, BX347*1000, AH347, AI347, AJ347, AK347, AL347, AM347, $D$29)</f>
        <v>1</v>
      </c>
      <c r="BZ347" s="52">
        <f t="shared" si="249"/>
        <v>0.1045518597306217</v>
      </c>
      <c r="CA347" s="54">
        <f t="shared" si="250"/>
        <v>0.10731718316369131</v>
      </c>
      <c r="CB347" s="5" t="str">
        <f t="shared" si="251"/>
        <v>OK</v>
      </c>
      <c r="CC347" s="56">
        <f t="shared" si="252"/>
        <v>0.34499859601035404</v>
      </c>
      <c r="CD347" s="55">
        <f t="shared" si="253"/>
        <v>0.34499859601035404</v>
      </c>
      <c r="CE347" s="54">
        <f t="shared" si="254"/>
        <v>0.34499859601035404</v>
      </c>
      <c r="CF347" s="52">
        <f t="shared" si="255"/>
        <v>0.38</v>
      </c>
      <c r="CG347" s="5" t="str">
        <f t="shared" si="256"/>
        <v>OK</v>
      </c>
      <c r="CH347" s="57">
        <f t="shared" si="257"/>
        <v>2.5998325159156055</v>
      </c>
      <c r="CI347" s="6">
        <f t="shared" si="258"/>
        <v>3.2</v>
      </c>
      <c r="CJ347" s="5" t="str">
        <f t="shared" si="259"/>
        <v>OK</v>
      </c>
      <c r="DN347" s="181"/>
      <c r="DP347" s="27"/>
      <c r="DQ347" s="27"/>
      <c r="DR347" s="5"/>
      <c r="DS347" s="5"/>
      <c r="DT347" s="27"/>
      <c r="DU347" s="27"/>
      <c r="DV347" s="82"/>
      <c r="DW347" s="82"/>
      <c r="DX347" s="82"/>
      <c r="DY347" s="70"/>
      <c r="DZ347" s="16"/>
      <c r="EH347" s="42"/>
      <c r="EI347" s="42"/>
      <c r="EJ347" s="42"/>
      <c r="EK347" s="24"/>
      <c r="EL347" s="26"/>
      <c r="EM347" s="26"/>
      <c r="EN347" s="24"/>
      <c r="EO347" s="26"/>
      <c r="EP347" s="24"/>
      <c r="EQ347" s="26"/>
      <c r="ER347" s="24"/>
      <c r="ES347" s="24"/>
      <c r="ET347" s="42"/>
      <c r="EU347" s="42"/>
      <c r="EV347" s="28"/>
      <c r="EX347" s="51"/>
      <c r="EY347" s="96"/>
      <c r="EZ347" s="52"/>
      <c r="FA347" s="54"/>
      <c r="FB347" s="5"/>
      <c r="FC347" s="56"/>
      <c r="FD347" s="55"/>
      <c r="FE347" s="54"/>
      <c r="FF347" s="52"/>
      <c r="FG347" s="5"/>
      <c r="FH347" s="57"/>
      <c r="FI347" s="6"/>
      <c r="FJ347" s="5"/>
    </row>
    <row r="348" spans="27:166">
      <c r="AA348" s="18" t="s">
        <v>131</v>
      </c>
      <c r="AB348" s="22" t="s">
        <v>342</v>
      </c>
      <c r="AC348" s="22" t="s">
        <v>211</v>
      </c>
      <c r="AD348" s="74">
        <v>8.26</v>
      </c>
      <c r="AE348" s="74">
        <v>9.84</v>
      </c>
      <c r="AF348" s="22">
        <v>1228</v>
      </c>
      <c r="AG348" s="22">
        <v>728</v>
      </c>
      <c r="AH348" s="22">
        <v>808.49119861273095</v>
      </c>
      <c r="AI348" s="6">
        <v>10</v>
      </c>
      <c r="AJ348" s="6">
        <v>300</v>
      </c>
      <c r="AK348" s="6">
        <v>14</v>
      </c>
      <c r="AL348" s="6">
        <v>300</v>
      </c>
      <c r="AM348" s="6">
        <v>14</v>
      </c>
      <c r="AN348" s="5" t="str" cm="1">
        <f t="array" ref="AN348">_xll.Dce_Name_SectI(AF348, AG348, AJ348, AI348, AK348, "x", "-", $Q$14)</f>
        <v>(1228-728)x300x10x14</v>
      </c>
      <c r="AO348" s="5">
        <f t="shared" si="224"/>
        <v>780.49119861273095</v>
      </c>
      <c r="AP348" s="27">
        <f t="shared" si="225"/>
        <v>162.04911986127311</v>
      </c>
      <c r="AQ348" s="27">
        <f t="shared" si="226"/>
        <v>172189.89394905735</v>
      </c>
      <c r="AR348" s="5">
        <f t="shared" si="227"/>
        <v>6306.5040933217724</v>
      </c>
      <c r="AS348" s="5">
        <f t="shared" si="228"/>
        <v>4259.5366342766256</v>
      </c>
      <c r="AT348" s="27">
        <f t="shared" si="229"/>
        <v>420.4336062214515</v>
      </c>
      <c r="AU348" s="27">
        <f t="shared" si="230"/>
        <v>2429.8896559766567</v>
      </c>
      <c r="AV348" s="82">
        <f t="shared" si="231"/>
        <v>8.1363039953757696E-7</v>
      </c>
      <c r="AW348" s="82">
        <f t="shared" si="232"/>
        <v>9941656.1686012279</v>
      </c>
      <c r="AX348" s="82">
        <f t="shared" si="233"/>
        <v>9.9416561686012285E-6</v>
      </c>
      <c r="AY348" s="70">
        <f t="shared" si="234"/>
        <v>0.17715937900807543</v>
      </c>
      <c r="AZ348" s="16">
        <f t="shared" si="235"/>
        <v>595.86839895954824</v>
      </c>
      <c r="BA348" s="22" t="s">
        <v>304</v>
      </c>
      <c r="BB348" s="23">
        <v>-8.182594746365794</v>
      </c>
      <c r="BC348" s="23">
        <v>55.592579299407589</v>
      </c>
      <c r="BD348" s="23">
        <v>3.6905351561642874E-2</v>
      </c>
      <c r="BE348" s="23">
        <v>1.7478564563088633E-2</v>
      </c>
      <c r="BF348" s="23">
        <v>0.31647972812356784</v>
      </c>
      <c r="BG348" s="23">
        <v>96.702949545600859</v>
      </c>
      <c r="BH348" s="42" cm="1">
        <f t="array" ref="BH348">_xll.Bimoment(BE348,AY348,AD348,AE348,$O$75)</f>
        <v>2.3973731912944184E-2</v>
      </c>
      <c r="BI348" s="42">
        <f t="shared" si="236"/>
        <v>4.728477608362475E-3</v>
      </c>
      <c r="BJ348" s="42">
        <f t="shared" si="237"/>
        <v>6.6181642023104272</v>
      </c>
      <c r="BK348" s="24">
        <f t="shared" si="238"/>
        <v>0.53812266012290844</v>
      </c>
      <c r="BL348" s="26" cm="1">
        <f t="array" ref="BL348">_xll.TCVN5575AnnexEHeSoCx(1,BK348)</f>
        <v>1.1161877339877091</v>
      </c>
      <c r="BM348" s="26">
        <f t="shared" si="239"/>
        <v>1.47</v>
      </c>
      <c r="BN348" s="24">
        <f t="shared" si="240"/>
        <v>1</v>
      </c>
      <c r="BO348" s="26" cm="1">
        <f t="array" ref="BO348">noisuy1chieu(BQ348*BN348,$C$92:$M$92,$C$93:$M$93)</f>
        <v>1.6254900693893433</v>
      </c>
      <c r="BP348" s="24">
        <f t="shared" si="241"/>
        <v>2.3254061579403244E-3</v>
      </c>
      <c r="BQ348" s="26">
        <f t="shared" si="242"/>
        <v>9.366871651374252E-2</v>
      </c>
      <c r="BR348" s="24">
        <f t="shared" si="243"/>
        <v>2.3582269122331134E-3</v>
      </c>
      <c r="BS348" s="24">
        <f t="shared" si="244"/>
        <v>4.0709652083665605E-4</v>
      </c>
      <c r="BT348" s="42">
        <f t="shared" si="245"/>
        <v>9.8352349583915963E-2</v>
      </c>
      <c r="BU348" s="42">
        <f t="shared" si="246"/>
        <v>9.6401219192519511E-2</v>
      </c>
      <c r="BV348" s="28">
        <f t="shared" si="247"/>
        <v>9.8352349583915963E-2</v>
      </c>
      <c r="BW348" s="5" t="str">
        <f t="shared" si="248"/>
        <v>OK</v>
      </c>
      <c r="BX348" s="51">
        <v>1.2</v>
      </c>
      <c r="BY348" s="96" cm="1">
        <f t="array" ref="BY348">_xll.DCETCVNPhuLucFHeSoOnDinh(AE348*1000, BX348*1000, AH348, AI348, AJ348, AK348, AL348, AM348, $D$29)</f>
        <v>1</v>
      </c>
      <c r="BZ348" s="52">
        <f t="shared" si="249"/>
        <v>0.10455187243101137</v>
      </c>
      <c r="CA348" s="54">
        <f t="shared" si="250"/>
        <v>0.10731719586408114</v>
      </c>
      <c r="CB348" s="5" t="str">
        <f t="shared" si="251"/>
        <v>OK</v>
      </c>
      <c r="CC348" s="56">
        <f t="shared" si="252"/>
        <v>0.34499859601035404</v>
      </c>
      <c r="CD348" s="55">
        <f t="shared" si="253"/>
        <v>0.34499859601035404</v>
      </c>
      <c r="CE348" s="54">
        <f t="shared" si="254"/>
        <v>0.34499859601035404</v>
      </c>
      <c r="CF348" s="52">
        <f t="shared" si="255"/>
        <v>0.38</v>
      </c>
      <c r="CG348" s="5" t="str">
        <f t="shared" si="256"/>
        <v>OK</v>
      </c>
      <c r="CH348" s="57">
        <f t="shared" si="257"/>
        <v>2.5998325159156055</v>
      </c>
      <c r="CI348" s="6">
        <f t="shared" si="258"/>
        <v>3.2</v>
      </c>
      <c r="CJ348" s="5" t="str">
        <f t="shared" si="259"/>
        <v>OK</v>
      </c>
      <c r="DN348" s="181"/>
      <c r="DP348" s="27"/>
      <c r="DQ348" s="27"/>
      <c r="DR348" s="5"/>
      <c r="DS348" s="5"/>
      <c r="DT348" s="27"/>
      <c r="DU348" s="27"/>
      <c r="DV348" s="82"/>
      <c r="DW348" s="82"/>
      <c r="DX348" s="82"/>
      <c r="DY348" s="70"/>
      <c r="DZ348" s="16"/>
      <c r="EH348" s="42"/>
      <c r="EI348" s="42"/>
      <c r="EJ348" s="42"/>
      <c r="EK348" s="24"/>
      <c r="EL348" s="26"/>
      <c r="EM348" s="26"/>
      <c r="EN348" s="24"/>
      <c r="EO348" s="26"/>
      <c r="EP348" s="24"/>
      <c r="EQ348" s="26"/>
      <c r="ER348" s="24"/>
      <c r="ES348" s="24"/>
      <c r="ET348" s="42"/>
      <c r="EU348" s="42"/>
      <c r="EV348" s="28"/>
      <c r="EX348" s="51"/>
      <c r="EY348" s="96"/>
      <c r="EZ348" s="52"/>
      <c r="FA348" s="54"/>
      <c r="FB348" s="5"/>
      <c r="FC348" s="56"/>
      <c r="FD348" s="55"/>
      <c r="FE348" s="54"/>
      <c r="FF348" s="52"/>
      <c r="FG348" s="5"/>
      <c r="FH348" s="57"/>
      <c r="FI348" s="6"/>
      <c r="FJ348" s="5"/>
    </row>
    <row r="349" spans="27:166">
      <c r="AA349" s="18" t="s">
        <v>131</v>
      </c>
      <c r="AB349" s="22" t="s">
        <v>342</v>
      </c>
      <c r="AC349" s="22" t="s">
        <v>211</v>
      </c>
      <c r="AD349" s="74">
        <v>9.84</v>
      </c>
      <c r="AE349" s="74">
        <v>9.84</v>
      </c>
      <c r="AF349" s="22">
        <v>1228</v>
      </c>
      <c r="AG349" s="22">
        <v>728</v>
      </c>
      <c r="AH349" s="22">
        <v>728</v>
      </c>
      <c r="AI349" s="6">
        <v>10</v>
      </c>
      <c r="AJ349" s="6">
        <v>300</v>
      </c>
      <c r="AK349" s="6">
        <v>14</v>
      </c>
      <c r="AL349" s="6">
        <v>300</v>
      </c>
      <c r="AM349" s="6">
        <v>14</v>
      </c>
      <c r="AN349" s="5" t="str" cm="1">
        <f t="array" ref="AN349">_xll.Dce_Name_SectI(AF349, AG349, AJ349, AI349, AK349, "x", "-", $Q$14)</f>
        <v>(1228-728)x300x10x14</v>
      </c>
      <c r="AO349" s="5">
        <f t="shared" si="224"/>
        <v>700</v>
      </c>
      <c r="AP349" s="27">
        <f t="shared" si="225"/>
        <v>154</v>
      </c>
      <c r="AQ349" s="27">
        <f t="shared" si="226"/>
        <v>135654.21333333332</v>
      </c>
      <c r="AR349" s="5">
        <f t="shared" si="227"/>
        <v>6305.833333333333</v>
      </c>
      <c r="AS349" s="5">
        <f t="shared" si="228"/>
        <v>3726.7641025641024</v>
      </c>
      <c r="AT349" s="27">
        <f t="shared" si="229"/>
        <v>420.38888888888886</v>
      </c>
      <c r="AU349" s="27">
        <f t="shared" si="230"/>
        <v>2111.9</v>
      </c>
      <c r="AV349" s="82">
        <f t="shared" si="231"/>
        <v>7.8680000000000003E-7</v>
      </c>
      <c r="AW349" s="82">
        <f t="shared" si="232"/>
        <v>8029287</v>
      </c>
      <c r="AX349" s="82">
        <f t="shared" si="233"/>
        <v>8.0292870000000006E-6</v>
      </c>
      <c r="AY349" s="70">
        <f t="shared" si="234"/>
        <v>0.19385348826075771</v>
      </c>
      <c r="AZ349" s="16">
        <f t="shared" si="235"/>
        <v>535.5</v>
      </c>
      <c r="BA349" s="22" t="s">
        <v>304</v>
      </c>
      <c r="BB349" s="23">
        <v>-6.6983361202612235</v>
      </c>
      <c r="BC349" s="23">
        <v>50.657660853091237</v>
      </c>
      <c r="BD349" s="23">
        <v>3.6905351561642874E-2</v>
      </c>
      <c r="BE349" s="23">
        <v>1.7478564563088633E-2</v>
      </c>
      <c r="BF349" s="23">
        <v>0.37495259542985482</v>
      </c>
      <c r="BG349" s="23">
        <v>12.546918458471616</v>
      </c>
      <c r="BH349" s="42" cm="1">
        <f t="array" ref="BH349">_xll.Bimoment(BE349,AY349,AD349,AE349,$O$75)</f>
        <v>0.13315760786848344</v>
      </c>
      <c r="BI349" s="42">
        <f t="shared" si="236"/>
        <v>5.2721930802346962E-3</v>
      </c>
      <c r="BJ349" s="42">
        <f t="shared" si="237"/>
        <v>6.0306739110822898</v>
      </c>
      <c r="BK349" s="24">
        <f t="shared" si="238"/>
        <v>0.6</v>
      </c>
      <c r="BL349" s="26" cm="1">
        <f t="array" ref="BL349">_xll.TCVN5575AnnexEHeSoCx(1,BK349)</f>
        <v>1.1099999999999999</v>
      </c>
      <c r="BM349" s="26">
        <f t="shared" si="239"/>
        <v>1.47</v>
      </c>
      <c r="BN349" s="24">
        <f t="shared" si="240"/>
        <v>1</v>
      </c>
      <c r="BO349" s="26" cm="1">
        <f t="array" ref="BO349">noisuy1chieu(BQ349*BN349,$C$92:$M$92,$C$93:$M$93)</f>
        <v>1.4931870698928833</v>
      </c>
      <c r="BP349" s="24">
        <f t="shared" si="241"/>
        <v>2.0030909450541941E-3</v>
      </c>
      <c r="BQ349" s="26">
        <f t="shared" si="242"/>
        <v>1.3968077798329911E-2</v>
      </c>
      <c r="BR349" s="24">
        <f t="shared" si="243"/>
        <v>2.794230653007481E-3</v>
      </c>
      <c r="BS349" s="24">
        <f t="shared" si="244"/>
        <v>2.7389790449578793E-3</v>
      </c>
      <c r="BT349" s="42">
        <f t="shared" si="245"/>
        <v>1.8765399396391585E-2</v>
      </c>
      <c r="BU349" s="42">
        <f t="shared" si="246"/>
        <v>1.8710147788341985E-2</v>
      </c>
      <c r="BV349" s="28">
        <f t="shared" si="247"/>
        <v>1.8765399396391585E-2</v>
      </c>
      <c r="BW349" s="5" t="str">
        <f t="shared" si="248"/>
        <v>OK</v>
      </c>
      <c r="BX349" s="51">
        <v>1.2</v>
      </c>
      <c r="BY349" s="96" cm="1">
        <f t="array" ref="BY349">_xll.DCETCVNPhuLucFHeSoOnDinh(AE349*1000, BX349*1000, AH349, AI349, AJ349, AK349, AL349, AM349, $D$29)</f>
        <v>1</v>
      </c>
      <c r="BZ349" s="52">
        <f t="shared" si="249"/>
        <v>1.55045663561462E-2</v>
      </c>
      <c r="CA349" s="54">
        <f t="shared" si="250"/>
        <v>2.103777605411156E-2</v>
      </c>
      <c r="CB349" s="5" t="str">
        <f t="shared" si="251"/>
        <v>OK</v>
      </c>
      <c r="CC349" s="56">
        <f t="shared" si="252"/>
        <v>0.34499859601035404</v>
      </c>
      <c r="CD349" s="55">
        <f t="shared" si="253"/>
        <v>0.34499859601035404</v>
      </c>
      <c r="CE349" s="54">
        <f t="shared" si="254"/>
        <v>0.34499859601035404</v>
      </c>
      <c r="CF349" s="52">
        <f t="shared" si="255"/>
        <v>0.38</v>
      </c>
      <c r="CG349" s="5" t="str">
        <f t="shared" si="256"/>
        <v>OK</v>
      </c>
      <c r="CH349" s="57">
        <f t="shared" si="257"/>
        <v>2.3317146488975653</v>
      </c>
      <c r="CI349" s="6">
        <f t="shared" si="258"/>
        <v>3.2</v>
      </c>
      <c r="CJ349" s="5" t="str">
        <f t="shared" si="259"/>
        <v>OK</v>
      </c>
      <c r="DN349" s="181"/>
      <c r="DP349" s="27"/>
      <c r="DQ349" s="27"/>
      <c r="DR349" s="5"/>
      <c r="DS349" s="5"/>
      <c r="DT349" s="27"/>
      <c r="DU349" s="27"/>
      <c r="DV349" s="82"/>
      <c r="DW349" s="82"/>
      <c r="DX349" s="82"/>
      <c r="DY349" s="70"/>
      <c r="DZ349" s="16"/>
      <c r="EH349" s="42"/>
      <c r="EI349" s="42"/>
      <c r="EJ349" s="42"/>
      <c r="EK349" s="24"/>
      <c r="EL349" s="26"/>
      <c r="EM349" s="26"/>
      <c r="EN349" s="24"/>
      <c r="EO349" s="26"/>
      <c r="EP349" s="24"/>
      <c r="EQ349" s="26"/>
      <c r="ER349" s="24"/>
      <c r="ES349" s="24"/>
      <c r="ET349" s="42"/>
      <c r="EU349" s="42"/>
      <c r="EV349" s="28"/>
      <c r="EX349" s="51"/>
      <c r="EY349" s="96"/>
      <c r="EZ349" s="52"/>
      <c r="FA349" s="54"/>
      <c r="FB349" s="5"/>
      <c r="FC349" s="56"/>
      <c r="FD349" s="55"/>
      <c r="FE349" s="54"/>
      <c r="FF349" s="52"/>
      <c r="FG349" s="5"/>
      <c r="FH349" s="57"/>
      <c r="FI349" s="6"/>
      <c r="FJ349" s="5"/>
    </row>
    <row r="350" spans="27:166">
      <c r="AA350" s="18" t="s">
        <v>131</v>
      </c>
      <c r="AB350" s="22" t="s">
        <v>342</v>
      </c>
      <c r="AC350" s="22" t="s">
        <v>211</v>
      </c>
      <c r="AD350" s="74">
        <v>0</v>
      </c>
      <c r="AE350" s="74">
        <v>9.84</v>
      </c>
      <c r="AF350" s="22">
        <v>1228</v>
      </c>
      <c r="AG350" s="22">
        <v>728</v>
      </c>
      <c r="AH350" s="22">
        <v>1228</v>
      </c>
      <c r="AI350" s="6">
        <v>10</v>
      </c>
      <c r="AJ350" s="6">
        <v>300</v>
      </c>
      <c r="AK350" s="6">
        <v>14</v>
      </c>
      <c r="AL350" s="6">
        <v>300</v>
      </c>
      <c r="AM350" s="6">
        <v>14</v>
      </c>
      <c r="AN350" s="5" t="str" cm="1">
        <f t="array" ref="AN350">_xll.Dce_Name_SectI(AF350, AG350, AJ350, AI350, AK350, "x", "-", $Q$14)</f>
        <v>(1228-728)x300x10x14</v>
      </c>
      <c r="AO350" s="5">
        <f t="shared" si="224"/>
        <v>1200</v>
      </c>
      <c r="AP350" s="27">
        <f t="shared" si="225"/>
        <v>204</v>
      </c>
      <c r="AQ350" s="27">
        <f t="shared" si="226"/>
        <v>453510.88</v>
      </c>
      <c r="AR350" s="5">
        <f t="shared" si="227"/>
        <v>6310</v>
      </c>
      <c r="AS350" s="5">
        <f t="shared" si="228"/>
        <v>7386.170684039088</v>
      </c>
      <c r="AT350" s="27">
        <f t="shared" si="229"/>
        <v>420.66666666666669</v>
      </c>
      <c r="AU350" s="27">
        <f t="shared" si="230"/>
        <v>4349.3999999999996</v>
      </c>
      <c r="AV350" s="82">
        <f t="shared" si="231"/>
        <v>9.5346666666666665E-7</v>
      </c>
      <c r="AW350" s="82">
        <f t="shared" si="232"/>
        <v>23212287</v>
      </c>
      <c r="AX350" s="82">
        <f t="shared" si="233"/>
        <v>2.3212286999999999E-5</v>
      </c>
      <c r="AY350" s="70">
        <f t="shared" si="234"/>
        <v>0.12550866986930984</v>
      </c>
      <c r="AZ350" s="16">
        <f t="shared" si="235"/>
        <v>910.5</v>
      </c>
      <c r="BA350" s="22" t="s">
        <v>305</v>
      </c>
      <c r="BB350" s="23">
        <v>-55.117753802245716</v>
      </c>
      <c r="BC350" s="23">
        <v>124.07287359527083</v>
      </c>
      <c r="BD350" s="23">
        <v>5.1183290115780267E-2</v>
      </c>
      <c r="BE350" s="23">
        <v>1.6920011622577318E-2</v>
      </c>
      <c r="BF350" s="23">
        <v>6.9473537743629521E-3</v>
      </c>
      <c r="BG350" s="23">
        <v>961.82318091554498</v>
      </c>
      <c r="BH350" s="42" cm="1">
        <f t="array" ref="BH350">_xll.Bimoment(BE350,AY350,AD350,AE350,$O$75)</f>
        <v>0.13317506362594761</v>
      </c>
      <c r="BI350" s="42">
        <f t="shared" si="236"/>
        <v>4.2652741763150228E-3</v>
      </c>
      <c r="BJ350" s="42">
        <f t="shared" si="237"/>
        <v>14.770580189913195</v>
      </c>
      <c r="BK350" s="24">
        <f t="shared" si="238"/>
        <v>0.35</v>
      </c>
      <c r="BL350" s="26" cm="1">
        <f t="array" ref="BL350">_xll.TCVN5575AnnexEHeSoCx(1,BK350)</f>
        <v>1.1619999999999999</v>
      </c>
      <c r="BM350" s="26">
        <f t="shared" si="239"/>
        <v>1.47</v>
      </c>
      <c r="BN350" s="24">
        <f t="shared" si="240"/>
        <v>1</v>
      </c>
      <c r="BO350" s="26" cm="1">
        <f t="array" ref="BO350">noisuy1chieu(BQ350*BN350,$C$92:$M$92,$C$93:$M$93)</f>
        <v>2.5056250095367432</v>
      </c>
      <c r="BP350" s="24">
        <f t="shared" si="241"/>
        <v>1.2442733378989941E-2</v>
      </c>
      <c r="BQ350" s="26">
        <f t="shared" si="242"/>
        <v>0.51608855069021964</v>
      </c>
      <c r="BR350" s="24">
        <f t="shared" si="243"/>
        <v>5.1739047805450774E-5</v>
      </c>
      <c r="BS350" s="24">
        <f t="shared" si="244"/>
        <v>9.6011511830011687E-4</v>
      </c>
      <c r="BT350" s="42">
        <f t="shared" si="245"/>
        <v>0.52858302311701499</v>
      </c>
      <c r="BU350" s="42">
        <f t="shared" si="246"/>
        <v>0.52949139918750965</v>
      </c>
      <c r="BV350" s="28">
        <f t="shared" si="247"/>
        <v>0.52949139918750965</v>
      </c>
      <c r="BW350" s="5" t="str">
        <f t="shared" si="248"/>
        <v>OK</v>
      </c>
      <c r="BX350" s="51">
        <v>1.2</v>
      </c>
      <c r="BY350" s="96" cm="1">
        <f t="array" ref="BY350">_xll.DCETCVNPhuLucFHeSoOnDinh(AE350*1000, BX350*1000, AH350, AI350, AJ350, AK350, AL350, AM350, $D$29)</f>
        <v>1</v>
      </c>
      <c r="BZ350" s="52">
        <f t="shared" si="249"/>
        <v>0.59969489590203506</v>
      </c>
      <c r="CA350" s="54">
        <f t="shared" si="250"/>
        <v>0.60070675006814056</v>
      </c>
      <c r="CB350" s="5" t="str">
        <f t="shared" si="251"/>
        <v>OK</v>
      </c>
      <c r="CC350" s="56">
        <f t="shared" si="252"/>
        <v>0.34499859601035404</v>
      </c>
      <c r="CD350" s="55">
        <f t="shared" si="253"/>
        <v>0.34499859601035404</v>
      </c>
      <c r="CE350" s="54">
        <f t="shared" si="254"/>
        <v>0.34499859601035404</v>
      </c>
      <c r="CF350" s="52">
        <f t="shared" si="255"/>
        <v>0.38</v>
      </c>
      <c r="CG350" s="5" t="str">
        <f t="shared" si="256"/>
        <v>OK</v>
      </c>
      <c r="CH350" s="57">
        <f t="shared" si="257"/>
        <v>3.9972251123958262</v>
      </c>
      <c r="CI350" s="6">
        <f t="shared" si="258"/>
        <v>3.2</v>
      </c>
      <c r="CJ350" s="5" t="str">
        <f t="shared" si="259"/>
        <v>Gia cường</v>
      </c>
      <c r="DN350" s="181"/>
      <c r="DP350" s="27"/>
      <c r="DQ350" s="27"/>
      <c r="DR350" s="5"/>
      <c r="DS350" s="5"/>
      <c r="DT350" s="27"/>
      <c r="DU350" s="27"/>
      <c r="DV350" s="82"/>
      <c r="DW350" s="82"/>
      <c r="DX350" s="82"/>
      <c r="DY350" s="70"/>
      <c r="DZ350" s="16"/>
      <c r="EH350" s="42"/>
      <c r="EI350" s="42"/>
      <c r="EJ350" s="42"/>
      <c r="EK350" s="24"/>
      <c r="EL350" s="26"/>
      <c r="EM350" s="26"/>
      <c r="EN350" s="24"/>
      <c r="EO350" s="26"/>
      <c r="EP350" s="24"/>
      <c r="EQ350" s="26"/>
      <c r="ER350" s="24"/>
      <c r="ES350" s="24"/>
      <c r="ET350" s="42"/>
      <c r="EU350" s="42"/>
      <c r="EV350" s="28"/>
      <c r="EX350" s="51"/>
      <c r="EY350" s="96"/>
      <c r="EZ350" s="52"/>
      <c r="FA350" s="54"/>
      <c r="FB350" s="5"/>
      <c r="FC350" s="56"/>
      <c r="FD350" s="55"/>
      <c r="FE350" s="54"/>
      <c r="FF350" s="52"/>
      <c r="FG350" s="5"/>
      <c r="FH350" s="57"/>
      <c r="FI350" s="6"/>
      <c r="FJ350" s="5"/>
    </row>
    <row r="351" spans="27:166">
      <c r="AA351" s="18" t="s">
        <v>131</v>
      </c>
      <c r="AB351" s="22" t="s">
        <v>342</v>
      </c>
      <c r="AC351" s="22" t="s">
        <v>211</v>
      </c>
      <c r="AD351" s="74">
        <v>4.92</v>
      </c>
      <c r="AE351" s="74">
        <v>9.84</v>
      </c>
      <c r="AF351" s="22">
        <v>1228</v>
      </c>
      <c r="AG351" s="22">
        <v>728</v>
      </c>
      <c r="AH351" s="22">
        <v>978</v>
      </c>
      <c r="AI351" s="6">
        <v>10</v>
      </c>
      <c r="AJ351" s="6">
        <v>300</v>
      </c>
      <c r="AK351" s="6">
        <v>14</v>
      </c>
      <c r="AL351" s="6">
        <v>300</v>
      </c>
      <c r="AM351" s="6">
        <v>14</v>
      </c>
      <c r="AN351" s="5" t="str" cm="1">
        <f t="array" ref="AN351">_xll.Dce_Name_SectI(AF351, AG351, AJ351, AI351, AK351, "x", "-", $Q$14)</f>
        <v>(1228-728)x300x10x14</v>
      </c>
      <c r="AO351" s="5">
        <f t="shared" si="224"/>
        <v>950</v>
      </c>
      <c r="AP351" s="27">
        <f t="shared" si="225"/>
        <v>179</v>
      </c>
      <c r="AQ351" s="27">
        <f t="shared" si="226"/>
        <v>266613.79666666663</v>
      </c>
      <c r="AR351" s="5">
        <f t="shared" si="227"/>
        <v>6307.916666666667</v>
      </c>
      <c r="AS351" s="5">
        <f t="shared" si="228"/>
        <v>5452.224880708929</v>
      </c>
      <c r="AT351" s="27">
        <f t="shared" si="229"/>
        <v>420.52777777777777</v>
      </c>
      <c r="AU351" s="27">
        <f t="shared" si="230"/>
        <v>3152.5250000000001</v>
      </c>
      <c r="AV351" s="82">
        <f t="shared" si="231"/>
        <v>8.7013333333333334E-7</v>
      </c>
      <c r="AW351" s="82">
        <f t="shared" si="232"/>
        <v>14636412</v>
      </c>
      <c r="AX351" s="82">
        <f t="shared" si="233"/>
        <v>1.4636412E-5</v>
      </c>
      <c r="AY351" s="70">
        <f t="shared" si="234"/>
        <v>0.1509925520416649</v>
      </c>
      <c r="AZ351" s="16">
        <f t="shared" si="235"/>
        <v>723</v>
      </c>
      <c r="BA351" s="22" t="s">
        <v>305</v>
      </c>
      <c r="BB351" s="23">
        <v>-50.328165576212811</v>
      </c>
      <c r="BC351" s="23">
        <v>97.490200126354139</v>
      </c>
      <c r="BD351" s="23">
        <v>5.1183290115780267E-2</v>
      </c>
      <c r="BE351" s="23">
        <v>1.6920011622577318E-2</v>
      </c>
      <c r="BF351" s="23">
        <v>0.24492752663103826</v>
      </c>
      <c r="BG351" s="23">
        <v>417.12601840553805</v>
      </c>
      <c r="BH351" s="42" cm="1">
        <f t="array" ref="BH351">_xll.Bimoment(BE351,AY351,AD351,AE351,$O$75)</f>
        <v>-6.4109072245603221E-2</v>
      </c>
      <c r="BI351" s="42">
        <f t="shared" si="236"/>
        <v>5.3877147490295017E-3</v>
      </c>
      <c r="BJ351" s="42">
        <f t="shared" si="237"/>
        <v>11.605976205518349</v>
      </c>
      <c r="BK351" s="24">
        <f t="shared" si="238"/>
        <v>0.44210526315789472</v>
      </c>
      <c r="BL351" s="26" cm="1">
        <f t="array" ref="BL351">_xll.TCVN5575AnnexEHeSoCx(1,BK351)</f>
        <v>1.1362105263157896</v>
      </c>
      <c r="BM351" s="26">
        <f t="shared" si="239"/>
        <v>1.47</v>
      </c>
      <c r="BN351" s="24">
        <f t="shared" si="240"/>
        <v>1</v>
      </c>
      <c r="BO351" s="26" cm="1">
        <f t="array" ref="BO351">noisuy1chieu(BQ351*BN351,$C$92:$M$92,$C$93:$M$93)</f>
        <v>2.0750901699066162</v>
      </c>
      <c r="BP351" s="24">
        <f t="shared" si="241"/>
        <v>1.2948293113550783E-2</v>
      </c>
      <c r="BQ351" s="26">
        <f t="shared" si="242"/>
        <v>0.31009100124396438</v>
      </c>
      <c r="BR351" s="24">
        <f t="shared" si="243"/>
        <v>1.824651909580531E-3</v>
      </c>
      <c r="BS351" s="24">
        <f t="shared" si="244"/>
        <v>7.0281438576731475E-4</v>
      </c>
      <c r="BT351" s="42">
        <f t="shared" si="245"/>
        <v>0.32486394626709569</v>
      </c>
      <c r="BU351" s="42">
        <f t="shared" si="246"/>
        <v>0.32374210874328246</v>
      </c>
      <c r="BV351" s="28">
        <f t="shared" si="247"/>
        <v>0.32486394626709569</v>
      </c>
      <c r="BW351" s="5" t="str">
        <f t="shared" si="248"/>
        <v>OK</v>
      </c>
      <c r="BX351" s="51">
        <v>1.2</v>
      </c>
      <c r="BY351" s="96" cm="1">
        <f t="array" ref="BY351">_xll.DCETCVNPhuLucFHeSoOnDinh(AE351*1000, BX351*1000, AH351, AI351, AJ351, AK351, AL351, AM351, $D$29)</f>
        <v>1</v>
      </c>
      <c r="BZ351" s="52">
        <f t="shared" si="249"/>
        <v>0.35232865972919486</v>
      </c>
      <c r="CA351" s="54">
        <f t="shared" si="250"/>
        <v>0.3548561260245427</v>
      </c>
      <c r="CB351" s="5" t="str">
        <f t="shared" si="251"/>
        <v>OK</v>
      </c>
      <c r="CC351" s="56">
        <f t="shared" si="252"/>
        <v>0.34499859601035404</v>
      </c>
      <c r="CD351" s="55">
        <f t="shared" si="253"/>
        <v>0.34499859601035404</v>
      </c>
      <c r="CE351" s="54">
        <f t="shared" si="254"/>
        <v>0.34499859601035404</v>
      </c>
      <c r="CF351" s="52">
        <f t="shared" si="255"/>
        <v>0.38</v>
      </c>
      <c r="CG351" s="5" t="str">
        <f t="shared" si="256"/>
        <v>OK</v>
      </c>
      <c r="CH351" s="57">
        <f t="shared" si="257"/>
        <v>3.1644698806466955</v>
      </c>
      <c r="CI351" s="6">
        <f t="shared" si="258"/>
        <v>3.2</v>
      </c>
      <c r="CJ351" s="5" t="str">
        <f t="shared" si="259"/>
        <v>OK</v>
      </c>
      <c r="DN351" s="181"/>
      <c r="DP351" s="27"/>
      <c r="DQ351" s="27"/>
      <c r="DR351" s="5"/>
      <c r="DS351" s="5"/>
      <c r="DT351" s="27"/>
      <c r="DU351" s="27"/>
      <c r="DV351" s="82"/>
      <c r="DW351" s="82"/>
      <c r="DX351" s="82"/>
      <c r="DY351" s="70"/>
      <c r="DZ351" s="16"/>
      <c r="EH351" s="42"/>
      <c r="EI351" s="42"/>
      <c r="EJ351" s="42"/>
      <c r="EK351" s="24"/>
      <c r="EL351" s="26"/>
      <c r="EM351" s="26"/>
      <c r="EN351" s="24"/>
      <c r="EO351" s="26"/>
      <c r="EP351" s="24"/>
      <c r="EQ351" s="26"/>
      <c r="ER351" s="24"/>
      <c r="ES351" s="24"/>
      <c r="ET351" s="42"/>
      <c r="EU351" s="42"/>
      <c r="EV351" s="28"/>
      <c r="EX351" s="51"/>
      <c r="EY351" s="96"/>
      <c r="EZ351" s="52"/>
      <c r="FA351" s="54"/>
      <c r="FB351" s="5"/>
      <c r="FC351" s="56"/>
      <c r="FD351" s="55"/>
      <c r="FE351" s="54"/>
      <c r="FF351" s="52"/>
      <c r="FG351" s="5"/>
      <c r="FH351" s="57"/>
      <c r="FI351" s="6"/>
      <c r="FJ351" s="5"/>
    </row>
    <row r="352" spans="27:166">
      <c r="AA352" s="18" t="s">
        <v>131</v>
      </c>
      <c r="AB352" s="22" t="s">
        <v>342</v>
      </c>
      <c r="AC352" s="22" t="s">
        <v>211</v>
      </c>
      <c r="AD352" s="74">
        <v>8.26</v>
      </c>
      <c r="AE352" s="74">
        <v>9.84</v>
      </c>
      <c r="AF352" s="22">
        <v>1228</v>
      </c>
      <c r="AG352" s="22">
        <v>728</v>
      </c>
      <c r="AH352" s="22">
        <v>808.49119861273095</v>
      </c>
      <c r="AI352" s="6">
        <v>10</v>
      </c>
      <c r="AJ352" s="6">
        <v>300</v>
      </c>
      <c r="AK352" s="6">
        <v>14</v>
      </c>
      <c r="AL352" s="6">
        <v>300</v>
      </c>
      <c r="AM352" s="6">
        <v>14</v>
      </c>
      <c r="AN352" s="5" t="str" cm="1">
        <f t="array" ref="AN352">_xll.Dce_Name_SectI(AF352, AG352, AJ352, AI352, AK352, "x", "-", $Q$14)</f>
        <v>(1228-728)x300x10x14</v>
      </c>
      <c r="AO352" s="5">
        <f t="shared" si="224"/>
        <v>780.49119861273095</v>
      </c>
      <c r="AP352" s="27">
        <f t="shared" si="225"/>
        <v>162.04911986127311</v>
      </c>
      <c r="AQ352" s="27">
        <f t="shared" si="226"/>
        <v>172189.89394905735</v>
      </c>
      <c r="AR352" s="5">
        <f t="shared" si="227"/>
        <v>6306.5040933217724</v>
      </c>
      <c r="AS352" s="5">
        <f t="shared" si="228"/>
        <v>4259.5366342766256</v>
      </c>
      <c r="AT352" s="27">
        <f t="shared" si="229"/>
        <v>420.4336062214515</v>
      </c>
      <c r="AU352" s="27">
        <f t="shared" si="230"/>
        <v>2429.8896559766567</v>
      </c>
      <c r="AV352" s="82">
        <f t="shared" si="231"/>
        <v>8.1363039953757696E-7</v>
      </c>
      <c r="AW352" s="82">
        <f t="shared" si="232"/>
        <v>9941656.1686012279</v>
      </c>
      <c r="AX352" s="82">
        <f t="shared" si="233"/>
        <v>9.9416561686012285E-6</v>
      </c>
      <c r="AY352" s="70">
        <f t="shared" si="234"/>
        <v>0.17715937900807543</v>
      </c>
      <c r="AZ352" s="16">
        <f t="shared" si="235"/>
        <v>595.86839895954824</v>
      </c>
      <c r="BA352" s="22" t="s">
        <v>305</v>
      </c>
      <c r="BB352" s="23">
        <v>-47.156953225197057</v>
      </c>
      <c r="BC352" s="23">
        <v>80.108378799988742</v>
      </c>
      <c r="BD352" s="23">
        <v>5.1183290115780267E-2</v>
      </c>
      <c r="BE352" s="23">
        <v>1.6920011622577318E-2</v>
      </c>
      <c r="BF352" s="23">
        <v>0.41570756293936345</v>
      </c>
      <c r="BG352" s="23">
        <v>120.97936085658</v>
      </c>
      <c r="BH352" s="42" cm="1">
        <f t="array" ref="BH352">_xll.Bimoment(BE352,AY352,AD352,AE352,$O$75)</f>
        <v>2.3207616457257201E-2</v>
      </c>
      <c r="BI352" s="42">
        <f t="shared" si="236"/>
        <v>6.5578305311776762E-3</v>
      </c>
      <c r="BJ352" s="42">
        <f t="shared" si="237"/>
        <v>9.5367117619034225</v>
      </c>
      <c r="BK352" s="24">
        <f t="shared" si="238"/>
        <v>0.53812266012290844</v>
      </c>
      <c r="BL352" s="26" cm="1">
        <f t="array" ref="BL352">_xll.TCVN5575AnnexEHeSoCx(1,BK352)</f>
        <v>1.1161877339877091</v>
      </c>
      <c r="BM352" s="26">
        <f t="shared" si="239"/>
        <v>1.47</v>
      </c>
      <c r="BN352" s="24">
        <f t="shared" si="240"/>
        <v>1</v>
      </c>
      <c r="BO352" s="26" cm="1">
        <f t="array" ref="BO352">noisuy1chieu(BQ352*BN352,$C$92:$M$92,$C$93:$M$93)</f>
        <v>1.6719133853912354</v>
      </c>
      <c r="BP352" s="24">
        <f t="shared" si="241"/>
        <v>1.3401503168451658E-2</v>
      </c>
      <c r="BQ352" s="26">
        <f t="shared" si="242"/>
        <v>0.11718341073707464</v>
      </c>
      <c r="BR352" s="24">
        <f t="shared" si="243"/>
        <v>3.0976162939563767E-3</v>
      </c>
      <c r="BS352" s="24">
        <f t="shared" si="244"/>
        <v>3.8314470722092584E-4</v>
      </c>
      <c r="BT352" s="42">
        <f t="shared" si="245"/>
        <v>0.13368253019948267</v>
      </c>
      <c r="BU352" s="42">
        <f t="shared" si="246"/>
        <v>0.13096805861274721</v>
      </c>
      <c r="BV352" s="28">
        <f t="shared" si="247"/>
        <v>0.13368253019948267</v>
      </c>
      <c r="BW352" s="5" t="str">
        <f t="shared" si="248"/>
        <v>OK</v>
      </c>
      <c r="BX352" s="51">
        <v>1.2</v>
      </c>
      <c r="BY352" s="96" cm="1">
        <f t="array" ref="BY352">_xll.DCETCVNPhuLucFHeSoOnDinh(AE352*1000, BX352*1000, AH352, AI352, AJ352, AK352, AL352, AM352, $D$29)</f>
        <v>1</v>
      </c>
      <c r="BZ352" s="52">
        <f t="shared" si="249"/>
        <v>0.13079868569156633</v>
      </c>
      <c r="CA352" s="54">
        <f t="shared" si="250"/>
        <v>0.13427944669274364</v>
      </c>
      <c r="CB352" s="5" t="str">
        <f t="shared" si="251"/>
        <v>OK</v>
      </c>
      <c r="CC352" s="56">
        <f t="shared" si="252"/>
        <v>0.34499859601035404</v>
      </c>
      <c r="CD352" s="55">
        <f t="shared" si="253"/>
        <v>0.34499859601035404</v>
      </c>
      <c r="CE352" s="54">
        <f t="shared" si="254"/>
        <v>0.34499859601035404</v>
      </c>
      <c r="CF352" s="52">
        <f t="shared" si="255"/>
        <v>0.38</v>
      </c>
      <c r="CG352" s="5" t="str">
        <f t="shared" si="256"/>
        <v>OK</v>
      </c>
      <c r="CH352" s="57">
        <f t="shared" si="257"/>
        <v>2.5998325159156055</v>
      </c>
      <c r="CI352" s="6">
        <f t="shared" si="258"/>
        <v>3.2</v>
      </c>
      <c r="CJ352" s="5" t="str">
        <f t="shared" si="259"/>
        <v>OK</v>
      </c>
      <c r="DN352" s="181"/>
      <c r="DP352" s="27"/>
      <c r="DQ352" s="27"/>
      <c r="DR352" s="5"/>
      <c r="DS352" s="5"/>
      <c r="DT352" s="27"/>
      <c r="DU352" s="27"/>
      <c r="DV352" s="82"/>
      <c r="DW352" s="82"/>
      <c r="DX352" s="82"/>
      <c r="DY352" s="70"/>
      <c r="DZ352" s="16"/>
      <c r="EH352" s="42"/>
      <c r="EI352" s="42"/>
      <c r="EJ352" s="42"/>
      <c r="EK352" s="24"/>
      <c r="EL352" s="26"/>
      <c r="EM352" s="26"/>
      <c r="EN352" s="24"/>
      <c r="EO352" s="26"/>
      <c r="EP352" s="24"/>
      <c r="EQ352" s="26"/>
      <c r="ER352" s="24"/>
      <c r="ES352" s="24"/>
      <c r="ET352" s="42"/>
      <c r="EU352" s="42"/>
      <c r="EV352" s="28"/>
      <c r="EX352" s="51"/>
      <c r="EY352" s="96"/>
      <c r="EZ352" s="52"/>
      <c r="FA352" s="54"/>
      <c r="FB352" s="5"/>
      <c r="FC352" s="56"/>
      <c r="FD352" s="55"/>
      <c r="FE352" s="54"/>
      <c r="FF352" s="52"/>
      <c r="FG352" s="5"/>
      <c r="FH352" s="57"/>
      <c r="FI352" s="6"/>
      <c r="FJ352" s="5"/>
    </row>
    <row r="353" spans="27:166">
      <c r="AA353" s="18" t="s">
        <v>131</v>
      </c>
      <c r="AB353" s="22" t="s">
        <v>342</v>
      </c>
      <c r="AC353" s="22" t="s">
        <v>211</v>
      </c>
      <c r="AD353" s="74">
        <v>8.26</v>
      </c>
      <c r="AE353" s="74">
        <v>9.84</v>
      </c>
      <c r="AF353" s="22">
        <v>1228</v>
      </c>
      <c r="AG353" s="22">
        <v>728</v>
      </c>
      <c r="AH353" s="22">
        <v>808.49119861273095</v>
      </c>
      <c r="AI353" s="6">
        <v>10</v>
      </c>
      <c r="AJ353" s="6">
        <v>300</v>
      </c>
      <c r="AK353" s="6">
        <v>14</v>
      </c>
      <c r="AL353" s="6">
        <v>300</v>
      </c>
      <c r="AM353" s="6">
        <v>14</v>
      </c>
      <c r="AN353" s="5" t="str" cm="1">
        <f t="array" ref="AN353">_xll.Dce_Name_SectI(AF353, AG353, AJ353, AI353, AK353, "x", "-", $Q$14)</f>
        <v>(1228-728)x300x10x14</v>
      </c>
      <c r="AO353" s="5">
        <f t="shared" si="224"/>
        <v>780.49119861273095</v>
      </c>
      <c r="AP353" s="27">
        <f t="shared" si="225"/>
        <v>162.04911986127311</v>
      </c>
      <c r="AQ353" s="27">
        <f t="shared" si="226"/>
        <v>172189.89394905735</v>
      </c>
      <c r="AR353" s="5">
        <f t="shared" si="227"/>
        <v>6306.5040933217724</v>
      </c>
      <c r="AS353" s="5">
        <f t="shared" si="228"/>
        <v>4259.5366342766256</v>
      </c>
      <c r="AT353" s="27">
        <f t="shared" si="229"/>
        <v>420.4336062214515</v>
      </c>
      <c r="AU353" s="27">
        <f t="shared" si="230"/>
        <v>2429.8896559766567</v>
      </c>
      <c r="AV353" s="82">
        <f t="shared" si="231"/>
        <v>8.1363039953757696E-7</v>
      </c>
      <c r="AW353" s="82">
        <f t="shared" si="232"/>
        <v>9941656.1686012279</v>
      </c>
      <c r="AX353" s="82">
        <f t="shared" si="233"/>
        <v>9.9416561686012285E-6</v>
      </c>
      <c r="AY353" s="70">
        <f t="shared" si="234"/>
        <v>0.17715937900807543</v>
      </c>
      <c r="AZ353" s="16">
        <f t="shared" si="235"/>
        <v>595.86839895954824</v>
      </c>
      <c r="BA353" s="22" t="s">
        <v>305</v>
      </c>
      <c r="BB353" s="23">
        <v>-47.082777836461901</v>
      </c>
      <c r="BC353" s="23">
        <v>79.484069278169045</v>
      </c>
      <c r="BD353" s="23">
        <v>6.6111435624407022E-2</v>
      </c>
      <c r="BE353" s="23">
        <v>1.6920011622575629E-2</v>
      </c>
      <c r="BF353" s="23">
        <v>0.41570756293936029</v>
      </c>
      <c r="BG353" s="23">
        <v>120.97937865265703</v>
      </c>
      <c r="BH353" s="42" cm="1">
        <f t="array" ref="BH353">_xll.Bimoment(BE353,AY353,AD353,AE353,$O$75)</f>
        <v>2.3207616457254884E-2</v>
      </c>
      <c r="BI353" s="42">
        <f t="shared" si="236"/>
        <v>8.4704908577976946E-3</v>
      </c>
      <c r="BJ353" s="42">
        <f t="shared" si="237"/>
        <v>9.4623891997820291</v>
      </c>
      <c r="BK353" s="24">
        <f t="shared" si="238"/>
        <v>0.53812266012290844</v>
      </c>
      <c r="BL353" s="26" cm="1">
        <f t="array" ref="BL353">_xll.TCVN5575AnnexEHeSoCx(1,BK353)</f>
        <v>1.1161877339877091</v>
      </c>
      <c r="BM353" s="26">
        <f t="shared" si="239"/>
        <v>1.47</v>
      </c>
      <c r="BN353" s="24">
        <f t="shared" si="240"/>
        <v>1</v>
      </c>
      <c r="BO353" s="26" cm="1">
        <f t="array" ref="BO353">noisuy1chieu(BQ353*BN353,$C$92:$M$92,$C$93:$M$93)</f>
        <v>1.6719133853912354</v>
      </c>
      <c r="BP353" s="24">
        <f t="shared" si="241"/>
        <v>1.3380423314068187E-2</v>
      </c>
      <c r="BQ353" s="26">
        <f t="shared" si="242"/>
        <v>0.117183427974767</v>
      </c>
      <c r="BR353" s="24">
        <f t="shared" si="243"/>
        <v>3.0976162939563533E-3</v>
      </c>
      <c r="BS353" s="24">
        <f t="shared" si="244"/>
        <v>3.8314470722088757E-4</v>
      </c>
      <c r="BT353" s="42">
        <f t="shared" si="245"/>
        <v>0.13366146758279154</v>
      </c>
      <c r="BU353" s="42">
        <f t="shared" si="246"/>
        <v>0.13094699599605608</v>
      </c>
      <c r="BV353" s="28">
        <f t="shared" si="247"/>
        <v>0.13366146758279154</v>
      </c>
      <c r="BW353" s="5" t="str">
        <f t="shared" si="248"/>
        <v>OK</v>
      </c>
      <c r="BX353" s="51">
        <v>1.2</v>
      </c>
      <c r="BY353" s="96" cm="1">
        <f t="array" ref="BY353">_xll.DCETCVNPhuLucFHeSoOnDinh(AE353*1000, BX353*1000, AH353, AI353, AJ353, AK353, AL353, AM353, $D$29)</f>
        <v>1</v>
      </c>
      <c r="BZ353" s="52">
        <f t="shared" si="249"/>
        <v>0.13079870493206708</v>
      </c>
      <c r="CA353" s="54">
        <f t="shared" si="250"/>
        <v>0.13427946593324433</v>
      </c>
      <c r="CB353" s="5" t="str">
        <f t="shared" si="251"/>
        <v>OK</v>
      </c>
      <c r="CC353" s="56">
        <f t="shared" si="252"/>
        <v>0.34499859601035404</v>
      </c>
      <c r="CD353" s="55">
        <f t="shared" si="253"/>
        <v>0.34499859601035404</v>
      </c>
      <c r="CE353" s="54">
        <f t="shared" si="254"/>
        <v>0.34499859601035404</v>
      </c>
      <c r="CF353" s="52">
        <f t="shared" si="255"/>
        <v>0.38</v>
      </c>
      <c r="CG353" s="5" t="str">
        <f t="shared" si="256"/>
        <v>OK</v>
      </c>
      <c r="CH353" s="57">
        <f t="shared" si="257"/>
        <v>2.5998325159156055</v>
      </c>
      <c r="CI353" s="6">
        <f t="shared" si="258"/>
        <v>3.2</v>
      </c>
      <c r="CJ353" s="5" t="str">
        <f t="shared" si="259"/>
        <v>OK</v>
      </c>
      <c r="DN353" s="181"/>
      <c r="DP353" s="27"/>
      <c r="DQ353" s="27"/>
      <c r="DR353" s="5"/>
      <c r="DS353" s="5"/>
      <c r="DT353" s="27"/>
      <c r="DU353" s="27"/>
      <c r="DV353" s="82"/>
      <c r="DW353" s="82"/>
      <c r="DX353" s="82"/>
      <c r="DY353" s="70"/>
      <c r="DZ353" s="16"/>
      <c r="EH353" s="42"/>
      <c r="EI353" s="42"/>
      <c r="EJ353" s="42"/>
      <c r="EK353" s="24"/>
      <c r="EL353" s="26"/>
      <c r="EM353" s="26"/>
      <c r="EN353" s="24"/>
      <c r="EO353" s="26"/>
      <c r="EP353" s="24"/>
      <c r="EQ353" s="26"/>
      <c r="ER353" s="24"/>
      <c r="ES353" s="24"/>
      <c r="ET353" s="42"/>
      <c r="EU353" s="42"/>
      <c r="EV353" s="28"/>
      <c r="EX353" s="51"/>
      <c r="EY353" s="96"/>
      <c r="EZ353" s="52"/>
      <c r="FA353" s="54"/>
      <c r="FB353" s="5"/>
      <c r="FC353" s="56"/>
      <c r="FD353" s="55"/>
      <c r="FE353" s="54"/>
      <c r="FF353" s="52"/>
      <c r="FG353" s="5"/>
      <c r="FH353" s="57"/>
      <c r="FI353" s="6"/>
      <c r="FJ353" s="5"/>
    </row>
    <row r="354" spans="27:166">
      <c r="AA354" s="18" t="s">
        <v>131</v>
      </c>
      <c r="AB354" s="22" t="s">
        <v>342</v>
      </c>
      <c r="AC354" s="22" t="s">
        <v>211</v>
      </c>
      <c r="AD354" s="74">
        <v>9.84</v>
      </c>
      <c r="AE354" s="74">
        <v>9.84</v>
      </c>
      <c r="AF354" s="22">
        <v>1228</v>
      </c>
      <c r="AG354" s="22">
        <v>728</v>
      </c>
      <c r="AH354" s="22">
        <v>728</v>
      </c>
      <c r="AI354" s="6">
        <v>10</v>
      </c>
      <c r="AJ354" s="6">
        <v>300</v>
      </c>
      <c r="AK354" s="6">
        <v>14</v>
      </c>
      <c r="AL354" s="6">
        <v>300</v>
      </c>
      <c r="AM354" s="6">
        <v>14</v>
      </c>
      <c r="AN354" s="5" t="str" cm="1">
        <f t="array" ref="AN354">_xll.Dce_Name_SectI(AF354, AG354, AJ354, AI354, AK354, "x", "-", $Q$14)</f>
        <v>(1228-728)x300x10x14</v>
      </c>
      <c r="AO354" s="5">
        <f t="shared" si="224"/>
        <v>700</v>
      </c>
      <c r="AP354" s="27">
        <f t="shared" si="225"/>
        <v>154</v>
      </c>
      <c r="AQ354" s="27">
        <f t="shared" si="226"/>
        <v>135654.21333333332</v>
      </c>
      <c r="AR354" s="5">
        <f t="shared" si="227"/>
        <v>6305.833333333333</v>
      </c>
      <c r="AS354" s="5">
        <f t="shared" si="228"/>
        <v>3726.7641025641024</v>
      </c>
      <c r="AT354" s="27">
        <f t="shared" si="229"/>
        <v>420.38888888888886</v>
      </c>
      <c r="AU354" s="27">
        <f t="shared" si="230"/>
        <v>2111.9</v>
      </c>
      <c r="AV354" s="82">
        <f t="shared" si="231"/>
        <v>7.8680000000000003E-7</v>
      </c>
      <c r="AW354" s="82">
        <f t="shared" si="232"/>
        <v>8029287</v>
      </c>
      <c r="AX354" s="82">
        <f t="shared" si="233"/>
        <v>8.0292870000000006E-6</v>
      </c>
      <c r="AY354" s="70">
        <f t="shared" si="234"/>
        <v>0.19385348826075771</v>
      </c>
      <c r="AZ354" s="16">
        <f t="shared" si="235"/>
        <v>535.5</v>
      </c>
      <c r="BA354" s="22" t="s">
        <v>305</v>
      </c>
      <c r="BB354" s="23">
        <v>-45.598519210357338</v>
      </c>
      <c r="BC354" s="23">
        <v>71.412037313964461</v>
      </c>
      <c r="BD354" s="23">
        <v>6.6111435624407022E-2</v>
      </c>
      <c r="BE354" s="23">
        <v>1.6920011622575629E-2</v>
      </c>
      <c r="BF354" s="23">
        <v>0.52045457222437363</v>
      </c>
      <c r="BG354" s="23">
        <v>1.454875059060257</v>
      </c>
      <c r="BH354" s="42" cm="1">
        <f t="array" ref="BH354">_xll.Bimoment(BE354,AY354,AD354,AE354,$O$75)</f>
        <v>0.12890236292784993</v>
      </c>
      <c r="BI354" s="42">
        <f t="shared" si="236"/>
        <v>9.444490803486718E-3</v>
      </c>
      <c r="BJ354" s="42">
        <f t="shared" si="237"/>
        <v>8.5014330135671976</v>
      </c>
      <c r="BK354" s="24">
        <f t="shared" si="238"/>
        <v>0.6</v>
      </c>
      <c r="BL354" s="26" cm="1">
        <f t="array" ref="BL354">_xll.TCVN5575AnnexEHeSoCx(1,BK354)</f>
        <v>1.1099999999999999</v>
      </c>
      <c r="BM354" s="26">
        <f t="shared" si="239"/>
        <v>1.47</v>
      </c>
      <c r="BN354" s="24">
        <f t="shared" si="240"/>
        <v>1</v>
      </c>
      <c r="BO354" s="26" cm="1">
        <f t="array" ref="BO354">noisuy1chieu(BQ354*BN354,$C$92:$M$92,$C$93:$M$93)</f>
        <v>1.4726886749267578</v>
      </c>
      <c r="BP354" s="24">
        <f t="shared" si="241"/>
        <v>1.3635920816494423E-2</v>
      </c>
      <c r="BQ354" s="26">
        <f t="shared" si="242"/>
        <v>1.6196652651458265E-3</v>
      </c>
      <c r="BR354" s="24">
        <f t="shared" si="243"/>
        <v>3.8785439464421624E-3</v>
      </c>
      <c r="BS354" s="24">
        <f t="shared" si="244"/>
        <v>2.6883566083719525E-3</v>
      </c>
      <c r="BT354" s="42">
        <f t="shared" si="245"/>
        <v>1.9134130028082411E-2</v>
      </c>
      <c r="BU354" s="42">
        <f t="shared" si="246"/>
        <v>1.7943942690012201E-2</v>
      </c>
      <c r="BV354" s="28">
        <f t="shared" si="247"/>
        <v>1.9134130028082411E-2</v>
      </c>
      <c r="BW354" s="5" t="str">
        <f t="shared" si="248"/>
        <v>OK</v>
      </c>
      <c r="BX354" s="51">
        <v>1.2</v>
      </c>
      <c r="BY354" s="96" cm="1">
        <f t="array" ref="BY354">_xll.DCETCVNPhuLucFHeSoOnDinh(AE354*1000, BX354*1000, AH354, AI354, AJ354, AK354, AL354, AM354, $D$29)</f>
        <v>1</v>
      </c>
      <c r="BZ354" s="52">
        <f t="shared" si="249"/>
        <v>1.7978284443118673E-3</v>
      </c>
      <c r="CA354" s="54">
        <f t="shared" si="250"/>
        <v>8.3647289991259817E-3</v>
      </c>
      <c r="CB354" s="5" t="str">
        <f t="shared" si="251"/>
        <v>OK</v>
      </c>
      <c r="CC354" s="56">
        <f t="shared" si="252"/>
        <v>0.34499859601035404</v>
      </c>
      <c r="CD354" s="55">
        <f t="shared" si="253"/>
        <v>0.34499859601035404</v>
      </c>
      <c r="CE354" s="54">
        <f t="shared" si="254"/>
        <v>0.34499859601035404</v>
      </c>
      <c r="CF354" s="52">
        <f t="shared" si="255"/>
        <v>0.38</v>
      </c>
      <c r="CG354" s="5" t="str">
        <f t="shared" si="256"/>
        <v>OK</v>
      </c>
      <c r="CH354" s="57">
        <f t="shared" si="257"/>
        <v>2.3317146488975653</v>
      </c>
      <c r="CI354" s="6">
        <f t="shared" si="258"/>
        <v>3.2</v>
      </c>
      <c r="CJ354" s="5" t="str">
        <f t="shared" si="259"/>
        <v>OK</v>
      </c>
      <c r="DN354" s="181"/>
      <c r="DP354" s="27"/>
      <c r="DQ354" s="27"/>
      <c r="DR354" s="5"/>
      <c r="DS354" s="5"/>
      <c r="DT354" s="27"/>
      <c r="DU354" s="27"/>
      <c r="DV354" s="82"/>
      <c r="DW354" s="82"/>
      <c r="DX354" s="82"/>
      <c r="DY354" s="70"/>
      <c r="DZ354" s="16"/>
      <c r="EH354" s="42"/>
      <c r="EI354" s="42"/>
      <c r="EJ354" s="42"/>
      <c r="EK354" s="24"/>
      <c r="EL354" s="26"/>
      <c r="EM354" s="26"/>
      <c r="EN354" s="24"/>
      <c r="EO354" s="26"/>
      <c r="EP354" s="24"/>
      <c r="EQ354" s="26"/>
      <c r="ER354" s="24"/>
      <c r="ES354" s="24"/>
      <c r="ET354" s="42"/>
      <c r="EU354" s="42"/>
      <c r="EV354" s="28"/>
      <c r="EX354" s="51"/>
      <c r="EY354" s="96"/>
      <c r="EZ354" s="52"/>
      <c r="FA354" s="54"/>
      <c r="FB354" s="5"/>
      <c r="FC354" s="56"/>
      <c r="FD354" s="55"/>
      <c r="FE354" s="54"/>
      <c r="FF354" s="52"/>
      <c r="FG354" s="5"/>
      <c r="FH354" s="57"/>
      <c r="FI354" s="6"/>
      <c r="FJ354" s="5"/>
    </row>
    <row r="355" spans="27:166">
      <c r="AA355" s="18" t="s">
        <v>131</v>
      </c>
      <c r="AB355" s="22" t="s">
        <v>342</v>
      </c>
      <c r="AC355" s="22" t="s">
        <v>211</v>
      </c>
      <c r="AD355" s="74">
        <v>0</v>
      </c>
      <c r="AE355" s="74">
        <v>9.84</v>
      </c>
      <c r="AF355" s="22">
        <v>1228</v>
      </c>
      <c r="AG355" s="22">
        <v>728</v>
      </c>
      <c r="AH355" s="22">
        <v>1228</v>
      </c>
      <c r="AI355" s="6">
        <v>10</v>
      </c>
      <c r="AJ355" s="6">
        <v>300</v>
      </c>
      <c r="AK355" s="6">
        <v>14</v>
      </c>
      <c r="AL355" s="6">
        <v>300</v>
      </c>
      <c r="AM355" s="6">
        <v>14</v>
      </c>
      <c r="AN355" s="5" t="str" cm="1">
        <f t="array" ref="AN355">_xll.Dce_Name_SectI(AF355, AG355, AJ355, AI355, AK355, "x", "-", $Q$14)</f>
        <v>(1228-728)x300x10x14</v>
      </c>
      <c r="AO355" s="5">
        <f t="shared" si="224"/>
        <v>1200</v>
      </c>
      <c r="AP355" s="27">
        <f t="shared" si="225"/>
        <v>204</v>
      </c>
      <c r="AQ355" s="27">
        <f t="shared" si="226"/>
        <v>453510.88</v>
      </c>
      <c r="AR355" s="5">
        <f t="shared" si="227"/>
        <v>6310</v>
      </c>
      <c r="AS355" s="5">
        <f t="shared" si="228"/>
        <v>7386.170684039088</v>
      </c>
      <c r="AT355" s="27">
        <f t="shared" si="229"/>
        <v>420.66666666666669</v>
      </c>
      <c r="AU355" s="27">
        <f t="shared" si="230"/>
        <v>4349.3999999999996</v>
      </c>
      <c r="AV355" s="82">
        <f t="shared" si="231"/>
        <v>9.5346666666666665E-7</v>
      </c>
      <c r="AW355" s="82">
        <f t="shared" si="232"/>
        <v>23212287</v>
      </c>
      <c r="AX355" s="82">
        <f t="shared" si="233"/>
        <v>2.3212286999999999E-5</v>
      </c>
      <c r="AY355" s="70">
        <f t="shared" si="234"/>
        <v>0.12550866986930984</v>
      </c>
      <c r="AZ355" s="16">
        <f t="shared" si="235"/>
        <v>910.5</v>
      </c>
      <c r="BA355" s="22" t="s">
        <v>306</v>
      </c>
      <c r="BB355" s="23">
        <v>-13.152003003534446</v>
      </c>
      <c r="BC355" s="23">
        <v>97.760825653942334</v>
      </c>
      <c r="BD355" s="23">
        <v>2.8564158411930052E-2</v>
      </c>
      <c r="BE355" s="23">
        <v>2.0597340313783935E-2</v>
      </c>
      <c r="BF355" s="23">
        <v>3.9578452953552556E-3</v>
      </c>
      <c r="BG355" s="23">
        <v>589.11243121454345</v>
      </c>
      <c r="BH355" s="42" cm="1">
        <f t="array" ref="BH355">_xll.Bimoment(BE355,AY355,AD355,AE355,$O$75)</f>
        <v>0.16211880748079768</v>
      </c>
      <c r="BI355" s="42">
        <f t="shared" si="236"/>
        <v>2.3803465343275043E-3</v>
      </c>
      <c r="BJ355" s="42">
        <f t="shared" si="237"/>
        <v>11.638193530231231</v>
      </c>
      <c r="BK355" s="24">
        <f t="shared" si="238"/>
        <v>0.35</v>
      </c>
      <c r="BL355" s="26" cm="1">
        <f t="array" ref="BL355">_xll.TCVN5575AnnexEHeSoCx(1,BK355)</f>
        <v>1.1619999999999999</v>
      </c>
      <c r="BM355" s="26">
        <f t="shared" si="239"/>
        <v>1.47</v>
      </c>
      <c r="BN355" s="24">
        <f t="shared" si="240"/>
        <v>1</v>
      </c>
      <c r="BO355" s="26" cm="1">
        <f t="array" ref="BO355">noisuy1chieu(BQ355*BN355,$C$92:$M$92,$C$93:$M$93)</f>
        <v>2.0876529216766357</v>
      </c>
      <c r="BP355" s="24">
        <f t="shared" si="241"/>
        <v>2.969040925720496E-3</v>
      </c>
      <c r="BQ355" s="26">
        <f t="shared" si="242"/>
        <v>0.31610194768824335</v>
      </c>
      <c r="BR355" s="24">
        <f t="shared" si="243"/>
        <v>2.9475272685640827E-5</v>
      </c>
      <c r="BS355" s="24">
        <f t="shared" si="244"/>
        <v>1.4027864862723922E-3</v>
      </c>
      <c r="BT355" s="42">
        <f t="shared" si="245"/>
        <v>0.31910046388664948</v>
      </c>
      <c r="BU355" s="42">
        <f t="shared" si="246"/>
        <v>0.32047377510023622</v>
      </c>
      <c r="BV355" s="28">
        <f t="shared" si="247"/>
        <v>0.32047377510023622</v>
      </c>
      <c r="BW355" s="5" t="str">
        <f t="shared" si="248"/>
        <v>OK</v>
      </c>
      <c r="BX355" s="51">
        <v>1.2</v>
      </c>
      <c r="BY355" s="96" cm="1">
        <f t="array" ref="BY355">_xll.DCETCVNPhuLucFHeSoOnDinh(AE355*1000, BX355*1000, AH355, AI355, AJ355, AK355, AL355, AM355, $D$29)</f>
        <v>1</v>
      </c>
      <c r="BZ355" s="52">
        <f t="shared" si="249"/>
        <v>0.36731046321373867</v>
      </c>
      <c r="CA355" s="54">
        <f t="shared" si="250"/>
        <v>0.36874272497269672</v>
      </c>
      <c r="CB355" s="5" t="str">
        <f t="shared" si="251"/>
        <v>OK</v>
      </c>
      <c r="CC355" s="56">
        <f t="shared" si="252"/>
        <v>0.34499859601035404</v>
      </c>
      <c r="CD355" s="55">
        <f t="shared" si="253"/>
        <v>0.34499859601035404</v>
      </c>
      <c r="CE355" s="54">
        <f t="shared" si="254"/>
        <v>0.34499859601035404</v>
      </c>
      <c r="CF355" s="52">
        <f t="shared" si="255"/>
        <v>0.38</v>
      </c>
      <c r="CG355" s="5" t="str">
        <f t="shared" si="256"/>
        <v>OK</v>
      </c>
      <c r="CH355" s="57">
        <f t="shared" si="257"/>
        <v>3.9972251123958262</v>
      </c>
      <c r="CI355" s="6">
        <f t="shared" si="258"/>
        <v>3.2</v>
      </c>
      <c r="CJ355" s="5" t="str">
        <f t="shared" si="259"/>
        <v>Gia cường</v>
      </c>
      <c r="DN355" s="181"/>
      <c r="DP355" s="27"/>
      <c r="DQ355" s="27"/>
      <c r="DR355" s="5"/>
      <c r="DS355" s="5"/>
      <c r="DT355" s="27"/>
      <c r="DU355" s="27"/>
      <c r="DV355" s="82"/>
      <c r="DW355" s="82"/>
      <c r="DX355" s="82"/>
      <c r="DY355" s="70"/>
      <c r="DZ355" s="16"/>
      <c r="EH355" s="42"/>
      <c r="EI355" s="42"/>
      <c r="EJ355" s="42"/>
      <c r="EK355" s="24"/>
      <c r="EL355" s="26"/>
      <c r="EM355" s="26"/>
      <c r="EN355" s="24"/>
      <c r="EO355" s="26"/>
      <c r="EP355" s="24"/>
      <c r="EQ355" s="26"/>
      <c r="ER355" s="24"/>
      <c r="ES355" s="24"/>
      <c r="ET355" s="42"/>
      <c r="EU355" s="42"/>
      <c r="EV355" s="28"/>
      <c r="EX355" s="51"/>
      <c r="EY355" s="96"/>
      <c r="EZ355" s="52"/>
      <c r="FA355" s="54"/>
      <c r="FB355" s="5"/>
      <c r="FC355" s="56"/>
      <c r="FD355" s="55"/>
      <c r="FE355" s="54"/>
      <c r="FF355" s="52"/>
      <c r="FG355" s="5"/>
      <c r="FH355" s="57"/>
      <c r="FI355" s="6"/>
      <c r="FJ355" s="5"/>
    </row>
    <row r="356" spans="27:166">
      <c r="AA356" s="18" t="s">
        <v>131</v>
      </c>
      <c r="AB356" s="22" t="s">
        <v>342</v>
      </c>
      <c r="AC356" s="22" t="s">
        <v>211</v>
      </c>
      <c r="AD356" s="74">
        <v>4.92</v>
      </c>
      <c r="AE356" s="74">
        <v>9.84</v>
      </c>
      <c r="AF356" s="22">
        <v>1228</v>
      </c>
      <c r="AG356" s="22">
        <v>728</v>
      </c>
      <c r="AH356" s="22">
        <v>978</v>
      </c>
      <c r="AI356" s="6">
        <v>10</v>
      </c>
      <c r="AJ356" s="6">
        <v>300</v>
      </c>
      <c r="AK356" s="6">
        <v>14</v>
      </c>
      <c r="AL356" s="6">
        <v>300</v>
      </c>
      <c r="AM356" s="6">
        <v>14</v>
      </c>
      <c r="AN356" s="5" t="str" cm="1">
        <f t="array" ref="AN356">_xll.Dce_Name_SectI(AF356, AG356, AJ356, AI356, AK356, "x", "-", $Q$14)</f>
        <v>(1228-728)x300x10x14</v>
      </c>
      <c r="AO356" s="5">
        <f t="shared" si="224"/>
        <v>950</v>
      </c>
      <c r="AP356" s="27">
        <f t="shared" si="225"/>
        <v>179</v>
      </c>
      <c r="AQ356" s="27">
        <f t="shared" si="226"/>
        <v>266613.79666666663</v>
      </c>
      <c r="AR356" s="5">
        <f t="shared" si="227"/>
        <v>6307.916666666667</v>
      </c>
      <c r="AS356" s="5">
        <f t="shared" si="228"/>
        <v>5452.224880708929</v>
      </c>
      <c r="AT356" s="27">
        <f t="shared" si="229"/>
        <v>420.52777777777777</v>
      </c>
      <c r="AU356" s="27">
        <f t="shared" si="230"/>
        <v>3152.5250000000001</v>
      </c>
      <c r="AV356" s="82">
        <f t="shared" si="231"/>
        <v>8.7013333333333334E-7</v>
      </c>
      <c r="AW356" s="82">
        <f t="shared" si="232"/>
        <v>14636412</v>
      </c>
      <c r="AX356" s="82">
        <f t="shared" si="233"/>
        <v>1.4636412E-5</v>
      </c>
      <c r="AY356" s="70">
        <f t="shared" si="234"/>
        <v>0.1509925520416649</v>
      </c>
      <c r="AZ356" s="16">
        <f t="shared" si="235"/>
        <v>723</v>
      </c>
      <c r="BA356" s="22" t="s">
        <v>306</v>
      </c>
      <c r="BB356" s="23">
        <v>-8.3624147775015487</v>
      </c>
      <c r="BC356" s="23">
        <v>72.285385580202444</v>
      </c>
      <c r="BD356" s="23">
        <v>2.8564158411930052E-2</v>
      </c>
      <c r="BE356" s="23">
        <v>2.0597340313783935E-2</v>
      </c>
      <c r="BF356" s="23">
        <v>0.14452313462339825</v>
      </c>
      <c r="BG356" s="23">
        <v>171.1734699509137</v>
      </c>
      <c r="BH356" s="42" cm="1">
        <f t="array" ref="BH356">_xll.Bimoment(BE356,AY356,AD356,AE356,$O$75)</f>
        <v>-7.8042285531391989E-2</v>
      </c>
      <c r="BI356" s="42">
        <f t="shared" si="236"/>
        <v>3.0067535170452686E-3</v>
      </c>
      <c r="BJ356" s="42">
        <f t="shared" si="237"/>
        <v>8.6054030452621966</v>
      </c>
      <c r="BK356" s="24">
        <f t="shared" si="238"/>
        <v>0.44210526315789472</v>
      </c>
      <c r="BL356" s="26" cm="1">
        <f t="array" ref="BL356">_xll.TCVN5575AnnexEHeSoCx(1,BK356)</f>
        <v>1.1362105263157896</v>
      </c>
      <c r="BM356" s="26">
        <f t="shared" si="239"/>
        <v>1.47</v>
      </c>
      <c r="BN356" s="24">
        <f t="shared" si="240"/>
        <v>1</v>
      </c>
      <c r="BO356" s="26" cm="1">
        <f t="array" ref="BO356">noisuy1chieu(BQ356*BN356,$C$92:$M$92,$C$93:$M$93)</f>
        <v>1.6929528713226318</v>
      </c>
      <c r="BP356" s="24">
        <f t="shared" si="241"/>
        <v>2.1514592561934303E-3</v>
      </c>
      <c r="BQ356" s="26">
        <f t="shared" si="242"/>
        <v>0.12725016024264807</v>
      </c>
      <c r="BR356" s="24">
        <f t="shared" si="243"/>
        <v>1.0766630325157172E-3</v>
      </c>
      <c r="BS356" s="24">
        <f t="shared" si="244"/>
        <v>1.0486806019530423E-3</v>
      </c>
      <c r="BT356" s="42">
        <f t="shared" si="245"/>
        <v>0.13047828253135721</v>
      </c>
      <c r="BU356" s="42">
        <f t="shared" si="246"/>
        <v>0.13045030010079453</v>
      </c>
      <c r="BV356" s="28">
        <f t="shared" si="247"/>
        <v>0.13047828253135721</v>
      </c>
      <c r="BW356" s="5" t="str">
        <f t="shared" si="248"/>
        <v>OK</v>
      </c>
      <c r="BX356" s="51">
        <v>1.2</v>
      </c>
      <c r="BY356" s="96" cm="1">
        <f t="array" ref="BY356">_xll.DCETCVNPhuLucFHeSoOnDinh(AE356*1000, BX356*1000, AH356, AI356, AJ356, AK356, AL356, AM356, $D$29)</f>
        <v>1</v>
      </c>
      <c r="BZ356" s="52">
        <f t="shared" si="249"/>
        <v>0.14458297154306768</v>
      </c>
      <c r="CA356" s="54">
        <f t="shared" si="250"/>
        <v>0.14670831517753644</v>
      </c>
      <c r="CB356" s="5" t="str">
        <f t="shared" si="251"/>
        <v>OK</v>
      </c>
      <c r="CC356" s="56">
        <f t="shared" si="252"/>
        <v>0.34499859601035404</v>
      </c>
      <c r="CD356" s="55">
        <f t="shared" si="253"/>
        <v>0.34499859601035404</v>
      </c>
      <c r="CE356" s="54">
        <f t="shared" si="254"/>
        <v>0.34499859601035404</v>
      </c>
      <c r="CF356" s="52">
        <f t="shared" si="255"/>
        <v>0.38</v>
      </c>
      <c r="CG356" s="5" t="str">
        <f t="shared" si="256"/>
        <v>OK</v>
      </c>
      <c r="CH356" s="57">
        <f t="shared" si="257"/>
        <v>3.1644698806466955</v>
      </c>
      <c r="CI356" s="6">
        <f t="shared" si="258"/>
        <v>3.2</v>
      </c>
      <c r="CJ356" s="5" t="str">
        <f t="shared" si="259"/>
        <v>OK</v>
      </c>
      <c r="DN356" s="181"/>
      <c r="DP356" s="27"/>
      <c r="DQ356" s="27"/>
      <c r="DR356" s="5"/>
      <c r="DS356" s="5"/>
      <c r="DT356" s="27"/>
      <c r="DU356" s="27"/>
      <c r="DV356" s="82"/>
      <c r="DW356" s="82"/>
      <c r="DX356" s="82"/>
      <c r="DY356" s="70"/>
      <c r="DZ356" s="16"/>
      <c r="EH356" s="42"/>
      <c r="EI356" s="42"/>
      <c r="EJ356" s="42"/>
      <c r="EK356" s="24"/>
      <c r="EL356" s="26"/>
      <c r="EM356" s="26"/>
      <c r="EN356" s="24"/>
      <c r="EO356" s="26"/>
      <c r="EP356" s="24"/>
      <c r="EQ356" s="26"/>
      <c r="ER356" s="24"/>
      <c r="ES356" s="24"/>
      <c r="ET356" s="42"/>
      <c r="EU356" s="42"/>
      <c r="EV356" s="28"/>
      <c r="EX356" s="51"/>
      <c r="EY356" s="96"/>
      <c r="EZ356" s="52"/>
      <c r="FA356" s="54"/>
      <c r="FB356" s="5"/>
      <c r="FC356" s="56"/>
      <c r="FD356" s="55"/>
      <c r="FE356" s="54"/>
      <c r="FF356" s="52"/>
      <c r="FG356" s="5"/>
      <c r="FH356" s="57"/>
      <c r="FI356" s="6"/>
      <c r="FJ356" s="5"/>
    </row>
    <row r="357" spans="27:166">
      <c r="AA357" s="18" t="s">
        <v>131</v>
      </c>
      <c r="AB357" s="22" t="s">
        <v>342</v>
      </c>
      <c r="AC357" s="22" t="s">
        <v>211</v>
      </c>
      <c r="AD357" s="74">
        <v>8.26</v>
      </c>
      <c r="AE357" s="74">
        <v>9.84</v>
      </c>
      <c r="AF357" s="22">
        <v>1228</v>
      </c>
      <c r="AG357" s="22">
        <v>728</v>
      </c>
      <c r="AH357" s="22">
        <v>808.49119861273095</v>
      </c>
      <c r="AI357" s="6">
        <v>10</v>
      </c>
      <c r="AJ357" s="6">
        <v>300</v>
      </c>
      <c r="AK357" s="6">
        <v>14</v>
      </c>
      <c r="AL357" s="6">
        <v>300</v>
      </c>
      <c r="AM357" s="6">
        <v>14</v>
      </c>
      <c r="AN357" s="5" t="str" cm="1">
        <f t="array" ref="AN357">_xll.Dce_Name_SectI(AF357, AG357, AJ357, AI357, AK357, "x", "-", $Q$14)</f>
        <v>(1228-728)x300x10x14</v>
      </c>
      <c r="AO357" s="5">
        <f t="shared" si="224"/>
        <v>780.49119861273095</v>
      </c>
      <c r="AP357" s="27">
        <f t="shared" si="225"/>
        <v>162.04911986127311</v>
      </c>
      <c r="AQ357" s="27">
        <f t="shared" si="226"/>
        <v>172189.89394905735</v>
      </c>
      <c r="AR357" s="5">
        <f t="shared" si="227"/>
        <v>6306.5040933217724</v>
      </c>
      <c r="AS357" s="5">
        <f t="shared" si="228"/>
        <v>4259.5366342766256</v>
      </c>
      <c r="AT357" s="27">
        <f t="shared" si="229"/>
        <v>420.4336062214515</v>
      </c>
      <c r="AU357" s="27">
        <f t="shared" si="230"/>
        <v>2429.8896559766567</v>
      </c>
      <c r="AV357" s="82">
        <f t="shared" si="231"/>
        <v>8.1363039953757696E-7</v>
      </c>
      <c r="AW357" s="82">
        <f t="shared" si="232"/>
        <v>9941656.1686012279</v>
      </c>
      <c r="AX357" s="82">
        <f t="shared" si="233"/>
        <v>9.9416561686012285E-6</v>
      </c>
      <c r="AY357" s="70">
        <f t="shared" si="234"/>
        <v>0.17715937900807543</v>
      </c>
      <c r="AZ357" s="16">
        <f t="shared" si="235"/>
        <v>595.86839895954824</v>
      </c>
      <c r="BA357" s="22" t="s">
        <v>306</v>
      </c>
      <c r="BB357" s="23">
        <v>-5.1912024264857823</v>
      </c>
      <c r="BC357" s="23">
        <v>55.654307476526569</v>
      </c>
      <c r="BD357" s="23">
        <v>2.8564158411930052E-2</v>
      </c>
      <c r="BE357" s="23">
        <v>2.0597340313783935E-2</v>
      </c>
      <c r="BF357" s="23">
        <v>0.23983134946600326</v>
      </c>
      <c r="BG357" s="23">
        <v>42.126360902656216</v>
      </c>
      <c r="BH357" s="42" cm="1">
        <f t="array" ref="BH357">_xll.Bimoment(BE357,AY357,AD357,AE357,$O$75)</f>
        <v>2.8251468421218867E-2</v>
      </c>
      <c r="BI357" s="42">
        <f t="shared" si="236"/>
        <v>3.6597668830476069E-3</v>
      </c>
      <c r="BJ357" s="42">
        <f t="shared" si="237"/>
        <v>6.6255127948245915</v>
      </c>
      <c r="BK357" s="24">
        <f t="shared" si="238"/>
        <v>0.53812266012290844</v>
      </c>
      <c r="BL357" s="26" cm="1">
        <f t="array" ref="BL357">_xll.TCVN5575AnnexEHeSoCx(1,BK357)</f>
        <v>1.1161877339877091</v>
      </c>
      <c r="BM357" s="26">
        <f t="shared" si="239"/>
        <v>1.47</v>
      </c>
      <c r="BN357" s="24">
        <f t="shared" si="240"/>
        <v>1</v>
      </c>
      <c r="BO357" s="26" cm="1">
        <f t="array" ref="BO357">noisuy1chieu(BQ357*BN357,$C$92:$M$92,$C$93:$M$93)</f>
        <v>1.5377355813980103</v>
      </c>
      <c r="BP357" s="24">
        <f t="shared" si="241"/>
        <v>1.4752843644158572E-3</v>
      </c>
      <c r="BQ357" s="26">
        <f t="shared" si="242"/>
        <v>4.0804568792245449E-2</v>
      </c>
      <c r="BR357" s="24">
        <f t="shared" si="243"/>
        <v>1.7870867940302554E-3</v>
      </c>
      <c r="BS357" s="24">
        <f t="shared" si="244"/>
        <v>5.0711380027604466E-4</v>
      </c>
      <c r="BT357" s="42">
        <f t="shared" si="245"/>
        <v>4.4066939950691567E-2</v>
      </c>
      <c r="BU357" s="42">
        <f t="shared" si="246"/>
        <v>4.2786966956937351E-2</v>
      </c>
      <c r="BV357" s="28">
        <f t="shared" si="247"/>
        <v>4.4066939950691567E-2</v>
      </c>
      <c r="BW357" s="5" t="str">
        <f t="shared" si="248"/>
        <v>OK</v>
      </c>
      <c r="BX357" s="51">
        <v>1.2</v>
      </c>
      <c r="BY357" s="96" cm="1">
        <f t="array" ref="BY357">_xll.DCETCVNPhuLucFHeSoOnDinh(AE357*1000, BX357*1000, AH357, AI357, AJ357, AK357, AL357, AM357, $D$29)</f>
        <v>1</v>
      </c>
      <c r="BZ357" s="52">
        <f t="shared" si="249"/>
        <v>4.5545559176562042E-2</v>
      </c>
      <c r="CA357" s="54">
        <f t="shared" si="250"/>
        <v>4.7839759770868344E-2</v>
      </c>
      <c r="CB357" s="5" t="str">
        <f t="shared" si="251"/>
        <v>OK</v>
      </c>
      <c r="CC357" s="56">
        <f t="shared" si="252"/>
        <v>0.34499859601035404</v>
      </c>
      <c r="CD357" s="55">
        <f t="shared" si="253"/>
        <v>0.34499859601035404</v>
      </c>
      <c r="CE357" s="54">
        <f t="shared" si="254"/>
        <v>0.34499859601035404</v>
      </c>
      <c r="CF357" s="52">
        <f t="shared" si="255"/>
        <v>0.38</v>
      </c>
      <c r="CG357" s="5" t="str">
        <f t="shared" si="256"/>
        <v>OK</v>
      </c>
      <c r="CH357" s="57">
        <f t="shared" si="257"/>
        <v>2.5998325159156055</v>
      </c>
      <c r="CI357" s="6">
        <f t="shared" si="258"/>
        <v>3.2</v>
      </c>
      <c r="CJ357" s="5" t="str">
        <f t="shared" si="259"/>
        <v>OK</v>
      </c>
      <c r="DN357" s="181"/>
      <c r="DP357" s="27"/>
      <c r="DQ357" s="27"/>
      <c r="DR357" s="5"/>
      <c r="DS357" s="5"/>
      <c r="DT357" s="27"/>
      <c r="DU357" s="27"/>
      <c r="DV357" s="82"/>
      <c r="DW357" s="82"/>
      <c r="DX357" s="82"/>
      <c r="DY357" s="70"/>
      <c r="DZ357" s="16"/>
      <c r="EH357" s="42"/>
      <c r="EI357" s="42"/>
      <c r="EJ357" s="42"/>
      <c r="EK357" s="24"/>
      <c r="EL357" s="26"/>
      <c r="EM357" s="26"/>
      <c r="EN357" s="24"/>
      <c r="EO357" s="26"/>
      <c r="EP357" s="24"/>
      <c r="EQ357" s="26"/>
      <c r="ER357" s="24"/>
      <c r="ES357" s="24"/>
      <c r="ET357" s="42"/>
      <c r="EU357" s="42"/>
      <c r="EV357" s="28"/>
      <c r="EX357" s="51"/>
      <c r="EY357" s="96"/>
      <c r="EZ357" s="52"/>
      <c r="FA357" s="54"/>
      <c r="FB357" s="5"/>
      <c r="FC357" s="56"/>
      <c r="FD357" s="55"/>
      <c r="FE357" s="54"/>
      <c r="FF357" s="52"/>
      <c r="FG357" s="5"/>
      <c r="FH357" s="57"/>
      <c r="FI357" s="6"/>
      <c r="FJ357" s="5"/>
    </row>
    <row r="358" spans="27:166">
      <c r="AA358" s="18" t="s">
        <v>131</v>
      </c>
      <c r="AB358" s="22" t="s">
        <v>342</v>
      </c>
      <c r="AC358" s="22" t="s">
        <v>211</v>
      </c>
      <c r="AD358" s="74">
        <v>8.26</v>
      </c>
      <c r="AE358" s="74">
        <v>9.84</v>
      </c>
      <c r="AF358" s="22">
        <v>1228</v>
      </c>
      <c r="AG358" s="22">
        <v>728</v>
      </c>
      <c r="AH358" s="22">
        <v>808.49119861273095</v>
      </c>
      <c r="AI358" s="6">
        <v>10</v>
      </c>
      <c r="AJ358" s="6">
        <v>300</v>
      </c>
      <c r="AK358" s="6">
        <v>14</v>
      </c>
      <c r="AL358" s="6">
        <v>300</v>
      </c>
      <c r="AM358" s="6">
        <v>14</v>
      </c>
      <c r="AN358" s="5" t="str" cm="1">
        <f t="array" ref="AN358">_xll.Dce_Name_SectI(AF358, AG358, AJ358, AI358, AK358, "x", "-", $Q$14)</f>
        <v>(1228-728)x300x10x14</v>
      </c>
      <c r="AO358" s="5">
        <f t="shared" si="224"/>
        <v>780.49119861273095</v>
      </c>
      <c r="AP358" s="27">
        <f t="shared" si="225"/>
        <v>162.04911986127311</v>
      </c>
      <c r="AQ358" s="27">
        <f t="shared" si="226"/>
        <v>172189.89394905735</v>
      </c>
      <c r="AR358" s="5">
        <f t="shared" si="227"/>
        <v>6306.5040933217724</v>
      </c>
      <c r="AS358" s="5">
        <f t="shared" si="228"/>
        <v>4259.5366342766256</v>
      </c>
      <c r="AT358" s="27">
        <f t="shared" si="229"/>
        <v>420.4336062214515</v>
      </c>
      <c r="AU358" s="27">
        <f t="shared" si="230"/>
        <v>2429.8896559766567</v>
      </c>
      <c r="AV358" s="82">
        <f t="shared" si="231"/>
        <v>8.1363039953757696E-7</v>
      </c>
      <c r="AW358" s="82">
        <f t="shared" si="232"/>
        <v>9941656.1686012279</v>
      </c>
      <c r="AX358" s="82">
        <f t="shared" si="233"/>
        <v>9.9416561686012285E-6</v>
      </c>
      <c r="AY358" s="70">
        <f t="shared" si="234"/>
        <v>0.17715937900807543</v>
      </c>
      <c r="AZ358" s="16">
        <f t="shared" si="235"/>
        <v>595.86839895954824</v>
      </c>
      <c r="BA358" s="22" t="s">
        <v>306</v>
      </c>
      <c r="BB358" s="23">
        <v>-5.1170270377479028</v>
      </c>
      <c r="BC358" s="23">
        <v>55.029997954701685</v>
      </c>
      <c r="BD358" s="23">
        <v>9.1783751729792584E-2</v>
      </c>
      <c r="BE358" s="23">
        <v>2.0597340313784587E-2</v>
      </c>
      <c r="BF358" s="23">
        <v>0.23983134946604423</v>
      </c>
      <c r="BG358" s="23">
        <v>42.126339251171885</v>
      </c>
      <c r="BH358" s="42" cm="1">
        <f t="array" ref="BH358">_xll.Bimoment(BE358,AY358,AD358,AE358,$O$75)</f>
        <v>2.8251468421219759E-2</v>
      </c>
      <c r="BI358" s="42">
        <f t="shared" si="236"/>
        <v>1.1759742056403948E-2</v>
      </c>
      <c r="BJ358" s="42">
        <f t="shared" si="237"/>
        <v>6.5511902327025817</v>
      </c>
      <c r="BK358" s="24">
        <f t="shared" si="238"/>
        <v>0.53812266012290844</v>
      </c>
      <c r="BL358" s="26" cm="1">
        <f t="array" ref="BL358">_xll.TCVN5575AnnexEHeSoCx(1,BK358)</f>
        <v>1.1161877339877091</v>
      </c>
      <c r="BM358" s="26">
        <f t="shared" si="239"/>
        <v>1.47</v>
      </c>
      <c r="BN358" s="24">
        <f t="shared" si="240"/>
        <v>1</v>
      </c>
      <c r="BO358" s="26" cm="1">
        <f t="array" ref="BO358">noisuy1chieu(BQ358*BN358,$C$92:$M$92,$C$93:$M$93)</f>
        <v>1.5377355813980103</v>
      </c>
      <c r="BP358" s="24">
        <f t="shared" si="241"/>
        <v>1.454204510031612E-3</v>
      </c>
      <c r="BQ358" s="26">
        <f t="shared" si="242"/>
        <v>4.0804547820116291E-2</v>
      </c>
      <c r="BR358" s="24">
        <f t="shared" si="243"/>
        <v>1.7870867940305607E-3</v>
      </c>
      <c r="BS358" s="24">
        <f t="shared" si="244"/>
        <v>5.0711380027606071E-4</v>
      </c>
      <c r="BT358" s="42">
        <f t="shared" si="245"/>
        <v>4.4045839124178469E-2</v>
      </c>
      <c r="BU358" s="42">
        <f t="shared" si="246"/>
        <v>4.2765866130423963E-2</v>
      </c>
      <c r="BV358" s="28">
        <f t="shared" si="247"/>
        <v>4.4045839124178469E-2</v>
      </c>
      <c r="BW358" s="5" t="str">
        <f t="shared" si="248"/>
        <v>OK</v>
      </c>
      <c r="BX358" s="51">
        <v>1.2</v>
      </c>
      <c r="BY358" s="96" cm="1">
        <f t="array" ref="BY358">_xll.DCETCVNPhuLucFHeSoOnDinh(AE358*1000, BX358*1000, AH358, AI358, AJ358, AK358, AL358, AM358, $D$29)</f>
        <v>1</v>
      </c>
      <c r="BZ358" s="52">
        <f t="shared" si="249"/>
        <v>4.5545535767728726E-2</v>
      </c>
      <c r="CA358" s="54">
        <f t="shared" si="250"/>
        <v>4.7839736362035354E-2</v>
      </c>
      <c r="CB358" s="5" t="str">
        <f t="shared" si="251"/>
        <v>OK</v>
      </c>
      <c r="CC358" s="56">
        <f t="shared" si="252"/>
        <v>0.34499859601035404</v>
      </c>
      <c r="CD358" s="55">
        <f t="shared" si="253"/>
        <v>0.34499859601035404</v>
      </c>
      <c r="CE358" s="54">
        <f t="shared" si="254"/>
        <v>0.34499859601035404</v>
      </c>
      <c r="CF358" s="52">
        <f t="shared" si="255"/>
        <v>0.38</v>
      </c>
      <c r="CG358" s="5" t="str">
        <f t="shared" si="256"/>
        <v>OK</v>
      </c>
      <c r="CH358" s="57">
        <f t="shared" si="257"/>
        <v>2.5998325159156055</v>
      </c>
      <c r="CI358" s="6">
        <f t="shared" si="258"/>
        <v>3.2</v>
      </c>
      <c r="CJ358" s="5" t="str">
        <f t="shared" si="259"/>
        <v>OK</v>
      </c>
      <c r="DN358" s="181"/>
      <c r="DP358" s="27"/>
      <c r="DQ358" s="27"/>
      <c r="DR358" s="5"/>
      <c r="DS358" s="5"/>
      <c r="DT358" s="27"/>
      <c r="DU358" s="27"/>
      <c r="DV358" s="82"/>
      <c r="DW358" s="82"/>
      <c r="DX358" s="82"/>
      <c r="DY358" s="70"/>
      <c r="DZ358" s="16"/>
      <c r="EH358" s="42"/>
      <c r="EI358" s="42"/>
      <c r="EJ358" s="42"/>
      <c r="EK358" s="24"/>
      <c r="EL358" s="26"/>
      <c r="EM358" s="26"/>
      <c r="EN358" s="24"/>
      <c r="EO358" s="26"/>
      <c r="EP358" s="24"/>
      <c r="EQ358" s="26"/>
      <c r="ER358" s="24"/>
      <c r="ES358" s="24"/>
      <c r="ET358" s="42"/>
      <c r="EU358" s="42"/>
      <c r="EV358" s="28"/>
      <c r="EX358" s="51"/>
      <c r="EY358" s="96"/>
      <c r="EZ358" s="52"/>
      <c r="FA358" s="54"/>
      <c r="FB358" s="5"/>
      <c r="FC358" s="56"/>
      <c r="FD358" s="55"/>
      <c r="FE358" s="54"/>
      <c r="FF358" s="52"/>
      <c r="FG358" s="5"/>
      <c r="FH358" s="57"/>
      <c r="FI358" s="6"/>
      <c r="FJ358" s="5"/>
    </row>
    <row r="359" spans="27:166">
      <c r="AA359" s="18" t="s">
        <v>131</v>
      </c>
      <c r="AB359" s="22" t="s">
        <v>342</v>
      </c>
      <c r="AC359" s="22" t="s">
        <v>211</v>
      </c>
      <c r="AD359" s="74">
        <v>9.84</v>
      </c>
      <c r="AE359" s="74">
        <v>9.84</v>
      </c>
      <c r="AF359" s="22">
        <v>1228</v>
      </c>
      <c r="AG359" s="22">
        <v>728</v>
      </c>
      <c r="AH359" s="22">
        <v>728</v>
      </c>
      <c r="AI359" s="6">
        <v>10</v>
      </c>
      <c r="AJ359" s="6">
        <v>300</v>
      </c>
      <c r="AK359" s="6">
        <v>14</v>
      </c>
      <c r="AL359" s="6">
        <v>300</v>
      </c>
      <c r="AM359" s="6">
        <v>14</v>
      </c>
      <c r="AN359" s="5" t="str" cm="1">
        <f t="array" ref="AN359">_xll.Dce_Name_SectI(AF359, AG359, AJ359, AI359, AK359, "x", "-", $Q$14)</f>
        <v>(1228-728)x300x10x14</v>
      </c>
      <c r="AO359" s="5">
        <f t="shared" si="224"/>
        <v>700</v>
      </c>
      <c r="AP359" s="27">
        <f t="shared" si="225"/>
        <v>154</v>
      </c>
      <c r="AQ359" s="27">
        <f t="shared" si="226"/>
        <v>135654.21333333332</v>
      </c>
      <c r="AR359" s="5">
        <f t="shared" si="227"/>
        <v>6305.833333333333</v>
      </c>
      <c r="AS359" s="5">
        <f t="shared" si="228"/>
        <v>3726.7641025641024</v>
      </c>
      <c r="AT359" s="27">
        <f t="shared" si="229"/>
        <v>420.38888888888886</v>
      </c>
      <c r="AU359" s="27">
        <f t="shared" si="230"/>
        <v>2111.9</v>
      </c>
      <c r="AV359" s="82">
        <f t="shared" si="231"/>
        <v>7.8680000000000003E-7</v>
      </c>
      <c r="AW359" s="82">
        <f t="shared" si="232"/>
        <v>8029287</v>
      </c>
      <c r="AX359" s="82">
        <f t="shared" si="233"/>
        <v>8.0292870000000006E-6</v>
      </c>
      <c r="AY359" s="70">
        <f t="shared" si="234"/>
        <v>0.19385348826075771</v>
      </c>
      <c r="AZ359" s="16">
        <f t="shared" si="235"/>
        <v>535.5</v>
      </c>
      <c r="BA359" s="22" t="s">
        <v>306</v>
      </c>
      <c r="BB359" s="23">
        <v>-3.6327684116433328</v>
      </c>
      <c r="BC359" s="23">
        <v>47.314456162984378</v>
      </c>
      <c r="BD359" s="23">
        <v>9.1783751729792584E-2</v>
      </c>
      <c r="BE359" s="23">
        <v>2.0597340313784587E-2</v>
      </c>
      <c r="BF359" s="23">
        <v>9.4409102862997904E-2</v>
      </c>
      <c r="BG359" s="23">
        <v>123.1882051444147</v>
      </c>
      <c r="BH359" s="42" cm="1">
        <f t="array" ref="BH359">_xll.Bimoment(BE359,AY359,AD359,AE359,$O$75)</f>
        <v>0.15691749483986075</v>
      </c>
      <c r="BI359" s="42">
        <f t="shared" si="236"/>
        <v>1.3111964532827513E-2</v>
      </c>
      <c r="BJ359" s="42">
        <f t="shared" si="237"/>
        <v>5.6326733527362354</v>
      </c>
      <c r="BK359" s="24">
        <f t="shared" si="238"/>
        <v>0.6</v>
      </c>
      <c r="BL359" s="26" cm="1">
        <f t="array" ref="BL359">_xll.TCVN5575AnnexEHeSoCx(1,BK359)</f>
        <v>1.1099999999999999</v>
      </c>
      <c r="BM359" s="26">
        <f t="shared" si="239"/>
        <v>1.47</v>
      </c>
      <c r="BN359" s="24">
        <f t="shared" si="240"/>
        <v>1</v>
      </c>
      <c r="BO359" s="26" cm="1">
        <f t="array" ref="BO359">noisuy1chieu(BQ359*BN359,$C$92:$M$92,$C$93:$M$93)</f>
        <v>1.7136256694793701</v>
      </c>
      <c r="BP359" s="24">
        <f t="shared" si="241"/>
        <v>1.0863541900847289E-3</v>
      </c>
      <c r="BQ359" s="26">
        <f t="shared" si="242"/>
        <v>0.13714143747638688</v>
      </c>
      <c r="BR359" s="24">
        <f t="shared" si="243"/>
        <v>7.0355776265609621E-4</v>
      </c>
      <c r="BS359" s="24">
        <f t="shared" si="244"/>
        <v>2.8124988434516164E-3</v>
      </c>
      <c r="BT359" s="42">
        <f t="shared" si="245"/>
        <v>0.13893134942912772</v>
      </c>
      <c r="BU359" s="42">
        <f t="shared" si="246"/>
        <v>0.14104029050992323</v>
      </c>
      <c r="BV359" s="28">
        <f t="shared" si="247"/>
        <v>0.14104029050992323</v>
      </c>
      <c r="BW359" s="5" t="str">
        <f t="shared" si="248"/>
        <v>OK</v>
      </c>
      <c r="BX359" s="51">
        <v>1.2</v>
      </c>
      <c r="BY359" s="96" cm="1">
        <f t="array" ref="BY359">_xll.DCETCVNPhuLucFHeSoOnDinh(AE359*1000, BX359*1000, AH359, AI359, AJ359, AK359, AL359, AM359, $D$29)</f>
        <v>1</v>
      </c>
      <c r="BZ359" s="52">
        <f t="shared" si="249"/>
        <v>0.15222699559878944</v>
      </c>
      <c r="CA359" s="54">
        <f t="shared" si="250"/>
        <v>0.15574305220489715</v>
      </c>
      <c r="CB359" s="5" t="str">
        <f t="shared" si="251"/>
        <v>OK</v>
      </c>
      <c r="CC359" s="56">
        <f t="shared" si="252"/>
        <v>0.34499859601035404</v>
      </c>
      <c r="CD359" s="55">
        <f t="shared" si="253"/>
        <v>0.34499859601035404</v>
      </c>
      <c r="CE359" s="54">
        <f t="shared" si="254"/>
        <v>0.34499859601035404</v>
      </c>
      <c r="CF359" s="52">
        <f t="shared" si="255"/>
        <v>0.38</v>
      </c>
      <c r="CG359" s="5" t="str">
        <f t="shared" si="256"/>
        <v>OK</v>
      </c>
      <c r="CH359" s="57">
        <f t="shared" si="257"/>
        <v>2.3317146488975653</v>
      </c>
      <c r="CI359" s="6">
        <f t="shared" si="258"/>
        <v>3.2</v>
      </c>
      <c r="CJ359" s="5" t="str">
        <f t="shared" si="259"/>
        <v>OK</v>
      </c>
      <c r="DN359" s="181"/>
      <c r="DP359" s="27"/>
      <c r="DQ359" s="27"/>
      <c r="DR359" s="5"/>
      <c r="DS359" s="5"/>
      <c r="DT359" s="27"/>
      <c r="DU359" s="27"/>
      <c r="DV359" s="82"/>
      <c r="DW359" s="82"/>
      <c r="DX359" s="82"/>
      <c r="DY359" s="70"/>
      <c r="DZ359" s="16"/>
      <c r="EH359" s="42"/>
      <c r="EI359" s="42"/>
      <c r="EJ359" s="42"/>
      <c r="EK359" s="24"/>
      <c r="EL359" s="26"/>
      <c r="EM359" s="26"/>
      <c r="EN359" s="24"/>
      <c r="EO359" s="26"/>
      <c r="EP359" s="24"/>
      <c r="EQ359" s="26"/>
      <c r="ER359" s="24"/>
      <c r="ES359" s="24"/>
      <c r="ET359" s="42"/>
      <c r="EU359" s="42"/>
      <c r="EV359" s="28"/>
      <c r="EX359" s="51"/>
      <c r="EY359" s="96"/>
      <c r="EZ359" s="52"/>
      <c r="FA359" s="54"/>
      <c r="FB359" s="5"/>
      <c r="FC359" s="56"/>
      <c r="FD359" s="55"/>
      <c r="FE359" s="54"/>
      <c r="FF359" s="52"/>
      <c r="FG359" s="5"/>
      <c r="FH359" s="57"/>
      <c r="FI359" s="6"/>
      <c r="FJ359" s="5"/>
    </row>
    <row r="360" spans="27:166">
      <c r="AA360" s="18" t="s">
        <v>131</v>
      </c>
      <c r="AB360" s="22" t="s">
        <v>342</v>
      </c>
      <c r="AC360" s="22" t="s">
        <v>211</v>
      </c>
      <c r="AD360" s="74">
        <v>0</v>
      </c>
      <c r="AE360" s="74">
        <v>9.84</v>
      </c>
      <c r="AF360" s="22">
        <v>1228</v>
      </c>
      <c r="AG360" s="22">
        <v>728</v>
      </c>
      <c r="AH360" s="22">
        <v>1228</v>
      </c>
      <c r="AI360" s="6">
        <v>10</v>
      </c>
      <c r="AJ360" s="6">
        <v>300</v>
      </c>
      <c r="AK360" s="6">
        <v>14</v>
      </c>
      <c r="AL360" s="6">
        <v>300</v>
      </c>
      <c r="AM360" s="6">
        <v>14</v>
      </c>
      <c r="AN360" s="5" t="str" cm="1">
        <f t="array" ref="AN360">_xll.Dce_Name_SectI(AF360, AG360, AJ360, AI360, AK360, "x", "-", $Q$14)</f>
        <v>(1228-728)x300x10x14</v>
      </c>
      <c r="AO360" s="5">
        <f t="shared" si="224"/>
        <v>1200</v>
      </c>
      <c r="AP360" s="27">
        <f t="shared" si="225"/>
        <v>204</v>
      </c>
      <c r="AQ360" s="27">
        <f t="shared" si="226"/>
        <v>453510.88</v>
      </c>
      <c r="AR360" s="5">
        <f t="shared" si="227"/>
        <v>6310</v>
      </c>
      <c r="AS360" s="5">
        <f t="shared" si="228"/>
        <v>7386.170684039088</v>
      </c>
      <c r="AT360" s="27">
        <f t="shared" si="229"/>
        <v>420.66666666666669</v>
      </c>
      <c r="AU360" s="27">
        <f t="shared" si="230"/>
        <v>4349.3999999999996</v>
      </c>
      <c r="AV360" s="82">
        <f t="shared" si="231"/>
        <v>9.5346666666666665E-7</v>
      </c>
      <c r="AW360" s="82">
        <f t="shared" si="232"/>
        <v>23212287</v>
      </c>
      <c r="AX360" s="82">
        <f t="shared" si="233"/>
        <v>2.3212286999999999E-5</v>
      </c>
      <c r="AY360" s="70">
        <f t="shared" si="234"/>
        <v>0.12550866986930984</v>
      </c>
      <c r="AZ360" s="16">
        <f t="shared" si="235"/>
        <v>910.5</v>
      </c>
      <c r="BA360" s="22" t="s">
        <v>307</v>
      </c>
      <c r="BB360" s="23">
        <v>-52.052245507317821</v>
      </c>
      <c r="BC360" s="23">
        <v>138.00237938690395</v>
      </c>
      <c r="BD360" s="23">
        <v>4.1954611677542442E-2</v>
      </c>
      <c r="BE360" s="23">
        <v>2.1723584885634122E-2</v>
      </c>
      <c r="BF360" s="23">
        <v>3.3872056394077532E-3</v>
      </c>
      <c r="BG360" s="23">
        <v>878.18144771317111</v>
      </c>
      <c r="BH360" s="42" cm="1">
        <f t="array" ref="BH360">_xll.Bimoment(BE360,AY360,AD360,AE360,$O$75)</f>
        <v>0.17098332222583426</v>
      </c>
      <c r="BI360" s="42">
        <f t="shared" si="236"/>
        <v>3.4962176397952036E-3</v>
      </c>
      <c r="BJ360" s="42">
        <f t="shared" si="237"/>
        <v>16.428854688917138</v>
      </c>
      <c r="BK360" s="24">
        <f t="shared" si="238"/>
        <v>0.35</v>
      </c>
      <c r="BL360" s="26" cm="1">
        <f t="array" ref="BL360">_xll.TCVN5575AnnexEHeSoCx(1,BK360)</f>
        <v>1.1619999999999999</v>
      </c>
      <c r="BM360" s="26">
        <f t="shared" si="239"/>
        <v>1.47</v>
      </c>
      <c r="BN360" s="24">
        <f t="shared" si="240"/>
        <v>1</v>
      </c>
      <c r="BO360" s="26" cm="1">
        <f t="array" ref="BO360">noisuy1chieu(BQ360*BN360,$C$92:$M$92,$C$93:$M$93)</f>
        <v>2.4118258953094482</v>
      </c>
      <c r="BP360" s="24">
        <f t="shared" si="241"/>
        <v>1.1750700417673659E-2</v>
      </c>
      <c r="BQ360" s="26">
        <f t="shared" si="242"/>
        <v>0.47120863749812791</v>
      </c>
      <c r="BR360" s="24">
        <f t="shared" si="243"/>
        <v>2.5225546329728991E-5</v>
      </c>
      <c r="BS360" s="24">
        <f t="shared" si="244"/>
        <v>1.2806317593901145E-3</v>
      </c>
      <c r="BT360" s="42">
        <f t="shared" si="245"/>
        <v>0.48298456346213131</v>
      </c>
      <c r="BU360" s="42">
        <f t="shared" si="246"/>
        <v>0.48423996967519173</v>
      </c>
      <c r="BV360" s="28">
        <f t="shared" si="247"/>
        <v>0.48423996967519173</v>
      </c>
      <c r="BW360" s="5" t="str">
        <f t="shared" si="248"/>
        <v>OK</v>
      </c>
      <c r="BX360" s="51">
        <v>1.2</v>
      </c>
      <c r="BY360" s="96" cm="1">
        <f t="array" ref="BY360">_xll.DCETCVNPhuLucFHeSoOnDinh(AE360*1000, BX360*1000, AH360, AI360, AJ360, AK360, AL360, AM360, $D$29)</f>
        <v>1</v>
      </c>
      <c r="BZ360" s="52">
        <f t="shared" si="249"/>
        <v>0.54754443677282461</v>
      </c>
      <c r="CA360" s="54">
        <f t="shared" si="250"/>
        <v>0.54885029407854447</v>
      </c>
      <c r="CB360" s="5" t="str">
        <f t="shared" si="251"/>
        <v>OK</v>
      </c>
      <c r="CC360" s="56">
        <f t="shared" si="252"/>
        <v>0.34499859601035404</v>
      </c>
      <c r="CD360" s="55">
        <f t="shared" si="253"/>
        <v>0.34499859601035404</v>
      </c>
      <c r="CE360" s="54">
        <f t="shared" si="254"/>
        <v>0.34499859601035404</v>
      </c>
      <c r="CF360" s="52">
        <f t="shared" si="255"/>
        <v>0.38</v>
      </c>
      <c r="CG360" s="5" t="str">
        <f t="shared" si="256"/>
        <v>OK</v>
      </c>
      <c r="CH360" s="57">
        <f t="shared" si="257"/>
        <v>3.9972251123958262</v>
      </c>
      <c r="CI360" s="6">
        <f t="shared" si="258"/>
        <v>3.2</v>
      </c>
      <c r="CJ360" s="5" t="str">
        <f t="shared" si="259"/>
        <v>Gia cường</v>
      </c>
      <c r="DN360" s="181"/>
      <c r="DP360" s="27"/>
      <c r="DQ360" s="27"/>
      <c r="DR360" s="5"/>
      <c r="DS360" s="5"/>
      <c r="DT360" s="27"/>
      <c r="DU360" s="27"/>
      <c r="DV360" s="82"/>
      <c r="DW360" s="82"/>
      <c r="DX360" s="82"/>
      <c r="DY360" s="70"/>
      <c r="DZ360" s="16"/>
      <c r="EH360" s="42"/>
      <c r="EI360" s="42"/>
      <c r="EJ360" s="42"/>
      <c r="EK360" s="24"/>
      <c r="EL360" s="26"/>
      <c r="EM360" s="26"/>
      <c r="EN360" s="24"/>
      <c r="EO360" s="26"/>
      <c r="EP360" s="24"/>
      <c r="EQ360" s="26"/>
      <c r="ER360" s="24"/>
      <c r="ES360" s="24"/>
      <c r="ET360" s="42"/>
      <c r="EU360" s="42"/>
      <c r="EV360" s="28"/>
      <c r="EX360" s="51"/>
      <c r="EY360" s="96"/>
      <c r="EZ360" s="52"/>
      <c r="FA360" s="54"/>
      <c r="FB360" s="5"/>
      <c r="FC360" s="56"/>
      <c r="FD360" s="55"/>
      <c r="FE360" s="54"/>
      <c r="FF360" s="52"/>
      <c r="FG360" s="5"/>
      <c r="FH360" s="57"/>
      <c r="FI360" s="6"/>
      <c r="FJ360" s="5"/>
    </row>
    <row r="361" spans="27:166">
      <c r="AA361" s="18" t="s">
        <v>131</v>
      </c>
      <c r="AB361" s="22" t="s">
        <v>342</v>
      </c>
      <c r="AC361" s="22" t="s">
        <v>211</v>
      </c>
      <c r="AD361" s="74">
        <v>4.92</v>
      </c>
      <c r="AE361" s="74">
        <v>9.84</v>
      </c>
      <c r="AF361" s="22">
        <v>1228</v>
      </c>
      <c r="AG361" s="22">
        <v>728</v>
      </c>
      <c r="AH361" s="22">
        <v>978</v>
      </c>
      <c r="AI361" s="6">
        <v>10</v>
      </c>
      <c r="AJ361" s="6">
        <v>300</v>
      </c>
      <c r="AK361" s="6">
        <v>14</v>
      </c>
      <c r="AL361" s="6">
        <v>300</v>
      </c>
      <c r="AM361" s="6">
        <v>14</v>
      </c>
      <c r="AN361" s="5" t="str" cm="1">
        <f t="array" ref="AN361">_xll.Dce_Name_SectI(AF361, AG361, AJ361, AI361, AK361, "x", "-", $Q$14)</f>
        <v>(1228-728)x300x10x14</v>
      </c>
      <c r="AO361" s="5">
        <f t="shared" si="224"/>
        <v>950</v>
      </c>
      <c r="AP361" s="27">
        <f t="shared" si="225"/>
        <v>179</v>
      </c>
      <c r="AQ361" s="27">
        <f t="shared" si="226"/>
        <v>266613.79666666663</v>
      </c>
      <c r="AR361" s="5">
        <f t="shared" si="227"/>
        <v>6307.916666666667</v>
      </c>
      <c r="AS361" s="5">
        <f t="shared" si="228"/>
        <v>5452.224880708929</v>
      </c>
      <c r="AT361" s="27">
        <f t="shared" si="229"/>
        <v>420.52777777777777</v>
      </c>
      <c r="AU361" s="27">
        <f t="shared" si="230"/>
        <v>3152.5250000000001</v>
      </c>
      <c r="AV361" s="82">
        <f t="shared" si="231"/>
        <v>8.7013333333333334E-7</v>
      </c>
      <c r="AW361" s="82">
        <f t="shared" si="232"/>
        <v>14636412</v>
      </c>
      <c r="AX361" s="82">
        <f t="shared" si="233"/>
        <v>1.4636412E-5</v>
      </c>
      <c r="AY361" s="70">
        <f t="shared" si="234"/>
        <v>0.1509925520416649</v>
      </c>
      <c r="AZ361" s="16">
        <f t="shared" si="235"/>
        <v>723</v>
      </c>
      <c r="BA361" s="22" t="s">
        <v>307</v>
      </c>
      <c r="BB361" s="23">
        <v>-47.262657281284916</v>
      </c>
      <c r="BC361" s="23">
        <v>102.78328543560809</v>
      </c>
      <c r="BD361" s="23">
        <v>4.1954611677542442E-2</v>
      </c>
      <c r="BE361" s="23">
        <v>2.1723584885634122E-2</v>
      </c>
      <c r="BF361" s="23">
        <v>0.2098474151107417</v>
      </c>
      <c r="BG361" s="23">
        <v>286.18674118376231</v>
      </c>
      <c r="BH361" s="42" cm="1">
        <f t="array" ref="BH361">_xll.Bimoment(BE361,AY361,AD361,AE361,$O$75)</f>
        <v>-8.2309569516387501E-2</v>
      </c>
      <c r="BI361" s="42">
        <f t="shared" si="236"/>
        <v>4.4162749134255197E-3</v>
      </c>
      <c r="BJ361" s="42">
        <f t="shared" si="237"/>
        <v>12.236105409000963</v>
      </c>
      <c r="BK361" s="24">
        <f t="shared" si="238"/>
        <v>0.44210526315789472</v>
      </c>
      <c r="BL361" s="26" cm="1">
        <f t="array" ref="BL361">_xll.TCVN5575AnnexEHeSoCx(1,BK361)</f>
        <v>1.1362105263157896</v>
      </c>
      <c r="BM361" s="26">
        <f t="shared" si="239"/>
        <v>1.47</v>
      </c>
      <c r="BN361" s="24">
        <f t="shared" si="240"/>
        <v>1</v>
      </c>
      <c r="BO361" s="26" cm="1">
        <f t="array" ref="BO361">noisuy1chieu(BQ361*BN361,$C$92:$M$92,$C$93:$M$93)</f>
        <v>1.8716493844985962</v>
      </c>
      <c r="BP361" s="24">
        <f t="shared" si="241"/>
        <v>1.2159607504005972E-2</v>
      </c>
      <c r="BQ361" s="26">
        <f t="shared" si="242"/>
        <v>0.21275089349651061</v>
      </c>
      <c r="BR361" s="24">
        <f t="shared" si="243"/>
        <v>1.5633134093545804E-3</v>
      </c>
      <c r="BS361" s="24">
        <f t="shared" si="244"/>
        <v>1.0004236686081114E-3</v>
      </c>
      <c r="BT361" s="42">
        <f t="shared" si="245"/>
        <v>0.22647381440987116</v>
      </c>
      <c r="BU361" s="42">
        <f t="shared" si="246"/>
        <v>0.22591092466912469</v>
      </c>
      <c r="BV361" s="28">
        <f t="shared" si="247"/>
        <v>0.22647381440987116</v>
      </c>
      <c r="BW361" s="5" t="str">
        <f t="shared" si="248"/>
        <v>OK</v>
      </c>
      <c r="BX361" s="51">
        <v>1.2</v>
      </c>
      <c r="BY361" s="96" cm="1">
        <f t="array" ref="BY361">_xll.DCETCVNPhuLucFHeSoOnDinh(AE361*1000, BX361*1000, AH361, AI361, AJ361, AK361, AL361, AM361, $D$29)</f>
        <v>1</v>
      </c>
      <c r="BZ361" s="52">
        <f t="shared" si="249"/>
        <v>0.24172980467382479</v>
      </c>
      <c r="CA361" s="54">
        <f t="shared" si="250"/>
        <v>0.2442935417517875</v>
      </c>
      <c r="CB361" s="5" t="str">
        <f t="shared" si="251"/>
        <v>OK</v>
      </c>
      <c r="CC361" s="56">
        <f t="shared" si="252"/>
        <v>0.34499859601035404</v>
      </c>
      <c r="CD361" s="55">
        <f t="shared" si="253"/>
        <v>0.34499859601035404</v>
      </c>
      <c r="CE361" s="54">
        <f t="shared" si="254"/>
        <v>0.34499859601035404</v>
      </c>
      <c r="CF361" s="52">
        <f t="shared" si="255"/>
        <v>0.38</v>
      </c>
      <c r="CG361" s="5" t="str">
        <f t="shared" si="256"/>
        <v>OK</v>
      </c>
      <c r="CH361" s="57">
        <f t="shared" si="257"/>
        <v>3.1644698806466955</v>
      </c>
      <c r="CI361" s="6">
        <f t="shared" si="258"/>
        <v>3.2</v>
      </c>
      <c r="CJ361" s="5" t="str">
        <f t="shared" si="259"/>
        <v>OK</v>
      </c>
      <c r="DN361" s="181"/>
      <c r="DP361" s="27"/>
      <c r="DQ361" s="27"/>
      <c r="DR361" s="5"/>
      <c r="DS361" s="5"/>
      <c r="DT361" s="27"/>
      <c r="DU361" s="27"/>
      <c r="DV361" s="82"/>
      <c r="DW361" s="82"/>
      <c r="DX361" s="82"/>
      <c r="DY361" s="70"/>
      <c r="DZ361" s="16"/>
      <c r="EH361" s="42"/>
      <c r="EI361" s="42"/>
      <c r="EJ361" s="42"/>
      <c r="EK361" s="24"/>
      <c r="EL361" s="26"/>
      <c r="EM361" s="26"/>
      <c r="EN361" s="24"/>
      <c r="EO361" s="26"/>
      <c r="EP361" s="24"/>
      <c r="EQ361" s="26"/>
      <c r="ER361" s="24"/>
      <c r="ES361" s="24"/>
      <c r="ET361" s="42"/>
      <c r="EU361" s="42"/>
      <c r="EV361" s="28"/>
      <c r="EX361" s="51"/>
      <c r="EY361" s="96"/>
      <c r="EZ361" s="52"/>
      <c r="FA361" s="54"/>
      <c r="FB361" s="5"/>
      <c r="FC361" s="56"/>
      <c r="FD361" s="55"/>
      <c r="FE361" s="54"/>
      <c r="FF361" s="52"/>
      <c r="FG361" s="5"/>
      <c r="FH361" s="57"/>
      <c r="FI361" s="6"/>
      <c r="FJ361" s="5"/>
    </row>
    <row r="362" spans="27:166">
      <c r="AA362" s="18" t="s">
        <v>131</v>
      </c>
      <c r="AB362" s="22" t="s">
        <v>342</v>
      </c>
      <c r="AC362" s="22" t="s">
        <v>211</v>
      </c>
      <c r="AD362" s="74">
        <v>8.26</v>
      </c>
      <c r="AE362" s="74">
        <v>9.84</v>
      </c>
      <c r="AF362" s="22">
        <v>1228</v>
      </c>
      <c r="AG362" s="22">
        <v>728</v>
      </c>
      <c r="AH362" s="22">
        <v>808.49119861273095</v>
      </c>
      <c r="AI362" s="6">
        <v>10</v>
      </c>
      <c r="AJ362" s="6">
        <v>300</v>
      </c>
      <c r="AK362" s="6">
        <v>14</v>
      </c>
      <c r="AL362" s="6">
        <v>300</v>
      </c>
      <c r="AM362" s="6">
        <v>14</v>
      </c>
      <c r="AN362" s="5" t="str" cm="1">
        <f t="array" ref="AN362">_xll.Dce_Name_SectI(AF362, AG362, AJ362, AI362, AK362, "x", "-", $Q$14)</f>
        <v>(1228-728)x300x10x14</v>
      </c>
      <c r="AO362" s="5">
        <f t="shared" si="224"/>
        <v>780.49119861273095</v>
      </c>
      <c r="AP362" s="27">
        <f t="shared" si="225"/>
        <v>162.04911986127311</v>
      </c>
      <c r="AQ362" s="27">
        <f t="shared" si="226"/>
        <v>172189.89394905735</v>
      </c>
      <c r="AR362" s="5">
        <f t="shared" si="227"/>
        <v>6306.5040933217724</v>
      </c>
      <c r="AS362" s="5">
        <f t="shared" si="228"/>
        <v>4259.5366342766256</v>
      </c>
      <c r="AT362" s="27">
        <f t="shared" si="229"/>
        <v>420.4336062214515</v>
      </c>
      <c r="AU362" s="27">
        <f t="shared" si="230"/>
        <v>2429.8896559766567</v>
      </c>
      <c r="AV362" s="82">
        <f t="shared" si="231"/>
        <v>8.1363039953757696E-7</v>
      </c>
      <c r="AW362" s="82">
        <f t="shared" si="232"/>
        <v>9941656.1686012279</v>
      </c>
      <c r="AX362" s="82">
        <f t="shared" si="233"/>
        <v>9.9416561686012285E-6</v>
      </c>
      <c r="AY362" s="70">
        <f t="shared" si="234"/>
        <v>0.17715937900807543</v>
      </c>
      <c r="AZ362" s="16">
        <f t="shared" si="235"/>
        <v>595.86839895954824</v>
      </c>
      <c r="BA362" s="22" t="s">
        <v>307</v>
      </c>
      <c r="BB362" s="23">
        <v>-44.091444930269162</v>
      </c>
      <c r="BC362" s="23">
        <v>79.545666972264499</v>
      </c>
      <c r="BD362" s="23">
        <v>4.1954611677542442E-2</v>
      </c>
      <c r="BE362" s="23">
        <v>2.1723584885634122E-2</v>
      </c>
      <c r="BF362" s="23">
        <v>0.34983470567734298</v>
      </c>
      <c r="BG362" s="23">
        <v>17.85168488085931</v>
      </c>
      <c r="BH362" s="42" cm="1">
        <f t="array" ref="BH362">_xll.Bimoment(BE362,AY362,AD362,AE362,$O$75)</f>
        <v>2.9796234030344711E-2</v>
      </c>
      <c r="BI362" s="42">
        <f t="shared" si="236"/>
        <v>5.3754112477006604E-3</v>
      </c>
      <c r="BJ362" s="42">
        <f t="shared" si="237"/>
        <v>9.4697222586029159</v>
      </c>
      <c r="BK362" s="24">
        <f t="shared" si="238"/>
        <v>0.53812266012290844</v>
      </c>
      <c r="BL362" s="26" cm="1">
        <f t="array" ref="BL362">_xll.TCVN5575AnnexEHeSoCx(1,BK362)</f>
        <v>1.1161877339877091</v>
      </c>
      <c r="BM362" s="26">
        <f t="shared" si="239"/>
        <v>1.47</v>
      </c>
      <c r="BN362" s="24">
        <f t="shared" si="240"/>
        <v>1</v>
      </c>
      <c r="BO362" s="26" cm="1">
        <f t="array" ref="BO362">noisuy1chieu(BQ362*BN362,$C$92:$M$92,$C$93:$M$93)</f>
        <v>1.4987039566040039</v>
      </c>
      <c r="BP362" s="24">
        <f t="shared" si="241"/>
        <v>1.2530318405279985E-2</v>
      </c>
      <c r="BQ362" s="26">
        <f t="shared" si="242"/>
        <v>1.7291555410203534E-2</v>
      </c>
      <c r="BR362" s="24">
        <f t="shared" si="243"/>
        <v>2.606769231801627E-3</v>
      </c>
      <c r="BS362" s="24">
        <f t="shared" si="244"/>
        <v>5.4877155205768308E-4</v>
      </c>
      <c r="BT362" s="42">
        <f t="shared" si="245"/>
        <v>3.2428643047285148E-2</v>
      </c>
      <c r="BU362" s="42">
        <f t="shared" si="246"/>
        <v>3.0370645367541204E-2</v>
      </c>
      <c r="BV362" s="28">
        <f t="shared" si="247"/>
        <v>3.2428643047285148E-2</v>
      </c>
      <c r="BW362" s="5" t="str">
        <f t="shared" si="248"/>
        <v>OK</v>
      </c>
      <c r="BX362" s="51">
        <v>1.2</v>
      </c>
      <c r="BY362" s="96" cm="1">
        <f t="array" ref="BY362">_xll.DCETCVNPhuLucFHeSoOnDinh(AE362*1000, BX362*1000, AH362, AI362, AJ362, AK362, AL362, AM362, $D$29)</f>
        <v>1</v>
      </c>
      <c r="BZ362" s="52">
        <f t="shared" si="249"/>
        <v>1.9300622050437997E-2</v>
      </c>
      <c r="CA362" s="54">
        <f t="shared" si="250"/>
        <v>2.245616283429731E-2</v>
      </c>
      <c r="CB362" s="5" t="str">
        <f t="shared" si="251"/>
        <v>OK</v>
      </c>
      <c r="CC362" s="56">
        <f t="shared" si="252"/>
        <v>0.34499859601035404</v>
      </c>
      <c r="CD362" s="55">
        <f t="shared" si="253"/>
        <v>0.34499859601035404</v>
      </c>
      <c r="CE362" s="54">
        <f t="shared" si="254"/>
        <v>0.34499859601035404</v>
      </c>
      <c r="CF362" s="52">
        <f t="shared" si="255"/>
        <v>0.38</v>
      </c>
      <c r="CG362" s="5" t="str">
        <f t="shared" si="256"/>
        <v>OK</v>
      </c>
      <c r="CH362" s="57">
        <f t="shared" si="257"/>
        <v>2.5998325159156055</v>
      </c>
      <c r="CI362" s="6">
        <f t="shared" si="258"/>
        <v>3.2</v>
      </c>
      <c r="CJ362" s="5" t="str">
        <f t="shared" si="259"/>
        <v>OK</v>
      </c>
      <c r="DN362" s="181"/>
      <c r="DP362" s="27"/>
      <c r="DQ362" s="27"/>
      <c r="DR362" s="5"/>
      <c r="DS362" s="5"/>
      <c r="DT362" s="27"/>
      <c r="DU362" s="27"/>
      <c r="DV362" s="82"/>
      <c r="DW362" s="82"/>
      <c r="DX362" s="82"/>
      <c r="DY362" s="70"/>
      <c r="DZ362" s="16"/>
      <c r="EH362" s="42"/>
      <c r="EI362" s="42"/>
      <c r="EJ362" s="42"/>
      <c r="EK362" s="24"/>
      <c r="EL362" s="26"/>
      <c r="EM362" s="26"/>
      <c r="EN362" s="24"/>
      <c r="EO362" s="26"/>
      <c r="EP362" s="24"/>
      <c r="EQ362" s="26"/>
      <c r="ER362" s="24"/>
      <c r="ES362" s="24"/>
      <c r="ET362" s="42"/>
      <c r="EU362" s="42"/>
      <c r="EV362" s="28"/>
      <c r="EX362" s="51"/>
      <c r="EY362" s="96"/>
      <c r="EZ362" s="52"/>
      <c r="FA362" s="54"/>
      <c r="FB362" s="5"/>
      <c r="FC362" s="56"/>
      <c r="FD362" s="55"/>
      <c r="FE362" s="54"/>
      <c r="FF362" s="52"/>
      <c r="FG362" s="5"/>
      <c r="FH362" s="57"/>
      <c r="FI362" s="6"/>
      <c r="FJ362" s="5"/>
    </row>
    <row r="363" spans="27:166">
      <c r="AA363" s="18" t="s">
        <v>131</v>
      </c>
      <c r="AB363" s="22" t="s">
        <v>342</v>
      </c>
      <c r="AC363" s="22" t="s">
        <v>211</v>
      </c>
      <c r="AD363" s="74">
        <v>8.26</v>
      </c>
      <c r="AE363" s="74">
        <v>9.84</v>
      </c>
      <c r="AF363" s="22">
        <v>1228</v>
      </c>
      <c r="AG363" s="22">
        <v>728</v>
      </c>
      <c r="AH363" s="22">
        <v>808.49119861273095</v>
      </c>
      <c r="AI363" s="6">
        <v>10</v>
      </c>
      <c r="AJ363" s="6">
        <v>300</v>
      </c>
      <c r="AK363" s="6">
        <v>14</v>
      </c>
      <c r="AL363" s="6">
        <v>300</v>
      </c>
      <c r="AM363" s="6">
        <v>14</v>
      </c>
      <c r="AN363" s="5" t="str" cm="1">
        <f t="array" ref="AN363">_xll.Dce_Name_SectI(AF363, AG363, AJ363, AI363, AK363, "x", "-", $Q$14)</f>
        <v>(1228-728)x300x10x14</v>
      </c>
      <c r="AO363" s="5">
        <f t="shared" si="224"/>
        <v>780.49119861273095</v>
      </c>
      <c r="AP363" s="27">
        <f t="shared" si="225"/>
        <v>162.04911986127311</v>
      </c>
      <c r="AQ363" s="27">
        <f t="shared" si="226"/>
        <v>172189.89394905735</v>
      </c>
      <c r="AR363" s="5">
        <f t="shared" si="227"/>
        <v>6306.5040933217724</v>
      </c>
      <c r="AS363" s="5">
        <f t="shared" si="228"/>
        <v>4259.5366342766256</v>
      </c>
      <c r="AT363" s="27">
        <f t="shared" si="229"/>
        <v>420.4336062214515</v>
      </c>
      <c r="AU363" s="27">
        <f t="shared" si="230"/>
        <v>2429.8896559766567</v>
      </c>
      <c r="AV363" s="82">
        <f t="shared" si="231"/>
        <v>8.1363039953757696E-7</v>
      </c>
      <c r="AW363" s="82">
        <f t="shared" si="232"/>
        <v>9941656.1686012279</v>
      </c>
      <c r="AX363" s="82">
        <f t="shared" si="233"/>
        <v>9.9416561686012285E-6</v>
      </c>
      <c r="AY363" s="70">
        <f t="shared" si="234"/>
        <v>0.17715937900807543</v>
      </c>
      <c r="AZ363" s="16">
        <f t="shared" si="235"/>
        <v>595.86839895954824</v>
      </c>
      <c r="BA363" s="22" t="s">
        <v>307</v>
      </c>
      <c r="BB363" s="23">
        <v>-44.017269541527639</v>
      </c>
      <c r="BC363" s="23">
        <v>78.921357450435607</v>
      </c>
      <c r="BD363" s="23">
        <v>5.9657208294140673E-2</v>
      </c>
      <c r="BE363" s="23">
        <v>2.1723584885635402E-2</v>
      </c>
      <c r="BF363" s="23">
        <v>0.3498347056774378</v>
      </c>
      <c r="BG363" s="23">
        <v>17.8516568386367</v>
      </c>
      <c r="BH363" s="42" cm="1">
        <f t="array" ref="BH363">_xll.Bimoment(BE363,AY363,AD363,AE363,$O$75)</f>
        <v>2.9796234030346466E-2</v>
      </c>
      <c r="BI363" s="42">
        <f t="shared" si="236"/>
        <v>7.6435465768450988E-3</v>
      </c>
      <c r="BJ363" s="42">
        <f t="shared" si="237"/>
        <v>9.3953996964804301</v>
      </c>
      <c r="BK363" s="24">
        <f t="shared" si="238"/>
        <v>0.53812266012290844</v>
      </c>
      <c r="BL363" s="26" cm="1">
        <f t="array" ref="BL363">_xll.TCVN5575AnnexEHeSoCx(1,BK363)</f>
        <v>1.1161877339877091</v>
      </c>
      <c r="BM363" s="26">
        <f t="shared" si="239"/>
        <v>1.47</v>
      </c>
      <c r="BN363" s="24">
        <f t="shared" si="240"/>
        <v>1</v>
      </c>
      <c r="BO363" s="26" cm="1">
        <f t="array" ref="BO363">noisuy1chieu(BQ363*BN363,$C$92:$M$92,$C$93:$M$93)</f>
        <v>1.4987039566040039</v>
      </c>
      <c r="BP363" s="24">
        <f t="shared" si="241"/>
        <v>1.2509238550894704E-2</v>
      </c>
      <c r="BQ363" s="26">
        <f t="shared" si="242"/>
        <v>1.7291528247857277E-2</v>
      </c>
      <c r="BR363" s="24">
        <f t="shared" si="243"/>
        <v>2.6067692318023335E-3</v>
      </c>
      <c r="BS363" s="24">
        <f t="shared" si="244"/>
        <v>5.4877155205771528E-4</v>
      </c>
      <c r="BT363" s="42">
        <f t="shared" si="245"/>
        <v>3.2407536030554317E-2</v>
      </c>
      <c r="BU363" s="42">
        <f t="shared" si="246"/>
        <v>3.0349538350809696E-2</v>
      </c>
      <c r="BV363" s="28">
        <f t="shared" si="247"/>
        <v>3.2407536030554317E-2</v>
      </c>
      <c r="BW363" s="5" t="str">
        <f t="shared" si="248"/>
        <v>OK</v>
      </c>
      <c r="BX363" s="51">
        <v>1.2</v>
      </c>
      <c r="BY363" s="96" cm="1">
        <f t="array" ref="BY363">_xll.DCETCVNPhuLucFHeSoOnDinh(AE363*1000, BX363*1000, AH363, AI363, AJ363, AK363, AL363, AM363, $D$29)</f>
        <v>1</v>
      </c>
      <c r="BZ363" s="52">
        <f t="shared" si="249"/>
        <v>1.9300591732160269E-2</v>
      </c>
      <c r="CA363" s="54">
        <f t="shared" si="250"/>
        <v>2.2456132516020317E-2</v>
      </c>
      <c r="CB363" s="5" t="str">
        <f t="shared" si="251"/>
        <v>OK</v>
      </c>
      <c r="CC363" s="56">
        <f t="shared" si="252"/>
        <v>0.34499859601035404</v>
      </c>
      <c r="CD363" s="55">
        <f t="shared" si="253"/>
        <v>0.34499859601035404</v>
      </c>
      <c r="CE363" s="54">
        <f t="shared" si="254"/>
        <v>0.34499859601035404</v>
      </c>
      <c r="CF363" s="52">
        <f t="shared" si="255"/>
        <v>0.38</v>
      </c>
      <c r="CG363" s="5" t="str">
        <f t="shared" si="256"/>
        <v>OK</v>
      </c>
      <c r="CH363" s="57">
        <f t="shared" si="257"/>
        <v>2.5998325159156055</v>
      </c>
      <c r="CI363" s="6">
        <f t="shared" si="258"/>
        <v>3.2</v>
      </c>
      <c r="CJ363" s="5" t="str">
        <f t="shared" si="259"/>
        <v>OK</v>
      </c>
      <c r="DN363" s="181"/>
      <c r="DP363" s="27"/>
      <c r="DQ363" s="27"/>
      <c r="DR363" s="5"/>
      <c r="DS363" s="5"/>
      <c r="DT363" s="27"/>
      <c r="DU363" s="27"/>
      <c r="DV363" s="82"/>
      <c r="DW363" s="82"/>
      <c r="DX363" s="82"/>
      <c r="DY363" s="70"/>
      <c r="DZ363" s="16"/>
      <c r="EH363" s="42"/>
      <c r="EI363" s="42"/>
      <c r="EJ363" s="42"/>
      <c r="EK363" s="24"/>
      <c r="EL363" s="26"/>
      <c r="EM363" s="26"/>
      <c r="EN363" s="24"/>
      <c r="EO363" s="26"/>
      <c r="EP363" s="24"/>
      <c r="EQ363" s="26"/>
      <c r="ER363" s="24"/>
      <c r="ES363" s="24"/>
      <c r="ET363" s="42"/>
      <c r="EU363" s="42"/>
      <c r="EV363" s="28"/>
      <c r="EX363" s="51"/>
      <c r="EY363" s="96"/>
      <c r="EZ363" s="52"/>
      <c r="FA363" s="54"/>
      <c r="FB363" s="5"/>
      <c r="FC363" s="56"/>
      <c r="FD363" s="55"/>
      <c r="FE363" s="54"/>
      <c r="FF363" s="52"/>
      <c r="FG363" s="5"/>
      <c r="FH363" s="57"/>
      <c r="FI363" s="6"/>
      <c r="FJ363" s="5"/>
    </row>
    <row r="364" spans="27:166">
      <c r="AA364" s="18" t="s">
        <v>131</v>
      </c>
      <c r="AB364" s="22" t="s">
        <v>342</v>
      </c>
      <c r="AC364" s="22" t="s">
        <v>211</v>
      </c>
      <c r="AD364" s="74">
        <v>9.84</v>
      </c>
      <c r="AE364" s="74">
        <v>9.84</v>
      </c>
      <c r="AF364" s="22">
        <v>1228</v>
      </c>
      <c r="AG364" s="22">
        <v>728</v>
      </c>
      <c r="AH364" s="22">
        <v>728</v>
      </c>
      <c r="AI364" s="6">
        <v>10</v>
      </c>
      <c r="AJ364" s="6">
        <v>300</v>
      </c>
      <c r="AK364" s="6">
        <v>14</v>
      </c>
      <c r="AL364" s="6">
        <v>300</v>
      </c>
      <c r="AM364" s="6">
        <v>14</v>
      </c>
      <c r="AN364" s="5" t="str" cm="1">
        <f t="array" ref="AN364">_xll.Dce_Name_SectI(AF364, AG364, AJ364, AI364, AK364, "x", "-", $Q$14)</f>
        <v>(1228-728)x300x10x14</v>
      </c>
      <c r="AO364" s="5">
        <f t="shared" si="224"/>
        <v>700</v>
      </c>
      <c r="AP364" s="27">
        <f t="shared" si="225"/>
        <v>154</v>
      </c>
      <c r="AQ364" s="27">
        <f t="shared" si="226"/>
        <v>135654.21333333332</v>
      </c>
      <c r="AR364" s="5">
        <f t="shared" si="227"/>
        <v>6305.833333333333</v>
      </c>
      <c r="AS364" s="5">
        <f t="shared" si="228"/>
        <v>3726.7641025641024</v>
      </c>
      <c r="AT364" s="27">
        <f t="shared" si="229"/>
        <v>420.38888888888886</v>
      </c>
      <c r="AU364" s="27">
        <f t="shared" si="230"/>
        <v>2111.9</v>
      </c>
      <c r="AV364" s="82">
        <f t="shared" si="231"/>
        <v>7.8680000000000003E-7</v>
      </c>
      <c r="AW364" s="82">
        <f t="shared" si="232"/>
        <v>8029287</v>
      </c>
      <c r="AX364" s="82">
        <f t="shared" si="233"/>
        <v>8.0292870000000006E-6</v>
      </c>
      <c r="AY364" s="70">
        <f t="shared" si="234"/>
        <v>0.19385348826075771</v>
      </c>
      <c r="AZ364" s="16">
        <f t="shared" si="235"/>
        <v>535.5</v>
      </c>
      <c r="BA364" s="22" t="s">
        <v>307</v>
      </c>
      <c r="BB364" s="23">
        <v>-42.533010915423077</v>
      </c>
      <c r="BC364" s="23">
        <v>68.068702140830069</v>
      </c>
      <c r="BD364" s="23">
        <v>5.9657208294140673E-2</v>
      </c>
      <c r="BE364" s="23">
        <v>2.1723584885635402E-2</v>
      </c>
      <c r="BF364" s="23">
        <v>0.25531377912237518</v>
      </c>
      <c r="BG364" s="23">
        <v>134.28178850093821</v>
      </c>
      <c r="BH364" s="42" cm="1">
        <f t="array" ref="BH364">_xll.Bimoment(BE364,AY364,AD364,AE364,$O$75)</f>
        <v>0.1654976063542366</v>
      </c>
      <c r="BI364" s="42">
        <f t="shared" si="236"/>
        <v>8.5224583277343814E-3</v>
      </c>
      <c r="BJ364" s="42">
        <f t="shared" si="237"/>
        <v>8.1034169215273888</v>
      </c>
      <c r="BK364" s="24">
        <f t="shared" si="238"/>
        <v>0.6</v>
      </c>
      <c r="BL364" s="26" cm="1">
        <f t="array" ref="BL364">_xll.TCVN5575AnnexEHeSoCx(1,BK364)</f>
        <v>1.1099999999999999</v>
      </c>
      <c r="BM364" s="26">
        <f t="shared" si="239"/>
        <v>1.47</v>
      </c>
      <c r="BN364" s="24">
        <f t="shared" si="240"/>
        <v>1</v>
      </c>
      <c r="BO364" s="26" cm="1">
        <f t="array" ref="BO364">noisuy1chieu(BQ364*BN364,$C$92:$M$92,$C$93:$M$93)</f>
        <v>1.7394373416900635</v>
      </c>
      <c r="BP364" s="24">
        <f t="shared" si="241"/>
        <v>1.2719201828774847E-2</v>
      </c>
      <c r="BQ364" s="26">
        <f t="shared" si="242"/>
        <v>0.14949156439392913</v>
      </c>
      <c r="BR364" s="24">
        <f t="shared" si="243"/>
        <v>1.9026554195232508E-3</v>
      </c>
      <c r="BS364" s="24">
        <f t="shared" si="244"/>
        <v>2.9222668617972635E-3</v>
      </c>
      <c r="BT364" s="42">
        <f t="shared" si="245"/>
        <v>0.16411342164222723</v>
      </c>
      <c r="BU364" s="42">
        <f t="shared" si="246"/>
        <v>0.16513303308450122</v>
      </c>
      <c r="BV364" s="28">
        <f t="shared" si="247"/>
        <v>0.16513303308450122</v>
      </c>
      <c r="BW364" s="5" t="str">
        <f t="shared" si="248"/>
        <v>OK</v>
      </c>
      <c r="BX364" s="51">
        <v>1.2</v>
      </c>
      <c r="BY364" s="96" cm="1">
        <f t="array" ref="BY364">_xll.DCETCVNPhuLucFHeSoOnDinh(AE364*1000, BX364*1000, AH364, AI364, AJ364, AK364, AL364, AM364, $D$29)</f>
        <v>1</v>
      </c>
      <c r="BZ364" s="52">
        <f t="shared" si="249"/>
        <v>0.16593563647726134</v>
      </c>
      <c r="CA364" s="54">
        <f t="shared" si="250"/>
        <v>0.17076055875858184</v>
      </c>
      <c r="CB364" s="5" t="str">
        <f t="shared" si="251"/>
        <v>OK</v>
      </c>
      <c r="CC364" s="56">
        <f t="shared" si="252"/>
        <v>0.34499859601035404</v>
      </c>
      <c r="CD364" s="55">
        <f t="shared" si="253"/>
        <v>0.34499859601035404</v>
      </c>
      <c r="CE364" s="54">
        <f t="shared" si="254"/>
        <v>0.34499859601035404</v>
      </c>
      <c r="CF364" s="52">
        <f t="shared" si="255"/>
        <v>0.38</v>
      </c>
      <c r="CG364" s="5" t="str">
        <f t="shared" si="256"/>
        <v>OK</v>
      </c>
      <c r="CH364" s="57">
        <f t="shared" si="257"/>
        <v>2.3317146488975653</v>
      </c>
      <c r="CI364" s="6">
        <f t="shared" si="258"/>
        <v>3.2</v>
      </c>
      <c r="CJ364" s="5" t="str">
        <f t="shared" si="259"/>
        <v>OK</v>
      </c>
      <c r="DN364" s="181"/>
      <c r="DP364" s="27"/>
      <c r="DQ364" s="27"/>
      <c r="DR364" s="5"/>
      <c r="DS364" s="5"/>
      <c r="DT364" s="27"/>
      <c r="DU364" s="27"/>
      <c r="DV364" s="82"/>
      <c r="DW364" s="82"/>
      <c r="DX364" s="82"/>
      <c r="DY364" s="70"/>
      <c r="DZ364" s="16"/>
      <c r="EH364" s="42"/>
      <c r="EI364" s="42"/>
      <c r="EJ364" s="42"/>
      <c r="EK364" s="24"/>
      <c r="EL364" s="26"/>
      <c r="EM364" s="26"/>
      <c r="EN364" s="24"/>
      <c r="EO364" s="26"/>
      <c r="EP364" s="24"/>
      <c r="EQ364" s="26"/>
      <c r="ER364" s="24"/>
      <c r="ES364" s="24"/>
      <c r="ET364" s="42"/>
      <c r="EU364" s="42"/>
      <c r="EV364" s="28"/>
      <c r="EX364" s="51"/>
      <c r="EY364" s="96"/>
      <c r="EZ364" s="52"/>
      <c r="FA364" s="54"/>
      <c r="FB364" s="5"/>
      <c r="FC364" s="56"/>
      <c r="FD364" s="55"/>
      <c r="FE364" s="54"/>
      <c r="FF364" s="52"/>
      <c r="FG364" s="5"/>
      <c r="FH364" s="57"/>
      <c r="FI364" s="6"/>
      <c r="FJ364" s="5"/>
    </row>
    <row r="365" spans="27:166">
      <c r="AA365" s="18" t="s">
        <v>131</v>
      </c>
      <c r="AB365" s="22" t="s">
        <v>342</v>
      </c>
      <c r="AC365" s="22" t="s">
        <v>211</v>
      </c>
      <c r="AD365" s="74">
        <v>0</v>
      </c>
      <c r="AE365" s="74">
        <v>9.84</v>
      </c>
      <c r="AF365" s="22">
        <v>1228</v>
      </c>
      <c r="AG365" s="22">
        <v>728</v>
      </c>
      <c r="AH365" s="22">
        <v>1228</v>
      </c>
      <c r="AI365" s="6">
        <v>10</v>
      </c>
      <c r="AJ365" s="6">
        <v>300</v>
      </c>
      <c r="AK365" s="6">
        <v>14</v>
      </c>
      <c r="AL365" s="6">
        <v>300</v>
      </c>
      <c r="AM365" s="6">
        <v>14</v>
      </c>
      <c r="AN365" s="5" t="str" cm="1">
        <f t="array" ref="AN365">_xll.Dce_Name_SectI(AF365, AG365, AJ365, AI365, AK365, "x", "-", $Q$14)</f>
        <v>(1228-728)x300x10x14</v>
      </c>
      <c r="AO365" s="5">
        <f t="shared" si="224"/>
        <v>1200</v>
      </c>
      <c r="AP365" s="27">
        <f t="shared" si="225"/>
        <v>204</v>
      </c>
      <c r="AQ365" s="27">
        <f t="shared" si="226"/>
        <v>453510.88</v>
      </c>
      <c r="AR365" s="5">
        <f t="shared" si="227"/>
        <v>6310</v>
      </c>
      <c r="AS365" s="5">
        <f t="shared" si="228"/>
        <v>7386.170684039088</v>
      </c>
      <c r="AT365" s="27">
        <f t="shared" si="229"/>
        <v>420.66666666666669</v>
      </c>
      <c r="AU365" s="27">
        <f t="shared" si="230"/>
        <v>4349.3999999999996</v>
      </c>
      <c r="AV365" s="82">
        <f t="shared" si="231"/>
        <v>9.5346666666666665E-7</v>
      </c>
      <c r="AW365" s="82">
        <f t="shared" si="232"/>
        <v>23212287</v>
      </c>
      <c r="AX365" s="82">
        <f t="shared" si="233"/>
        <v>2.3212286999999999E-5</v>
      </c>
      <c r="AY365" s="70">
        <f t="shared" si="234"/>
        <v>0.12550866986930984</v>
      </c>
      <c r="AZ365" s="16">
        <f t="shared" si="235"/>
        <v>910.5</v>
      </c>
      <c r="BA365" s="22" t="s">
        <v>308</v>
      </c>
      <c r="BB365" s="23">
        <v>-35.6290707561202</v>
      </c>
      <c r="BC365" s="23">
        <v>62.858458645341784</v>
      </c>
      <c r="BD365" s="23">
        <v>1.9510817790679605E-2</v>
      </c>
      <c r="BE365" s="23">
        <v>1.4591853805341727E-3</v>
      </c>
      <c r="BF365" s="23">
        <v>8.3419560946185189E-4</v>
      </c>
      <c r="BG365" s="23">
        <v>293.29328484279949</v>
      </c>
      <c r="BH365" s="42" cm="1">
        <f t="array" ref="BH365">_xll.Bimoment(BE365,AY365,AD365,AE365,$O$75)</f>
        <v>1.1485045650641844E-2</v>
      </c>
      <c r="BI365" s="42">
        <f t="shared" si="236"/>
        <v>1.6259014825566337E-3</v>
      </c>
      <c r="BJ365" s="42">
        <f t="shared" si="237"/>
        <v>7.4831498387311646</v>
      </c>
      <c r="BK365" s="24">
        <f t="shared" si="238"/>
        <v>0.35</v>
      </c>
      <c r="BL365" s="26" cm="1">
        <f t="array" ref="BL365">_xll.TCVN5575AnnexEHeSoCx(1,BK365)</f>
        <v>1.1619999999999999</v>
      </c>
      <c r="BM365" s="26">
        <f t="shared" si="239"/>
        <v>1.47</v>
      </c>
      <c r="BN365" s="24">
        <f t="shared" si="240"/>
        <v>1</v>
      </c>
      <c r="BO365" s="26" cm="1">
        <f t="array" ref="BO365">noisuy1chieu(BQ365*BN365,$C$92:$M$92,$C$93:$M$93)</f>
        <v>1.7559102773666382</v>
      </c>
      <c r="BP365" s="24">
        <f t="shared" si="241"/>
        <v>8.0431983776071154E-3</v>
      </c>
      <c r="BQ365" s="26">
        <f t="shared" si="242"/>
        <v>0.15737331903106327</v>
      </c>
      <c r="BR365" s="24">
        <f t="shared" si="243"/>
        <v>6.2125073688221046E-6</v>
      </c>
      <c r="BS365" s="24">
        <f t="shared" si="244"/>
        <v>1.1815357741361957E-4</v>
      </c>
      <c r="BT365" s="42">
        <f t="shared" si="245"/>
        <v>0.16542272991603921</v>
      </c>
      <c r="BU365" s="42">
        <f t="shared" si="246"/>
        <v>0.16553467098608401</v>
      </c>
      <c r="BV365" s="28">
        <f t="shared" si="247"/>
        <v>0.16553467098608401</v>
      </c>
      <c r="BW365" s="5" t="str">
        <f t="shared" si="248"/>
        <v>OK</v>
      </c>
      <c r="BX365" s="51">
        <v>1.2</v>
      </c>
      <c r="BY365" s="96" cm="1">
        <f t="array" ref="BY365">_xll.DCETCVNPhuLucFHeSoOnDinh(AE365*1000, BX365*1000, AH365, AI365, AJ365, AK365, AL365, AM365, $D$29)</f>
        <v>1</v>
      </c>
      <c r="BZ365" s="52">
        <f t="shared" si="249"/>
        <v>0.18286779671409548</v>
      </c>
      <c r="CA365" s="54">
        <f t="shared" si="250"/>
        <v>0.18299216279887792</v>
      </c>
      <c r="CB365" s="5" t="str">
        <f t="shared" si="251"/>
        <v>OK</v>
      </c>
      <c r="CC365" s="56">
        <f t="shared" si="252"/>
        <v>0.34499859601035404</v>
      </c>
      <c r="CD365" s="55">
        <f t="shared" si="253"/>
        <v>0.34499859601035404</v>
      </c>
      <c r="CE365" s="54">
        <f t="shared" si="254"/>
        <v>0.34499859601035404</v>
      </c>
      <c r="CF365" s="52">
        <f t="shared" si="255"/>
        <v>0.38</v>
      </c>
      <c r="CG365" s="5" t="str">
        <f t="shared" si="256"/>
        <v>OK</v>
      </c>
      <c r="CH365" s="57">
        <f t="shared" si="257"/>
        <v>3.9972251123958262</v>
      </c>
      <c r="CI365" s="6">
        <f t="shared" si="258"/>
        <v>3.2</v>
      </c>
      <c r="CJ365" s="5" t="str">
        <f t="shared" si="259"/>
        <v>Gia cường</v>
      </c>
      <c r="DN365" s="181"/>
      <c r="DP365" s="27"/>
      <c r="DQ365" s="27"/>
      <c r="DR365" s="5"/>
      <c r="DS365" s="5"/>
      <c r="DT365" s="27"/>
      <c r="DU365" s="27"/>
      <c r="DV365" s="82"/>
      <c r="DW365" s="82"/>
      <c r="DX365" s="82"/>
      <c r="DY365" s="70"/>
      <c r="DZ365" s="16"/>
      <c r="EH365" s="42"/>
      <c r="EI365" s="42"/>
      <c r="EJ365" s="42"/>
      <c r="EK365" s="24"/>
      <c r="EL365" s="26"/>
      <c r="EM365" s="26"/>
      <c r="EN365" s="24"/>
      <c r="EO365" s="26"/>
      <c r="EP365" s="24"/>
      <c r="EQ365" s="26"/>
      <c r="ER365" s="24"/>
      <c r="ES365" s="24"/>
      <c r="ET365" s="42"/>
      <c r="EU365" s="42"/>
      <c r="EV365" s="28"/>
      <c r="EX365" s="51"/>
      <c r="EY365" s="96"/>
      <c r="EZ365" s="52"/>
      <c r="FA365" s="54"/>
      <c r="FB365" s="5"/>
      <c r="FC365" s="56"/>
      <c r="FD365" s="55"/>
      <c r="FE365" s="54"/>
      <c r="FF365" s="52"/>
      <c r="FG365" s="5"/>
      <c r="FH365" s="57"/>
      <c r="FI365" s="6"/>
      <c r="FJ365" s="5"/>
    </row>
    <row r="366" spans="27:166">
      <c r="AA366" s="18" t="s">
        <v>131</v>
      </c>
      <c r="AB366" s="22" t="s">
        <v>342</v>
      </c>
      <c r="AC366" s="22" t="s">
        <v>211</v>
      </c>
      <c r="AD366" s="74">
        <v>4.92</v>
      </c>
      <c r="AE366" s="74">
        <v>9.84</v>
      </c>
      <c r="AF366" s="22">
        <v>1228</v>
      </c>
      <c r="AG366" s="22">
        <v>728</v>
      </c>
      <c r="AH366" s="22">
        <v>978</v>
      </c>
      <c r="AI366" s="6">
        <v>10</v>
      </c>
      <c r="AJ366" s="6">
        <v>300</v>
      </c>
      <c r="AK366" s="6">
        <v>14</v>
      </c>
      <c r="AL366" s="6">
        <v>300</v>
      </c>
      <c r="AM366" s="6">
        <v>14</v>
      </c>
      <c r="AN366" s="5" t="str" cm="1">
        <f t="array" ref="AN366">_xll.Dce_Name_SectI(AF366, AG366, AJ366, AI366, AK366, "x", "-", $Q$14)</f>
        <v>(1228-728)x300x10x14</v>
      </c>
      <c r="AO366" s="5">
        <f t="shared" si="224"/>
        <v>950</v>
      </c>
      <c r="AP366" s="27">
        <f t="shared" si="225"/>
        <v>179</v>
      </c>
      <c r="AQ366" s="27">
        <f t="shared" si="226"/>
        <v>266613.79666666663</v>
      </c>
      <c r="AR366" s="5">
        <f t="shared" si="227"/>
        <v>6307.916666666667</v>
      </c>
      <c r="AS366" s="5">
        <f t="shared" si="228"/>
        <v>5452.224880708929</v>
      </c>
      <c r="AT366" s="27">
        <f t="shared" si="229"/>
        <v>420.52777777777777</v>
      </c>
      <c r="AU366" s="27">
        <f t="shared" si="230"/>
        <v>3152.5250000000001</v>
      </c>
      <c r="AV366" s="82">
        <f t="shared" si="231"/>
        <v>8.7013333333333334E-7</v>
      </c>
      <c r="AW366" s="82">
        <f t="shared" si="232"/>
        <v>14636412</v>
      </c>
      <c r="AX366" s="82">
        <f t="shared" si="233"/>
        <v>1.4636412E-5</v>
      </c>
      <c r="AY366" s="70">
        <f t="shared" si="234"/>
        <v>0.1509925520416649</v>
      </c>
      <c r="AZ366" s="16">
        <f t="shared" si="235"/>
        <v>723</v>
      </c>
      <c r="BA366" s="22" t="s">
        <v>308</v>
      </c>
      <c r="BB366" s="23">
        <v>-30.839482530087292</v>
      </c>
      <c r="BC366" s="23">
        <v>46.019439053981053</v>
      </c>
      <c r="BD366" s="23">
        <v>1.9510817790679605E-2</v>
      </c>
      <c r="BE366" s="23">
        <v>1.4591853805341727E-3</v>
      </c>
      <c r="BF366" s="23">
        <v>9.5179266724095352E-2</v>
      </c>
      <c r="BG366" s="23">
        <v>25.860100184504851</v>
      </c>
      <c r="BH366" s="42" cm="1">
        <f t="array" ref="BH366">_xll.Bimoment(BE366,AY366,AD366,AE366,$O$75)</f>
        <v>-5.5287799480922516E-3</v>
      </c>
      <c r="BI366" s="42">
        <f t="shared" si="236"/>
        <v>2.0537702937557479E-3</v>
      </c>
      <c r="BJ366" s="42">
        <f t="shared" si="237"/>
        <v>5.478504649283459</v>
      </c>
      <c r="BK366" s="24">
        <f t="shared" si="238"/>
        <v>0.44210526315789472</v>
      </c>
      <c r="BL366" s="26" cm="1">
        <f t="array" ref="BL366">_xll.TCVN5575AnnexEHeSoCx(1,BK366)</f>
        <v>1.1362105263157896</v>
      </c>
      <c r="BM366" s="26">
        <f t="shared" si="239"/>
        <v>1.47</v>
      </c>
      <c r="BN366" s="24">
        <f t="shared" si="240"/>
        <v>1</v>
      </c>
      <c r="BO366" s="26" cm="1">
        <f t="array" ref="BO366">noisuy1chieu(BQ366*BN366,$C$92:$M$92,$C$93:$M$93)</f>
        <v>1.5019124746322632</v>
      </c>
      <c r="BP366" s="24">
        <f t="shared" si="241"/>
        <v>7.934297916444101E-3</v>
      </c>
      <c r="BQ366" s="26">
        <f t="shared" si="242"/>
        <v>1.9224368667135325E-2</v>
      </c>
      <c r="BR366" s="24">
        <f t="shared" si="243"/>
        <v>7.0906293453170072E-4</v>
      </c>
      <c r="BS366" s="24">
        <f t="shared" si="244"/>
        <v>8.3741898752765756E-5</v>
      </c>
      <c r="BT366" s="42">
        <f t="shared" si="245"/>
        <v>2.7867729518111128E-2</v>
      </c>
      <c r="BU366" s="42">
        <f t="shared" si="246"/>
        <v>2.7242408482332191E-2</v>
      </c>
      <c r="BV366" s="28">
        <f t="shared" si="247"/>
        <v>2.7867729518111128E-2</v>
      </c>
      <c r="BW366" s="5" t="str">
        <f t="shared" si="248"/>
        <v>OK</v>
      </c>
      <c r="BX366" s="51">
        <v>1.2</v>
      </c>
      <c r="BY366" s="96" cm="1">
        <f t="array" ref="BY366">_xll.DCETCVNPhuLucFHeSoOnDinh(AE366*1000, BX366*1000, AH366, AI366, AJ366, AK366, AL366, AM366, $D$29)</f>
        <v>1</v>
      </c>
      <c r="BZ366" s="52">
        <f t="shared" si="249"/>
        <v>2.1842930041374595E-2</v>
      </c>
      <c r="CA366" s="54">
        <f t="shared" si="250"/>
        <v>2.2635734874659062E-2</v>
      </c>
      <c r="CB366" s="5" t="str">
        <f t="shared" si="251"/>
        <v>OK</v>
      </c>
      <c r="CC366" s="56">
        <f t="shared" si="252"/>
        <v>0.34499859601035404</v>
      </c>
      <c r="CD366" s="55">
        <f t="shared" si="253"/>
        <v>0.34499859601035404</v>
      </c>
      <c r="CE366" s="54">
        <f t="shared" si="254"/>
        <v>0.34499859601035404</v>
      </c>
      <c r="CF366" s="52">
        <f t="shared" si="255"/>
        <v>0.38</v>
      </c>
      <c r="CG366" s="5" t="str">
        <f t="shared" si="256"/>
        <v>OK</v>
      </c>
      <c r="CH366" s="57">
        <f t="shared" si="257"/>
        <v>3.1644698806466955</v>
      </c>
      <c r="CI366" s="6">
        <f t="shared" si="258"/>
        <v>3.2</v>
      </c>
      <c r="CJ366" s="5" t="str">
        <f t="shared" si="259"/>
        <v>OK</v>
      </c>
      <c r="DN366" s="181"/>
      <c r="DP366" s="27"/>
      <c r="DQ366" s="27"/>
      <c r="DR366" s="5"/>
      <c r="DS366" s="5"/>
      <c r="DT366" s="27"/>
      <c r="DU366" s="27"/>
      <c r="DV366" s="82"/>
      <c r="DW366" s="82"/>
      <c r="DX366" s="82"/>
      <c r="DY366" s="70"/>
      <c r="DZ366" s="16"/>
      <c r="EH366" s="42"/>
      <c r="EI366" s="42"/>
      <c r="EJ366" s="42"/>
      <c r="EK366" s="24"/>
      <c r="EL366" s="26"/>
      <c r="EM366" s="26"/>
      <c r="EN366" s="24"/>
      <c r="EO366" s="26"/>
      <c r="EP366" s="24"/>
      <c r="EQ366" s="26"/>
      <c r="ER366" s="24"/>
      <c r="ES366" s="24"/>
      <c r="ET366" s="42"/>
      <c r="EU366" s="42"/>
      <c r="EV366" s="28"/>
      <c r="EX366" s="51"/>
      <c r="EY366" s="96"/>
      <c r="EZ366" s="52"/>
      <c r="FA366" s="54"/>
      <c r="FB366" s="5"/>
      <c r="FC366" s="56"/>
      <c r="FD366" s="55"/>
      <c r="FE366" s="54"/>
      <c r="FF366" s="52"/>
      <c r="FG366" s="5"/>
      <c r="FH366" s="57"/>
      <c r="FI366" s="6"/>
      <c r="FJ366" s="5"/>
    </row>
    <row r="367" spans="27:166">
      <c r="AA367" s="18" t="s">
        <v>131</v>
      </c>
      <c r="AB367" s="22" t="s">
        <v>342</v>
      </c>
      <c r="AC367" s="22" t="s">
        <v>211</v>
      </c>
      <c r="AD367" s="74">
        <v>8.26</v>
      </c>
      <c r="AE367" s="74">
        <v>9.84</v>
      </c>
      <c r="AF367" s="22">
        <v>1228</v>
      </c>
      <c r="AG367" s="22">
        <v>728</v>
      </c>
      <c r="AH367" s="22">
        <v>808.49119861273095</v>
      </c>
      <c r="AI367" s="6">
        <v>10</v>
      </c>
      <c r="AJ367" s="6">
        <v>300</v>
      </c>
      <c r="AK367" s="6">
        <v>14</v>
      </c>
      <c r="AL367" s="6">
        <v>300</v>
      </c>
      <c r="AM367" s="6">
        <v>14</v>
      </c>
      <c r="AN367" s="5" t="str" cm="1">
        <f t="array" ref="AN367">_xll.Dce_Name_SectI(AF367, AG367, AJ367, AI367, AK367, "x", "-", $Q$14)</f>
        <v>(1228-728)x300x10x14</v>
      </c>
      <c r="AO367" s="5">
        <f t="shared" si="224"/>
        <v>780.49119861273095</v>
      </c>
      <c r="AP367" s="27">
        <f t="shared" si="225"/>
        <v>162.04911986127311</v>
      </c>
      <c r="AQ367" s="27">
        <f t="shared" si="226"/>
        <v>172189.89394905735</v>
      </c>
      <c r="AR367" s="5">
        <f t="shared" si="227"/>
        <v>6306.5040933217724</v>
      </c>
      <c r="AS367" s="5">
        <f t="shared" si="228"/>
        <v>4259.5366342766256</v>
      </c>
      <c r="AT367" s="27">
        <f t="shared" si="229"/>
        <v>420.4336062214515</v>
      </c>
      <c r="AU367" s="27">
        <f t="shared" si="230"/>
        <v>2429.8896559766567</v>
      </c>
      <c r="AV367" s="82">
        <f t="shared" si="231"/>
        <v>8.1363039953757696E-7</v>
      </c>
      <c r="AW367" s="82">
        <f t="shared" si="232"/>
        <v>9941656.1686012279</v>
      </c>
      <c r="AX367" s="82">
        <f t="shared" si="233"/>
        <v>9.9416561686012285E-6</v>
      </c>
      <c r="AY367" s="70">
        <f t="shared" si="234"/>
        <v>0.17715937900807543</v>
      </c>
      <c r="AZ367" s="16">
        <f t="shared" si="235"/>
        <v>595.86839895954824</v>
      </c>
      <c r="BA367" s="22" t="s">
        <v>308</v>
      </c>
      <c r="BB367" s="23">
        <v>-27.668270179071538</v>
      </c>
      <c r="BC367" s="23">
        <v>35.244158087283381</v>
      </c>
      <c r="BD367" s="23">
        <v>1.9510817790679605E-2</v>
      </c>
      <c r="BE367" s="23">
        <v>1.4591853805341727E-3</v>
      </c>
      <c r="BF367" s="23">
        <v>0.1602797743929073</v>
      </c>
      <c r="BG367" s="23">
        <v>109.56914695764129</v>
      </c>
      <c r="BH367" s="42" cm="1">
        <f t="array" ref="BH367">_xll.Bimoment(BE367,AY367,AD367,AE367,$O$75)</f>
        <v>2.0014297511644183E-3</v>
      </c>
      <c r="BI367" s="42">
        <f t="shared" si="236"/>
        <v>2.4998126596890179E-3</v>
      </c>
      <c r="BJ367" s="42">
        <f t="shared" si="237"/>
        <v>4.1957331056289737</v>
      </c>
      <c r="BK367" s="24">
        <f t="shared" si="238"/>
        <v>0.53812266012290844</v>
      </c>
      <c r="BL367" s="26" cm="1">
        <f t="array" ref="BL367">_xll.TCVN5575AnnexEHeSoCx(1,BK367)</f>
        <v>1.1161877339877091</v>
      </c>
      <c r="BM367" s="26">
        <f t="shared" si="239"/>
        <v>1.47</v>
      </c>
      <c r="BN367" s="24">
        <f t="shared" si="240"/>
        <v>1</v>
      </c>
      <c r="BO367" s="26" cm="1">
        <f t="array" ref="BO367">noisuy1chieu(BQ367*BN367,$C$92:$M$92,$C$93:$M$93)</f>
        <v>1.64881432056427</v>
      </c>
      <c r="BP367" s="24">
        <f t="shared" si="241"/>
        <v>7.8630272973674344E-3</v>
      </c>
      <c r="BQ367" s="26">
        <f t="shared" si="242"/>
        <v>0.10613121330066796</v>
      </c>
      <c r="BR367" s="24">
        <f t="shared" si="243"/>
        <v>1.1943137075510477E-3</v>
      </c>
      <c r="BS367" s="24">
        <f t="shared" si="244"/>
        <v>3.3505389220979542E-5</v>
      </c>
      <c r="BT367" s="42">
        <f t="shared" si="245"/>
        <v>0.11518855430558644</v>
      </c>
      <c r="BU367" s="42">
        <f t="shared" si="246"/>
        <v>0.11402774598725637</v>
      </c>
      <c r="BV367" s="28">
        <f t="shared" si="247"/>
        <v>0.11518855430558644</v>
      </c>
      <c r="BW367" s="5" t="str">
        <f t="shared" si="248"/>
        <v>OK</v>
      </c>
      <c r="BX367" s="51">
        <v>1.2</v>
      </c>
      <c r="BY367" s="96" cm="1">
        <f t="array" ref="BY367">_xll.DCETCVNPhuLucFHeSoOnDinh(AE367*1000, BX367*1000, AH367, AI367, AJ367, AK367, AL367, AM367, $D$29)</f>
        <v>1</v>
      </c>
      <c r="BZ367" s="52">
        <f t="shared" si="249"/>
        <v>0.11846235847943878</v>
      </c>
      <c r="CA367" s="54">
        <f t="shared" si="250"/>
        <v>0.11969017757621081</v>
      </c>
      <c r="CB367" s="5" t="str">
        <f t="shared" si="251"/>
        <v>OK</v>
      </c>
      <c r="CC367" s="56">
        <f t="shared" si="252"/>
        <v>0.34499859601035404</v>
      </c>
      <c r="CD367" s="55">
        <f t="shared" si="253"/>
        <v>0.34499859601035404</v>
      </c>
      <c r="CE367" s="54">
        <f t="shared" si="254"/>
        <v>0.34499859601035404</v>
      </c>
      <c r="CF367" s="52">
        <f t="shared" si="255"/>
        <v>0.38</v>
      </c>
      <c r="CG367" s="5" t="str">
        <f t="shared" si="256"/>
        <v>OK</v>
      </c>
      <c r="CH367" s="57">
        <f t="shared" si="257"/>
        <v>2.5998325159156055</v>
      </c>
      <c r="CI367" s="6">
        <f t="shared" si="258"/>
        <v>3.2</v>
      </c>
      <c r="CJ367" s="5" t="str">
        <f t="shared" si="259"/>
        <v>OK</v>
      </c>
      <c r="DN367" s="181"/>
      <c r="DP367" s="27"/>
      <c r="DQ367" s="27"/>
      <c r="DR367" s="5"/>
      <c r="DS367" s="5"/>
      <c r="DT367" s="27"/>
      <c r="DU367" s="27"/>
      <c r="DV367" s="82"/>
      <c r="DW367" s="82"/>
      <c r="DX367" s="82"/>
      <c r="DY367" s="70"/>
      <c r="DZ367" s="16"/>
      <c r="EH367" s="42"/>
      <c r="EI367" s="42"/>
      <c r="EJ367" s="42"/>
      <c r="EK367" s="24"/>
      <c r="EL367" s="26"/>
      <c r="EM367" s="26"/>
      <c r="EN367" s="24"/>
      <c r="EO367" s="26"/>
      <c r="EP367" s="24"/>
      <c r="EQ367" s="26"/>
      <c r="ER367" s="24"/>
      <c r="ES367" s="24"/>
      <c r="ET367" s="42"/>
      <c r="EU367" s="42"/>
      <c r="EV367" s="28"/>
      <c r="EX367" s="51"/>
      <c r="EY367" s="96"/>
      <c r="EZ367" s="52"/>
      <c r="FA367" s="54"/>
      <c r="FB367" s="5"/>
      <c r="FC367" s="56"/>
      <c r="FD367" s="55"/>
      <c r="FE367" s="54"/>
      <c r="FF367" s="52"/>
      <c r="FG367" s="5"/>
      <c r="FH367" s="57"/>
      <c r="FI367" s="6"/>
      <c r="FJ367" s="5"/>
    </row>
    <row r="368" spans="27:166">
      <c r="AA368" s="18" t="s">
        <v>131</v>
      </c>
      <c r="AB368" s="22" t="s">
        <v>342</v>
      </c>
      <c r="AC368" s="22" t="s">
        <v>211</v>
      </c>
      <c r="AD368" s="74">
        <v>8.26</v>
      </c>
      <c r="AE368" s="74">
        <v>9.84</v>
      </c>
      <c r="AF368" s="22">
        <v>1228</v>
      </c>
      <c r="AG368" s="22">
        <v>728</v>
      </c>
      <c r="AH368" s="22">
        <v>808.49119861273095</v>
      </c>
      <c r="AI368" s="6">
        <v>10</v>
      </c>
      <c r="AJ368" s="6">
        <v>300</v>
      </c>
      <c r="AK368" s="6">
        <v>14</v>
      </c>
      <c r="AL368" s="6">
        <v>300</v>
      </c>
      <c r="AM368" s="6">
        <v>14</v>
      </c>
      <c r="AN368" s="5" t="str" cm="1">
        <f t="array" ref="AN368">_xll.Dce_Name_SectI(AF368, AG368, AJ368, AI368, AK368, "x", "-", $Q$14)</f>
        <v>(1228-728)x300x10x14</v>
      </c>
      <c r="AO368" s="5">
        <f t="shared" si="224"/>
        <v>780.49119861273095</v>
      </c>
      <c r="AP368" s="27">
        <f t="shared" si="225"/>
        <v>162.04911986127311</v>
      </c>
      <c r="AQ368" s="27">
        <f t="shared" si="226"/>
        <v>172189.89394905735</v>
      </c>
      <c r="AR368" s="5">
        <f t="shared" si="227"/>
        <v>6306.5040933217724</v>
      </c>
      <c r="AS368" s="5">
        <f t="shared" si="228"/>
        <v>4259.5366342766256</v>
      </c>
      <c r="AT368" s="27">
        <f t="shared" si="229"/>
        <v>420.4336062214515</v>
      </c>
      <c r="AU368" s="27">
        <f t="shared" si="230"/>
        <v>2429.8896559766567</v>
      </c>
      <c r="AV368" s="82">
        <f t="shared" si="231"/>
        <v>8.1363039953757696E-7</v>
      </c>
      <c r="AW368" s="82">
        <f t="shared" si="232"/>
        <v>9941656.1686012279</v>
      </c>
      <c r="AX368" s="82">
        <f t="shared" si="233"/>
        <v>9.9416561686012285E-6</v>
      </c>
      <c r="AY368" s="70">
        <f t="shared" si="234"/>
        <v>0.17715937900807543</v>
      </c>
      <c r="AZ368" s="16">
        <f t="shared" si="235"/>
        <v>595.86839895954824</v>
      </c>
      <c r="BA368" s="22" t="s">
        <v>308</v>
      </c>
      <c r="BB368" s="23">
        <v>-27.594094790314557</v>
      </c>
      <c r="BC368" s="23">
        <v>34.619848565471329</v>
      </c>
      <c r="BD368" s="23">
        <v>1.2605631494579939E-3</v>
      </c>
      <c r="BE368" s="23">
        <v>1.4591853805343176E-3</v>
      </c>
      <c r="BF368" s="23">
        <v>0.16027977439290453</v>
      </c>
      <c r="BG368" s="23">
        <v>109.56912702071349</v>
      </c>
      <c r="BH368" s="42" cm="1">
        <f t="array" ref="BH368">_xll.Bimoment(BE368,AY368,AD368,AE368,$O$75)</f>
        <v>2.0014297511646169E-3</v>
      </c>
      <c r="BI368" s="42">
        <f t="shared" si="236"/>
        <v>1.6150895124743977E-4</v>
      </c>
      <c r="BJ368" s="42">
        <f t="shared" si="237"/>
        <v>4.1214105435084916</v>
      </c>
      <c r="BK368" s="24">
        <f t="shared" si="238"/>
        <v>0.53812266012290844</v>
      </c>
      <c r="BL368" s="26" cm="1">
        <f t="array" ref="BL368">_xll.TCVN5575AnnexEHeSoCx(1,BK368)</f>
        <v>1.1161877339877091</v>
      </c>
      <c r="BM368" s="26">
        <f t="shared" si="239"/>
        <v>1.47</v>
      </c>
      <c r="BN368" s="24">
        <f t="shared" si="240"/>
        <v>1</v>
      </c>
      <c r="BO368" s="26" cm="1">
        <f t="array" ref="BO368">noisuy1chieu(BQ368*BN368,$C$92:$M$92,$C$93:$M$93)</f>
        <v>1.6488142013549805</v>
      </c>
      <c r="BP368" s="24">
        <f t="shared" si="241"/>
        <v>7.8419474429777605E-3</v>
      </c>
      <c r="BQ368" s="26">
        <f t="shared" si="242"/>
        <v>0.10613119398929796</v>
      </c>
      <c r="BR368" s="24">
        <f t="shared" si="243"/>
        <v>1.1943137075510269E-3</v>
      </c>
      <c r="BS368" s="24">
        <f t="shared" si="244"/>
        <v>3.3505391643422972E-5</v>
      </c>
      <c r="BT368" s="42">
        <f t="shared" si="245"/>
        <v>0.11516745513982674</v>
      </c>
      <c r="BU368" s="42">
        <f t="shared" si="246"/>
        <v>0.11400664682391914</v>
      </c>
      <c r="BV368" s="28">
        <f t="shared" si="247"/>
        <v>0.11516745513982674</v>
      </c>
      <c r="BW368" s="5" t="str">
        <f t="shared" si="248"/>
        <v>OK</v>
      </c>
      <c r="BX368" s="51">
        <v>1.2</v>
      </c>
      <c r="BY368" s="96" cm="1">
        <f t="array" ref="BY368">_xll.DCETCVNPhuLucFHeSoOnDinh(AE368*1000, BX368*1000, AH368, AI368, AJ368, AK368, AL368, AM368, $D$29)</f>
        <v>1</v>
      </c>
      <c r="BZ368" s="52">
        <f t="shared" si="249"/>
        <v>0.11846233692432445</v>
      </c>
      <c r="CA368" s="54">
        <f t="shared" si="250"/>
        <v>0.1196901560235189</v>
      </c>
      <c r="CB368" s="5" t="str">
        <f t="shared" si="251"/>
        <v>OK</v>
      </c>
      <c r="CC368" s="56">
        <f t="shared" si="252"/>
        <v>0.34499859601035404</v>
      </c>
      <c r="CD368" s="55">
        <f t="shared" si="253"/>
        <v>0.34499859601035404</v>
      </c>
      <c r="CE368" s="54">
        <f t="shared" si="254"/>
        <v>0.34499859601035404</v>
      </c>
      <c r="CF368" s="52">
        <f t="shared" si="255"/>
        <v>0.38</v>
      </c>
      <c r="CG368" s="5" t="str">
        <f t="shared" si="256"/>
        <v>OK</v>
      </c>
      <c r="CH368" s="57">
        <f t="shared" si="257"/>
        <v>2.5998325159156055</v>
      </c>
      <c r="CI368" s="6">
        <f t="shared" si="258"/>
        <v>3.2</v>
      </c>
      <c r="CJ368" s="5" t="str">
        <f t="shared" si="259"/>
        <v>OK</v>
      </c>
      <c r="DN368" s="181"/>
      <c r="DP368" s="27"/>
      <c r="DQ368" s="27"/>
      <c r="DR368" s="5"/>
      <c r="DS368" s="5"/>
      <c r="DT368" s="27"/>
      <c r="DU368" s="27"/>
      <c r="DV368" s="82"/>
      <c r="DW368" s="82"/>
      <c r="DX368" s="82"/>
      <c r="DY368" s="70"/>
      <c r="DZ368" s="16"/>
      <c r="EH368" s="42"/>
      <c r="EI368" s="42"/>
      <c r="EJ368" s="42"/>
      <c r="EK368" s="24"/>
      <c r="EL368" s="26"/>
      <c r="EM368" s="26"/>
      <c r="EN368" s="24"/>
      <c r="EO368" s="26"/>
      <c r="EP368" s="24"/>
      <c r="EQ368" s="26"/>
      <c r="ER368" s="24"/>
      <c r="ES368" s="24"/>
      <c r="ET368" s="42"/>
      <c r="EU368" s="42"/>
      <c r="EV368" s="28"/>
      <c r="EX368" s="51"/>
      <c r="EY368" s="96"/>
      <c r="EZ368" s="52"/>
      <c r="FA368" s="54"/>
      <c r="FB368" s="5"/>
      <c r="FC368" s="56"/>
      <c r="FD368" s="55"/>
      <c r="FE368" s="54"/>
      <c r="FF368" s="52"/>
      <c r="FG368" s="5"/>
      <c r="FH368" s="57"/>
      <c r="FI368" s="6"/>
      <c r="FJ368" s="5"/>
    </row>
    <row r="369" spans="27:166">
      <c r="AA369" s="18" t="s">
        <v>131</v>
      </c>
      <c r="AB369" s="22" t="s">
        <v>342</v>
      </c>
      <c r="AC369" s="22" t="s">
        <v>211</v>
      </c>
      <c r="AD369" s="74">
        <v>9.84</v>
      </c>
      <c r="AE369" s="74">
        <v>9.84</v>
      </c>
      <c r="AF369" s="22">
        <v>1228</v>
      </c>
      <c r="AG369" s="22">
        <v>728</v>
      </c>
      <c r="AH369" s="22">
        <v>728</v>
      </c>
      <c r="AI369" s="6">
        <v>10</v>
      </c>
      <c r="AJ369" s="6">
        <v>300</v>
      </c>
      <c r="AK369" s="6">
        <v>14</v>
      </c>
      <c r="AL369" s="6">
        <v>300</v>
      </c>
      <c r="AM369" s="6">
        <v>14</v>
      </c>
      <c r="AN369" s="5" t="str" cm="1">
        <f t="array" ref="AN369">_xll.Dce_Name_SectI(AF369, AG369, AJ369, AI369, AK369, "x", "-", $Q$14)</f>
        <v>(1228-728)x300x10x14</v>
      </c>
      <c r="AO369" s="5">
        <f t="shared" si="224"/>
        <v>700</v>
      </c>
      <c r="AP369" s="27">
        <f t="shared" si="225"/>
        <v>154</v>
      </c>
      <c r="AQ369" s="27">
        <f t="shared" si="226"/>
        <v>135654.21333333332</v>
      </c>
      <c r="AR369" s="5">
        <f t="shared" si="227"/>
        <v>6305.833333333333</v>
      </c>
      <c r="AS369" s="5">
        <f t="shared" si="228"/>
        <v>3726.7641025641024</v>
      </c>
      <c r="AT369" s="27">
        <f t="shared" si="229"/>
        <v>420.38888888888886</v>
      </c>
      <c r="AU369" s="27">
        <f t="shared" si="230"/>
        <v>2111.9</v>
      </c>
      <c r="AV369" s="82">
        <f t="shared" si="231"/>
        <v>7.8680000000000003E-7</v>
      </c>
      <c r="AW369" s="82">
        <f t="shared" si="232"/>
        <v>8029287</v>
      </c>
      <c r="AX369" s="82">
        <f t="shared" si="233"/>
        <v>8.0292870000000006E-6</v>
      </c>
      <c r="AY369" s="70">
        <f t="shared" si="234"/>
        <v>0.19385348826075771</v>
      </c>
      <c r="AZ369" s="16">
        <f t="shared" si="235"/>
        <v>535.5</v>
      </c>
      <c r="BA369" s="22" t="s">
        <v>308</v>
      </c>
      <c r="BB369" s="23">
        <v>-26.109836164209984</v>
      </c>
      <c r="BC369" s="23">
        <v>29.684930119154981</v>
      </c>
      <c r="BD369" s="23">
        <v>1.2605631494579939E-3</v>
      </c>
      <c r="BE369" s="23">
        <v>1.4591853805343176E-3</v>
      </c>
      <c r="BF369" s="23">
        <v>0.16227701161326638</v>
      </c>
      <c r="BG369" s="23">
        <v>160.49594745508426</v>
      </c>
      <c r="BH369" s="42" cm="1">
        <f t="array" ref="BH369">_xll.Bimoment(BE369,AY369,AD369,AE369,$O$75)</f>
        <v>1.111656703885971E-2</v>
      </c>
      <c r="BI369" s="42">
        <f t="shared" si="236"/>
        <v>1.8008044992257055E-4</v>
      </c>
      <c r="BJ369" s="42">
        <f t="shared" si="237"/>
        <v>3.533920252280355</v>
      </c>
      <c r="BK369" s="24">
        <f t="shared" si="238"/>
        <v>0.6</v>
      </c>
      <c r="BL369" s="26" cm="1">
        <f t="array" ref="BL369">_xll.TCVN5575AnnexEHeSoCx(1,BK369)</f>
        <v>1.1099999999999999</v>
      </c>
      <c r="BM369" s="26">
        <f t="shared" si="239"/>
        <v>1.47</v>
      </c>
      <c r="BN369" s="24">
        <f t="shared" si="240"/>
        <v>1</v>
      </c>
      <c r="BO369" s="26" cm="1">
        <f t="array" ref="BO369">noisuy1chieu(BQ369*BN369,$C$92:$M$92,$C$93:$M$93)</f>
        <v>1.8004306554794312</v>
      </c>
      <c r="BP369" s="24">
        <f t="shared" si="241"/>
        <v>7.8079653601106427E-3</v>
      </c>
      <c r="BQ369" s="26">
        <f t="shared" si="242"/>
        <v>0.17867493821605424</v>
      </c>
      <c r="BR369" s="24">
        <f t="shared" si="243"/>
        <v>1.2093246070437407E-3</v>
      </c>
      <c r="BS369" s="24">
        <f t="shared" si="244"/>
        <v>1.896405638711761E-4</v>
      </c>
      <c r="BT369" s="42">
        <f t="shared" si="245"/>
        <v>0.1876922281832086</v>
      </c>
      <c r="BU369" s="42">
        <f t="shared" si="246"/>
        <v>0.18667254414003603</v>
      </c>
      <c r="BV369" s="28">
        <f t="shared" si="247"/>
        <v>0.1876922281832086</v>
      </c>
      <c r="BW369" s="5" t="str">
        <f t="shared" si="248"/>
        <v>OK</v>
      </c>
      <c r="BX369" s="51">
        <v>1.2</v>
      </c>
      <c r="BY369" s="96" cm="1">
        <f t="array" ref="BY369">_xll.DCETCVNPhuLucFHeSoOnDinh(AE369*1000, BX369*1000, AH369, AI369, AJ369, AK369, AL369, AM369, $D$29)</f>
        <v>1</v>
      </c>
      <c r="BZ369" s="52">
        <f t="shared" si="249"/>
        <v>0.19832918141982017</v>
      </c>
      <c r="CA369" s="54">
        <f t="shared" si="250"/>
        <v>0.19972814659073507</v>
      </c>
      <c r="CB369" s="5" t="str">
        <f t="shared" si="251"/>
        <v>OK</v>
      </c>
      <c r="CC369" s="56">
        <f t="shared" si="252"/>
        <v>0.34499859601035404</v>
      </c>
      <c r="CD369" s="55">
        <f t="shared" si="253"/>
        <v>0.34499859601035404</v>
      </c>
      <c r="CE369" s="54">
        <f t="shared" si="254"/>
        <v>0.34499859601035404</v>
      </c>
      <c r="CF369" s="52">
        <f t="shared" si="255"/>
        <v>0.38</v>
      </c>
      <c r="CG369" s="5" t="str">
        <f t="shared" si="256"/>
        <v>OK</v>
      </c>
      <c r="CH369" s="57">
        <f t="shared" si="257"/>
        <v>2.3317146488975653</v>
      </c>
      <c r="CI369" s="6">
        <f t="shared" si="258"/>
        <v>3.2</v>
      </c>
      <c r="CJ369" s="5" t="str">
        <f t="shared" si="259"/>
        <v>OK</v>
      </c>
      <c r="DN369" s="181"/>
      <c r="DP369" s="27"/>
      <c r="DQ369" s="27"/>
      <c r="DR369" s="5"/>
      <c r="DS369" s="5"/>
      <c r="DT369" s="27"/>
      <c r="DU369" s="27"/>
      <c r="DV369" s="82"/>
      <c r="DW369" s="82"/>
      <c r="DX369" s="82"/>
      <c r="DY369" s="70"/>
      <c r="DZ369" s="16"/>
      <c r="EH369" s="42"/>
      <c r="EI369" s="42"/>
      <c r="EJ369" s="42"/>
      <c r="EK369" s="24"/>
      <c r="EL369" s="26"/>
      <c r="EM369" s="26"/>
      <c r="EN369" s="24"/>
      <c r="EO369" s="26"/>
      <c r="EP369" s="24"/>
      <c r="EQ369" s="26"/>
      <c r="ER369" s="24"/>
      <c r="ES369" s="24"/>
      <c r="ET369" s="42"/>
      <c r="EU369" s="42"/>
      <c r="EV369" s="28"/>
      <c r="EX369" s="51"/>
      <c r="EY369" s="96"/>
      <c r="EZ369" s="52"/>
      <c r="FA369" s="54"/>
      <c r="FB369" s="5"/>
      <c r="FC369" s="56"/>
      <c r="FD369" s="55"/>
      <c r="FE369" s="54"/>
      <c r="FF369" s="52"/>
      <c r="FG369" s="5"/>
      <c r="FH369" s="57"/>
      <c r="FI369" s="6"/>
      <c r="FJ369" s="5"/>
    </row>
    <row r="370" spans="27:166">
      <c r="AA370" s="18" t="s">
        <v>131</v>
      </c>
      <c r="AB370" s="22" t="s">
        <v>342</v>
      </c>
      <c r="AC370" s="22" t="s">
        <v>211</v>
      </c>
      <c r="AD370" s="74">
        <v>0</v>
      </c>
      <c r="AE370" s="74">
        <v>9.84</v>
      </c>
      <c r="AF370" s="22">
        <v>1228</v>
      </c>
      <c r="AG370" s="22">
        <v>728</v>
      </c>
      <c r="AH370" s="22">
        <v>1228</v>
      </c>
      <c r="AI370" s="6">
        <v>10</v>
      </c>
      <c r="AJ370" s="6">
        <v>300</v>
      </c>
      <c r="AK370" s="6">
        <v>14</v>
      </c>
      <c r="AL370" s="6">
        <v>300</v>
      </c>
      <c r="AM370" s="6">
        <v>14</v>
      </c>
      <c r="AN370" s="5" t="str" cm="1">
        <f t="array" ref="AN370">_xll.Dce_Name_SectI(AF370, AG370, AJ370, AI370, AK370, "x", "-", $Q$14)</f>
        <v>(1228-728)x300x10x14</v>
      </c>
      <c r="AO370" s="5">
        <f t="shared" si="224"/>
        <v>1200</v>
      </c>
      <c r="AP370" s="27">
        <f t="shared" si="225"/>
        <v>204</v>
      </c>
      <c r="AQ370" s="27">
        <f t="shared" si="226"/>
        <v>453510.88</v>
      </c>
      <c r="AR370" s="5">
        <f t="shared" si="227"/>
        <v>6310</v>
      </c>
      <c r="AS370" s="5">
        <f t="shared" si="228"/>
        <v>7386.170684039088</v>
      </c>
      <c r="AT370" s="27">
        <f t="shared" si="229"/>
        <v>420.66666666666669</v>
      </c>
      <c r="AU370" s="27">
        <f t="shared" si="230"/>
        <v>4349.3999999999996</v>
      </c>
      <c r="AV370" s="82">
        <f t="shared" si="231"/>
        <v>9.5346666666666665E-7</v>
      </c>
      <c r="AW370" s="82">
        <f t="shared" si="232"/>
        <v>23212287</v>
      </c>
      <c r="AX370" s="82">
        <f t="shared" si="233"/>
        <v>2.3212286999999999E-5</v>
      </c>
      <c r="AY370" s="70">
        <f t="shared" si="234"/>
        <v>0.12550866986930984</v>
      </c>
      <c r="AZ370" s="16">
        <f t="shared" si="235"/>
        <v>910.5</v>
      </c>
      <c r="BA370" s="22" t="s">
        <v>309</v>
      </c>
      <c r="BB370" s="23">
        <v>-74.529493764370272</v>
      </c>
      <c r="BC370" s="23">
        <v>103.10008193628528</v>
      </c>
      <c r="BD370" s="23">
        <v>2.8469794841644039E-2</v>
      </c>
      <c r="BE370" s="23">
        <v>1.8585268416288908E-3</v>
      </c>
      <c r="BF370" s="23">
        <v>1.2002068673115929E-3</v>
      </c>
      <c r="BG370" s="23">
        <v>582.36414706616961</v>
      </c>
      <c r="BH370" s="42" cm="1">
        <f t="array" ref="BH370">_xll.Bimoment(BE370,AY370,AD370,AE370,$O$75)</f>
        <v>1.4628206877481889E-2</v>
      </c>
      <c r="BI370" s="42">
        <f t="shared" si="236"/>
        <v>2.3724829034703367E-3</v>
      </c>
      <c r="BJ370" s="42">
        <f t="shared" si="237"/>
        <v>12.273819278129201</v>
      </c>
      <c r="BK370" s="24">
        <f t="shared" si="238"/>
        <v>0.35</v>
      </c>
      <c r="BL370" s="26" cm="1">
        <f t="array" ref="BL370">_xll.TCVN5575AnnexEHeSoCx(1,BK370)</f>
        <v>1.1619999999999999</v>
      </c>
      <c r="BM370" s="26">
        <f t="shared" si="239"/>
        <v>1.47</v>
      </c>
      <c r="BN370" s="24">
        <f t="shared" si="240"/>
        <v>1</v>
      </c>
      <c r="BO370" s="26" cm="1">
        <f t="array" ref="BO370">noisuy1chieu(BQ370*BN370,$C$92:$M$92,$C$93:$M$93)</f>
        <v>2.0800850391387939</v>
      </c>
      <c r="BP370" s="24">
        <f t="shared" si="241"/>
        <v>1.6824898618117649E-2</v>
      </c>
      <c r="BQ370" s="26">
        <f t="shared" si="242"/>
        <v>0.31248099920739586</v>
      </c>
      <c r="BR370" s="24">
        <f t="shared" si="243"/>
        <v>8.9383040652710898E-6</v>
      </c>
      <c r="BS370" s="24">
        <f t="shared" si="244"/>
        <v>1.2703590150185787E-4</v>
      </c>
      <c r="BT370" s="42">
        <f t="shared" si="245"/>
        <v>0.32931483612957879</v>
      </c>
      <c r="BU370" s="42">
        <f t="shared" si="246"/>
        <v>0.32943293372701538</v>
      </c>
      <c r="BV370" s="28">
        <f t="shared" si="247"/>
        <v>0.32943293372701538</v>
      </c>
      <c r="BW370" s="5" t="str">
        <f t="shared" si="248"/>
        <v>OK</v>
      </c>
      <c r="BX370" s="51">
        <v>1.2</v>
      </c>
      <c r="BY370" s="96" cm="1">
        <f t="array" ref="BY370">_xll.DCETCVNPhuLucFHeSoOnDinh(AE370*1000, BX370*1000, AH370, AI370, AJ370, AK370, AL370, AM370, $D$29)</f>
        <v>1</v>
      </c>
      <c r="BZ370" s="52">
        <f t="shared" si="249"/>
        <v>0.36310292107899395</v>
      </c>
      <c r="CA370" s="54">
        <f t="shared" si="250"/>
        <v>0.3632388952845611</v>
      </c>
      <c r="CB370" s="5" t="str">
        <f t="shared" si="251"/>
        <v>OK</v>
      </c>
      <c r="CC370" s="56">
        <f t="shared" si="252"/>
        <v>0.34499859601035404</v>
      </c>
      <c r="CD370" s="55">
        <f t="shared" si="253"/>
        <v>0.34499859601035404</v>
      </c>
      <c r="CE370" s="54">
        <f t="shared" si="254"/>
        <v>0.34499859601035404</v>
      </c>
      <c r="CF370" s="52">
        <f t="shared" si="255"/>
        <v>0.38</v>
      </c>
      <c r="CG370" s="5" t="str">
        <f t="shared" si="256"/>
        <v>OK</v>
      </c>
      <c r="CH370" s="57">
        <f t="shared" si="257"/>
        <v>3.9972251123958262</v>
      </c>
      <c r="CI370" s="6">
        <f t="shared" si="258"/>
        <v>3.2</v>
      </c>
      <c r="CJ370" s="5" t="str">
        <f t="shared" si="259"/>
        <v>Gia cường</v>
      </c>
      <c r="DN370" s="181"/>
      <c r="DP370" s="27"/>
      <c r="DQ370" s="27"/>
      <c r="DR370" s="5"/>
      <c r="DS370" s="5"/>
      <c r="DT370" s="27"/>
      <c r="DU370" s="27"/>
      <c r="DV370" s="82"/>
      <c r="DW370" s="82"/>
      <c r="DX370" s="82"/>
      <c r="DY370" s="70"/>
      <c r="DZ370" s="16"/>
      <c r="EH370" s="42"/>
      <c r="EI370" s="42"/>
      <c r="EJ370" s="42"/>
      <c r="EK370" s="24"/>
      <c r="EL370" s="26"/>
      <c r="EM370" s="26"/>
      <c r="EN370" s="24"/>
      <c r="EO370" s="26"/>
      <c r="EP370" s="24"/>
      <c r="EQ370" s="26"/>
      <c r="ER370" s="24"/>
      <c r="ES370" s="24"/>
      <c r="ET370" s="42"/>
      <c r="EU370" s="42"/>
      <c r="EV370" s="28"/>
      <c r="EX370" s="51"/>
      <c r="EY370" s="96"/>
      <c r="EZ370" s="52"/>
      <c r="FA370" s="54"/>
      <c r="FB370" s="5"/>
      <c r="FC370" s="56"/>
      <c r="FD370" s="55"/>
      <c r="FE370" s="54"/>
      <c r="FF370" s="52"/>
      <c r="FG370" s="5"/>
      <c r="FH370" s="57"/>
      <c r="FI370" s="6"/>
      <c r="FJ370" s="5"/>
    </row>
    <row r="371" spans="27:166">
      <c r="AA371" s="18" t="s">
        <v>131</v>
      </c>
      <c r="AB371" s="22" t="s">
        <v>342</v>
      </c>
      <c r="AC371" s="22" t="s">
        <v>211</v>
      </c>
      <c r="AD371" s="74">
        <v>4.92</v>
      </c>
      <c r="AE371" s="74">
        <v>9.84</v>
      </c>
      <c r="AF371" s="22">
        <v>1228</v>
      </c>
      <c r="AG371" s="22">
        <v>728</v>
      </c>
      <c r="AH371" s="22">
        <v>978</v>
      </c>
      <c r="AI371" s="6">
        <v>10</v>
      </c>
      <c r="AJ371" s="6">
        <v>300</v>
      </c>
      <c r="AK371" s="6">
        <v>14</v>
      </c>
      <c r="AL371" s="6">
        <v>300</v>
      </c>
      <c r="AM371" s="6">
        <v>14</v>
      </c>
      <c r="AN371" s="5" t="str" cm="1">
        <f t="array" ref="AN371">_xll.Dce_Name_SectI(AF371, AG371, AJ371, AI371, AK371, "x", "-", $Q$14)</f>
        <v>(1228-728)x300x10x14</v>
      </c>
      <c r="AO371" s="5">
        <f t="shared" si="224"/>
        <v>950</v>
      </c>
      <c r="AP371" s="27">
        <f t="shared" si="225"/>
        <v>179</v>
      </c>
      <c r="AQ371" s="27">
        <f t="shared" si="226"/>
        <v>266613.79666666663</v>
      </c>
      <c r="AR371" s="5">
        <f t="shared" si="227"/>
        <v>6307.916666666667</v>
      </c>
      <c r="AS371" s="5">
        <f t="shared" si="228"/>
        <v>5452.224880708929</v>
      </c>
      <c r="AT371" s="27">
        <f t="shared" si="229"/>
        <v>420.52777777777777</v>
      </c>
      <c r="AU371" s="27">
        <f t="shared" si="230"/>
        <v>3152.5250000000001</v>
      </c>
      <c r="AV371" s="82">
        <f t="shared" si="231"/>
        <v>8.7013333333333334E-7</v>
      </c>
      <c r="AW371" s="82">
        <f t="shared" si="232"/>
        <v>14636412</v>
      </c>
      <c r="AX371" s="82">
        <f t="shared" si="233"/>
        <v>1.4636412E-5</v>
      </c>
      <c r="AY371" s="70">
        <f t="shared" si="234"/>
        <v>0.1509925520416649</v>
      </c>
      <c r="AZ371" s="16">
        <f t="shared" si="235"/>
        <v>723</v>
      </c>
      <c r="BA371" s="22" t="s">
        <v>309</v>
      </c>
      <c r="BB371" s="23">
        <v>-69.739905538337382</v>
      </c>
      <c r="BC371" s="23">
        <v>76.517408467368583</v>
      </c>
      <c r="BD371" s="23">
        <v>2.8469794841644039E-2</v>
      </c>
      <c r="BE371" s="23">
        <v>1.8585268416288908E-3</v>
      </c>
      <c r="BF371" s="23">
        <v>0.13890071581047012</v>
      </c>
      <c r="BG371" s="23">
        <v>140.87487484467175</v>
      </c>
      <c r="BH371" s="42" cm="1">
        <f t="array" ref="BH371">_xll.Bimoment(BE371,AY371,AD371,AE371,$O$75)</f>
        <v>-7.0418646404115312E-3</v>
      </c>
      <c r="BI371" s="42">
        <f t="shared" si="236"/>
        <v>2.9968205096467409E-3</v>
      </c>
      <c r="BJ371" s="42">
        <f t="shared" si="237"/>
        <v>9.1092152937343549</v>
      </c>
      <c r="BK371" s="24">
        <f t="shared" si="238"/>
        <v>0.44210526315789472</v>
      </c>
      <c r="BL371" s="26" cm="1">
        <f t="array" ref="BL371">_xll.TCVN5575AnnexEHeSoCx(1,BK371)</f>
        <v>1.1362105263157896</v>
      </c>
      <c r="BM371" s="26">
        <f t="shared" si="239"/>
        <v>1.47</v>
      </c>
      <c r="BN371" s="24">
        <f t="shared" si="240"/>
        <v>1</v>
      </c>
      <c r="BO371" s="26" cm="1">
        <f t="array" ref="BO371">noisuy1chieu(BQ371*BN371,$C$92:$M$92,$C$93:$M$93)</f>
        <v>1.6458778381347656</v>
      </c>
      <c r="BP371" s="24">
        <f t="shared" si="241"/>
        <v>1.7942492603953315E-2</v>
      </c>
      <c r="BQ371" s="26">
        <f t="shared" si="242"/>
        <v>0.10472621956713324</v>
      </c>
      <c r="BR371" s="24">
        <f t="shared" si="243"/>
        <v>1.034777347535421E-3</v>
      </c>
      <c r="BS371" s="24">
        <f t="shared" si="244"/>
        <v>9.7330330640695804E-5</v>
      </c>
      <c r="BT371" s="42">
        <f t="shared" si="245"/>
        <v>0.12370348951862196</v>
      </c>
      <c r="BU371" s="42">
        <f t="shared" si="246"/>
        <v>0.12276604250172725</v>
      </c>
      <c r="BV371" s="28">
        <f t="shared" si="247"/>
        <v>0.12370348951862196</v>
      </c>
      <c r="BW371" s="5" t="str">
        <f t="shared" si="248"/>
        <v>OK</v>
      </c>
      <c r="BX371" s="51">
        <v>1.2</v>
      </c>
      <c r="BY371" s="96" cm="1">
        <f t="array" ref="BY371">_xll.DCETCVNPhuLucFHeSoOnDinh(AE371*1000, BX371*1000, AH371, AI371, AJ371, AK371, AL371, AM371, $D$29)</f>
        <v>1</v>
      </c>
      <c r="BZ371" s="52">
        <f t="shared" si="249"/>
        <v>0.11899103305343539</v>
      </c>
      <c r="CA371" s="54">
        <f t="shared" si="250"/>
        <v>0.12012314073161151</v>
      </c>
      <c r="CB371" s="5" t="str">
        <f t="shared" si="251"/>
        <v>OK</v>
      </c>
      <c r="CC371" s="56">
        <f t="shared" si="252"/>
        <v>0.34499859601035404</v>
      </c>
      <c r="CD371" s="55">
        <f t="shared" si="253"/>
        <v>0.34499859601035404</v>
      </c>
      <c r="CE371" s="54">
        <f t="shared" si="254"/>
        <v>0.34499859601035404</v>
      </c>
      <c r="CF371" s="52">
        <f t="shared" si="255"/>
        <v>0.38</v>
      </c>
      <c r="CG371" s="5" t="str">
        <f t="shared" si="256"/>
        <v>OK</v>
      </c>
      <c r="CH371" s="57">
        <f t="shared" si="257"/>
        <v>3.1644698806466955</v>
      </c>
      <c r="CI371" s="6">
        <f t="shared" si="258"/>
        <v>3.2</v>
      </c>
      <c r="CJ371" s="5" t="str">
        <f t="shared" si="259"/>
        <v>OK</v>
      </c>
      <c r="DN371" s="181"/>
      <c r="DP371" s="27"/>
      <c r="DQ371" s="27"/>
      <c r="DR371" s="5"/>
      <c r="DS371" s="5"/>
      <c r="DT371" s="27"/>
      <c r="DU371" s="27"/>
      <c r="DV371" s="82"/>
      <c r="DW371" s="82"/>
      <c r="DX371" s="82"/>
      <c r="DY371" s="70"/>
      <c r="DZ371" s="16"/>
      <c r="EH371" s="42"/>
      <c r="EI371" s="42"/>
      <c r="EJ371" s="42"/>
      <c r="EK371" s="24"/>
      <c r="EL371" s="26"/>
      <c r="EM371" s="26"/>
      <c r="EN371" s="24"/>
      <c r="EO371" s="26"/>
      <c r="EP371" s="24"/>
      <c r="EQ371" s="26"/>
      <c r="ER371" s="24"/>
      <c r="ES371" s="24"/>
      <c r="ET371" s="42"/>
      <c r="EU371" s="42"/>
      <c r="EV371" s="28"/>
      <c r="EX371" s="51"/>
      <c r="EY371" s="96"/>
      <c r="EZ371" s="52"/>
      <c r="FA371" s="54"/>
      <c r="FB371" s="5"/>
      <c r="FC371" s="56"/>
      <c r="FD371" s="55"/>
      <c r="FE371" s="54"/>
      <c r="FF371" s="52"/>
      <c r="FG371" s="5"/>
      <c r="FH371" s="57"/>
      <c r="FI371" s="6"/>
      <c r="FJ371" s="5"/>
    </row>
    <row r="372" spans="27:166">
      <c r="AA372" s="18" t="s">
        <v>131</v>
      </c>
      <c r="AB372" s="22" t="s">
        <v>342</v>
      </c>
      <c r="AC372" s="22" t="s">
        <v>211</v>
      </c>
      <c r="AD372" s="74">
        <v>8.26</v>
      </c>
      <c r="AE372" s="74">
        <v>9.84</v>
      </c>
      <c r="AF372" s="22">
        <v>1228</v>
      </c>
      <c r="AG372" s="22">
        <v>728</v>
      </c>
      <c r="AH372" s="22">
        <v>808.49119861273095</v>
      </c>
      <c r="AI372" s="6">
        <v>10</v>
      </c>
      <c r="AJ372" s="6">
        <v>300</v>
      </c>
      <c r="AK372" s="6">
        <v>14</v>
      </c>
      <c r="AL372" s="6">
        <v>300</v>
      </c>
      <c r="AM372" s="6">
        <v>14</v>
      </c>
      <c r="AN372" s="5" t="str" cm="1">
        <f t="array" ref="AN372">_xll.Dce_Name_SectI(AF372, AG372, AJ372, AI372, AK372, "x", "-", $Q$14)</f>
        <v>(1228-728)x300x10x14</v>
      </c>
      <c r="AO372" s="5">
        <f t="shared" si="224"/>
        <v>780.49119861273095</v>
      </c>
      <c r="AP372" s="27">
        <f t="shared" si="225"/>
        <v>162.04911986127311</v>
      </c>
      <c r="AQ372" s="27">
        <f t="shared" si="226"/>
        <v>172189.89394905735</v>
      </c>
      <c r="AR372" s="5">
        <f t="shared" si="227"/>
        <v>6306.5040933217724</v>
      </c>
      <c r="AS372" s="5">
        <f t="shared" si="228"/>
        <v>4259.5366342766256</v>
      </c>
      <c r="AT372" s="27">
        <f t="shared" si="229"/>
        <v>420.4336062214515</v>
      </c>
      <c r="AU372" s="27">
        <f t="shared" si="230"/>
        <v>2429.8896559766567</v>
      </c>
      <c r="AV372" s="82">
        <f t="shared" si="231"/>
        <v>8.1363039953757696E-7</v>
      </c>
      <c r="AW372" s="82">
        <f t="shared" si="232"/>
        <v>9941656.1686012279</v>
      </c>
      <c r="AX372" s="82">
        <f t="shared" si="233"/>
        <v>9.9416561686012285E-6</v>
      </c>
      <c r="AY372" s="70">
        <f t="shared" si="234"/>
        <v>0.17715937900807543</v>
      </c>
      <c r="AZ372" s="16">
        <f t="shared" si="235"/>
        <v>595.86839895954824</v>
      </c>
      <c r="BA372" s="22" t="s">
        <v>309</v>
      </c>
      <c r="BB372" s="23">
        <v>-66.568693187321614</v>
      </c>
      <c r="BC372" s="23">
        <v>59.135587141003185</v>
      </c>
      <c r="BD372" s="23">
        <v>2.8469794841644039E-2</v>
      </c>
      <c r="BE372" s="23">
        <v>1.8585268416288908E-3</v>
      </c>
      <c r="BF372" s="23">
        <v>0.23389407371591511</v>
      </c>
      <c r="BG372" s="23">
        <v>85.293199598230402</v>
      </c>
      <c r="BH372" s="42" cm="1">
        <f t="array" ref="BH372">_xll.Bimoment(BE372,AY372,AD372,AE372,$O$75)</f>
        <v>2.549169532394853E-3</v>
      </c>
      <c r="BI372" s="42">
        <f t="shared" si="236"/>
        <v>3.6476766031759396E-3</v>
      </c>
      <c r="BJ372" s="42">
        <f t="shared" si="237"/>
        <v>7.0399508501194266</v>
      </c>
      <c r="BK372" s="24">
        <f t="shared" si="238"/>
        <v>0.53812266012290844</v>
      </c>
      <c r="BL372" s="26" cm="1">
        <f t="array" ref="BL372">_xll.TCVN5575AnnexEHeSoCx(1,BK372)</f>
        <v>1.1161877339877091</v>
      </c>
      <c r="BM372" s="26">
        <f t="shared" si="239"/>
        <v>1.47</v>
      </c>
      <c r="BN372" s="24">
        <f t="shared" si="240"/>
        <v>1</v>
      </c>
      <c r="BO372" s="26" cm="1">
        <f t="array" ref="BO372">noisuy1chieu(BQ372*BN372,$C$92:$M$92,$C$93:$M$93)</f>
        <v>1.6071442365646362</v>
      </c>
      <c r="BP372" s="24">
        <f t="shared" si="241"/>
        <v>1.8918112635675881E-2</v>
      </c>
      <c r="BQ372" s="26">
        <f t="shared" si="242"/>
        <v>8.2616968471569685E-2</v>
      </c>
      <c r="BR372" s="24">
        <f t="shared" si="243"/>
        <v>1.7428455924145231E-3</v>
      </c>
      <c r="BS372" s="24">
        <f t="shared" si="244"/>
        <v>4.3781428826665251E-5</v>
      </c>
      <c r="BT372" s="42">
        <f t="shared" si="245"/>
        <v>0.1032779266996601</v>
      </c>
      <c r="BU372" s="42">
        <f t="shared" si="246"/>
        <v>0.10157886253607223</v>
      </c>
      <c r="BV372" s="28">
        <f t="shared" si="247"/>
        <v>0.1032779266996601</v>
      </c>
      <c r="BW372" s="5" t="str">
        <f t="shared" si="248"/>
        <v>OK</v>
      </c>
      <c r="BX372" s="51">
        <v>1.2</v>
      </c>
      <c r="BY372" s="96" cm="1">
        <f t="array" ref="BY372">_xll.DCETCVNPhuLucFHeSoOnDinh(AE372*1000, BX372*1000, AH372, AI372, AJ372, AK372, AL372, AM372, $D$29)</f>
        <v>1</v>
      </c>
      <c r="BZ372" s="52">
        <f t="shared" si="249"/>
        <v>9.2216046827215389E-2</v>
      </c>
      <c r="CA372" s="54">
        <f t="shared" si="250"/>
        <v>9.4002673848456578E-2</v>
      </c>
      <c r="CB372" s="5" t="str">
        <f t="shared" si="251"/>
        <v>OK</v>
      </c>
      <c r="CC372" s="56">
        <f t="shared" si="252"/>
        <v>0.34499859601035404</v>
      </c>
      <c r="CD372" s="55">
        <f t="shared" si="253"/>
        <v>0.34499859601035404</v>
      </c>
      <c r="CE372" s="54">
        <f t="shared" si="254"/>
        <v>0.34499859601035404</v>
      </c>
      <c r="CF372" s="52">
        <f t="shared" si="255"/>
        <v>0.38</v>
      </c>
      <c r="CG372" s="5" t="str">
        <f t="shared" si="256"/>
        <v>OK</v>
      </c>
      <c r="CH372" s="57">
        <f t="shared" si="257"/>
        <v>2.5998325159156055</v>
      </c>
      <c r="CI372" s="6">
        <f t="shared" si="258"/>
        <v>3.2</v>
      </c>
      <c r="CJ372" s="5" t="str">
        <f t="shared" si="259"/>
        <v>OK</v>
      </c>
      <c r="DN372" s="181"/>
      <c r="DP372" s="27"/>
      <c r="DQ372" s="27"/>
      <c r="DR372" s="5"/>
      <c r="DS372" s="5"/>
      <c r="DT372" s="27"/>
      <c r="DU372" s="27"/>
      <c r="DV372" s="82"/>
      <c r="DW372" s="82"/>
      <c r="DX372" s="82"/>
      <c r="DY372" s="70"/>
      <c r="DZ372" s="16"/>
      <c r="EH372" s="42"/>
      <c r="EI372" s="42"/>
      <c r="EJ372" s="42"/>
      <c r="EK372" s="24"/>
      <c r="EL372" s="26"/>
      <c r="EM372" s="26"/>
      <c r="EN372" s="24"/>
      <c r="EO372" s="26"/>
      <c r="EP372" s="24"/>
      <c r="EQ372" s="26"/>
      <c r="ER372" s="24"/>
      <c r="ES372" s="24"/>
      <c r="ET372" s="42"/>
      <c r="EU372" s="42"/>
      <c r="EV372" s="28"/>
      <c r="EX372" s="51"/>
      <c r="EY372" s="96"/>
      <c r="EZ372" s="52"/>
      <c r="FA372" s="54"/>
      <c r="FB372" s="5"/>
      <c r="FC372" s="56"/>
      <c r="FD372" s="55"/>
      <c r="FE372" s="54"/>
      <c r="FF372" s="52"/>
      <c r="FG372" s="5"/>
      <c r="FH372" s="57"/>
      <c r="FI372" s="6"/>
      <c r="FJ372" s="5"/>
    </row>
    <row r="373" spans="27:166">
      <c r="AA373" s="18" t="s">
        <v>131</v>
      </c>
      <c r="AB373" s="22" t="s">
        <v>342</v>
      </c>
      <c r="AC373" s="22" t="s">
        <v>211</v>
      </c>
      <c r="AD373" s="74">
        <v>8.26</v>
      </c>
      <c r="AE373" s="74">
        <v>9.84</v>
      </c>
      <c r="AF373" s="22">
        <v>1228</v>
      </c>
      <c r="AG373" s="22">
        <v>728</v>
      </c>
      <c r="AH373" s="22">
        <v>808.49119861273095</v>
      </c>
      <c r="AI373" s="6">
        <v>10</v>
      </c>
      <c r="AJ373" s="6">
        <v>300</v>
      </c>
      <c r="AK373" s="6">
        <v>14</v>
      </c>
      <c r="AL373" s="6">
        <v>300</v>
      </c>
      <c r="AM373" s="6">
        <v>14</v>
      </c>
      <c r="AN373" s="5" t="str" cm="1">
        <f t="array" ref="AN373">_xll.Dce_Name_SectI(AF373, AG373, AJ373, AI373, AK373, "x", "-", $Q$14)</f>
        <v>(1228-728)x300x10x14</v>
      </c>
      <c r="AO373" s="5">
        <f t="shared" si="224"/>
        <v>780.49119861273095</v>
      </c>
      <c r="AP373" s="27">
        <f t="shared" si="225"/>
        <v>162.04911986127311</v>
      </c>
      <c r="AQ373" s="27">
        <f t="shared" si="226"/>
        <v>172189.89394905735</v>
      </c>
      <c r="AR373" s="5">
        <f t="shared" si="227"/>
        <v>6306.5040933217724</v>
      </c>
      <c r="AS373" s="5">
        <f t="shared" si="228"/>
        <v>4259.5366342766256</v>
      </c>
      <c r="AT373" s="27">
        <f t="shared" si="229"/>
        <v>420.4336062214515</v>
      </c>
      <c r="AU373" s="27">
        <f t="shared" si="230"/>
        <v>2429.8896559766567</v>
      </c>
      <c r="AV373" s="82">
        <f t="shared" si="231"/>
        <v>8.1363039953757696E-7</v>
      </c>
      <c r="AW373" s="82">
        <f t="shared" si="232"/>
        <v>9941656.1686012279</v>
      </c>
      <c r="AX373" s="82">
        <f t="shared" si="233"/>
        <v>9.9416561686012285E-6</v>
      </c>
      <c r="AY373" s="70">
        <f t="shared" si="234"/>
        <v>0.17715937900807543</v>
      </c>
      <c r="AZ373" s="16">
        <f t="shared" si="235"/>
        <v>595.86839895954824</v>
      </c>
      <c r="BA373" s="22" t="s">
        <v>309</v>
      </c>
      <c r="BB373" s="23">
        <v>-66.494517798651941</v>
      </c>
      <c r="BC373" s="23">
        <v>58.511277619178145</v>
      </c>
      <c r="BD373" s="23">
        <v>2.9307577664141604E-3</v>
      </c>
      <c r="BE373" s="23">
        <v>1.8585268416295101E-3</v>
      </c>
      <c r="BF373" s="23">
        <v>0.2338940737159092</v>
      </c>
      <c r="BG373" s="23">
        <v>85.293172781050089</v>
      </c>
      <c r="BH373" s="42" cm="1">
        <f t="array" ref="BH373">_xll.Bimoment(BE373,AY373,AD373,AE373,$O$75)</f>
        <v>2.5491695323957026E-3</v>
      </c>
      <c r="BI373" s="42">
        <f t="shared" si="236"/>
        <v>3.7550170605682415E-4</v>
      </c>
      <c r="BJ373" s="42">
        <f t="shared" si="237"/>
        <v>6.9656282879973981</v>
      </c>
      <c r="BK373" s="24">
        <f t="shared" si="238"/>
        <v>0.53812266012290844</v>
      </c>
      <c r="BL373" s="26" cm="1">
        <f t="array" ref="BL373">_xll.TCVN5575AnnexEHeSoCx(1,BK373)</f>
        <v>1.1161877339877091</v>
      </c>
      <c r="BM373" s="26">
        <f t="shared" si="239"/>
        <v>1.47</v>
      </c>
      <c r="BN373" s="24">
        <f t="shared" si="240"/>
        <v>1</v>
      </c>
      <c r="BO373" s="26" cm="1">
        <f t="array" ref="BO373">noisuy1chieu(BQ373*BN373,$C$92:$M$92,$C$93:$M$93)</f>
        <v>1.6071441173553467</v>
      </c>
      <c r="BP373" s="24">
        <f t="shared" si="241"/>
        <v>1.8897032781311017E-2</v>
      </c>
      <c r="BQ373" s="26">
        <f t="shared" si="242"/>
        <v>8.2616942495827767E-2</v>
      </c>
      <c r="BR373" s="24">
        <f t="shared" si="243"/>
        <v>1.7428455924144788E-3</v>
      </c>
      <c r="BS373" s="24">
        <f t="shared" si="244"/>
        <v>4.3781432074150289E-5</v>
      </c>
      <c r="BT373" s="42">
        <f t="shared" si="245"/>
        <v>0.10325682086955328</v>
      </c>
      <c r="BU373" s="42">
        <f t="shared" si="246"/>
        <v>0.10155775670921294</v>
      </c>
      <c r="BV373" s="28">
        <f t="shared" si="247"/>
        <v>0.10325682086955328</v>
      </c>
      <c r="BW373" s="5" t="str">
        <f t="shared" si="248"/>
        <v>OK</v>
      </c>
      <c r="BX373" s="51">
        <v>1.2</v>
      </c>
      <c r="BY373" s="96" cm="1">
        <f t="array" ref="BY373">_xll.DCETCVNPhuLucFHeSoOnDinh(AE373*1000, BX373*1000, AH373, AI373, AJ373, AK373, AL373, AM373, $D$29)</f>
        <v>1</v>
      </c>
      <c r="BZ373" s="52">
        <f t="shared" si="249"/>
        <v>9.2216017833410865E-2</v>
      </c>
      <c r="CA373" s="54">
        <f t="shared" si="250"/>
        <v>9.4002644857899498E-2</v>
      </c>
      <c r="CB373" s="5" t="str">
        <f t="shared" si="251"/>
        <v>OK</v>
      </c>
      <c r="CC373" s="56">
        <f t="shared" si="252"/>
        <v>0.34499859601035404</v>
      </c>
      <c r="CD373" s="55">
        <f t="shared" si="253"/>
        <v>0.34499859601035404</v>
      </c>
      <c r="CE373" s="54">
        <f t="shared" si="254"/>
        <v>0.34499859601035404</v>
      </c>
      <c r="CF373" s="52">
        <f t="shared" si="255"/>
        <v>0.38</v>
      </c>
      <c r="CG373" s="5" t="str">
        <f t="shared" si="256"/>
        <v>OK</v>
      </c>
      <c r="CH373" s="57">
        <f t="shared" si="257"/>
        <v>2.5998325159156055</v>
      </c>
      <c r="CI373" s="6">
        <f t="shared" si="258"/>
        <v>3.2</v>
      </c>
      <c r="CJ373" s="5" t="str">
        <f t="shared" si="259"/>
        <v>OK</v>
      </c>
      <c r="DN373" s="181"/>
      <c r="DP373" s="27"/>
      <c r="DQ373" s="27"/>
      <c r="DR373" s="5"/>
      <c r="DS373" s="5"/>
      <c r="DT373" s="27"/>
      <c r="DU373" s="27"/>
      <c r="DV373" s="82"/>
      <c r="DW373" s="82"/>
      <c r="DX373" s="82"/>
      <c r="DY373" s="70"/>
      <c r="DZ373" s="16"/>
      <c r="EH373" s="42"/>
      <c r="EI373" s="42"/>
      <c r="EJ373" s="42"/>
      <c r="EK373" s="24"/>
      <c r="EL373" s="26"/>
      <c r="EM373" s="26"/>
      <c r="EN373" s="24"/>
      <c r="EO373" s="26"/>
      <c r="EP373" s="24"/>
      <c r="EQ373" s="26"/>
      <c r="ER373" s="24"/>
      <c r="ES373" s="24"/>
      <c r="ET373" s="42"/>
      <c r="EU373" s="42"/>
      <c r="EV373" s="28"/>
      <c r="EX373" s="51"/>
      <c r="EY373" s="96"/>
      <c r="EZ373" s="52"/>
      <c r="FA373" s="54"/>
      <c r="FB373" s="5"/>
      <c r="FC373" s="56"/>
      <c r="FD373" s="55"/>
      <c r="FE373" s="54"/>
      <c r="FF373" s="52"/>
      <c r="FG373" s="5"/>
      <c r="FH373" s="57"/>
      <c r="FI373" s="6"/>
      <c r="FJ373" s="5"/>
    </row>
    <row r="374" spans="27:166">
      <c r="AA374" s="18" t="s">
        <v>131</v>
      </c>
      <c r="AB374" s="22" t="s">
        <v>342</v>
      </c>
      <c r="AC374" s="22" t="s">
        <v>211</v>
      </c>
      <c r="AD374" s="74">
        <v>9.84</v>
      </c>
      <c r="AE374" s="74">
        <v>9.84</v>
      </c>
      <c r="AF374" s="22">
        <v>1228</v>
      </c>
      <c r="AG374" s="22">
        <v>728</v>
      </c>
      <c r="AH374" s="22">
        <v>728</v>
      </c>
      <c r="AI374" s="6">
        <v>10</v>
      </c>
      <c r="AJ374" s="6">
        <v>300</v>
      </c>
      <c r="AK374" s="6">
        <v>14</v>
      </c>
      <c r="AL374" s="6">
        <v>300</v>
      </c>
      <c r="AM374" s="6">
        <v>14</v>
      </c>
      <c r="AN374" s="5" t="str" cm="1">
        <f t="array" ref="AN374">_xll.Dce_Name_SectI(AF374, AG374, AJ374, AI374, AK374, "x", "-", $Q$14)</f>
        <v>(1228-728)x300x10x14</v>
      </c>
      <c r="AO374" s="5">
        <f t="shared" si="224"/>
        <v>700</v>
      </c>
      <c r="AP374" s="27">
        <f t="shared" si="225"/>
        <v>154</v>
      </c>
      <c r="AQ374" s="27">
        <f t="shared" si="226"/>
        <v>135654.21333333332</v>
      </c>
      <c r="AR374" s="5">
        <f t="shared" si="227"/>
        <v>6305.833333333333</v>
      </c>
      <c r="AS374" s="5">
        <f t="shared" si="228"/>
        <v>3726.7641025641024</v>
      </c>
      <c r="AT374" s="27">
        <f t="shared" si="229"/>
        <v>420.38888888888886</v>
      </c>
      <c r="AU374" s="27">
        <f t="shared" si="230"/>
        <v>2111.9</v>
      </c>
      <c r="AV374" s="82">
        <f t="shared" si="231"/>
        <v>7.8680000000000003E-7</v>
      </c>
      <c r="AW374" s="82">
        <f t="shared" si="232"/>
        <v>8029287</v>
      </c>
      <c r="AX374" s="82">
        <f t="shared" si="233"/>
        <v>8.0292870000000006E-6</v>
      </c>
      <c r="AY374" s="70">
        <f t="shared" si="234"/>
        <v>0.19385348826075771</v>
      </c>
      <c r="AZ374" s="16">
        <f t="shared" si="235"/>
        <v>535.5</v>
      </c>
      <c r="BA374" s="22" t="s">
        <v>309</v>
      </c>
      <c r="BB374" s="23">
        <v>-65.010259172547364</v>
      </c>
      <c r="BC374" s="23">
        <v>50.43924565497354</v>
      </c>
      <c r="BD374" s="23">
        <v>2.9307577664141604E-3</v>
      </c>
      <c r="BE374" s="23">
        <v>1.8585268416295101E-3</v>
      </c>
      <c r="BF374" s="23">
        <v>0.22925057886405373</v>
      </c>
      <c r="BG374" s="23">
        <v>171.5883691921851</v>
      </c>
      <c r="BH374" s="42" cm="1">
        <f t="array" ref="BH374">_xll.Bimoment(BE374,AY374,AD374,AE374,$O$75)</f>
        <v>1.4158885158874951E-2</v>
      </c>
      <c r="BI374" s="42">
        <f t="shared" si="236"/>
        <v>4.1867968091630862E-4</v>
      </c>
      <c r="BJ374" s="42">
        <f t="shared" si="237"/>
        <v>6.0046721017825639</v>
      </c>
      <c r="BK374" s="24">
        <f t="shared" si="238"/>
        <v>0.6</v>
      </c>
      <c r="BL374" s="26" cm="1">
        <f t="array" ref="BL374">_xll.TCVN5575AnnexEHeSoCx(1,BK374)</f>
        <v>1.1099999999999999</v>
      </c>
      <c r="BM374" s="26">
        <f t="shared" si="239"/>
        <v>1.47</v>
      </c>
      <c r="BN374" s="24">
        <f t="shared" si="240"/>
        <v>1</v>
      </c>
      <c r="BO374" s="26" cm="1">
        <f t="array" ref="BO374">noisuy1chieu(BQ374*BN374,$C$92:$M$92,$C$93:$M$93)</f>
        <v>1.8262397050857544</v>
      </c>
      <c r="BP374" s="24">
        <f t="shared" si="241"/>
        <v>1.9440866977436418E-2</v>
      </c>
      <c r="BQ374" s="26">
        <f t="shared" si="242"/>
        <v>0.19102377194032982</v>
      </c>
      <c r="BR374" s="24">
        <f t="shared" si="243"/>
        <v>1.7084266184296509E-3</v>
      </c>
      <c r="BS374" s="24">
        <f t="shared" si="244"/>
        <v>2.3812677160718249E-4</v>
      </c>
      <c r="BT374" s="42">
        <f t="shared" si="245"/>
        <v>0.21217306553619589</v>
      </c>
      <c r="BU374" s="42">
        <f t="shared" si="246"/>
        <v>0.21070276568937341</v>
      </c>
      <c r="BV374" s="28">
        <f t="shared" si="247"/>
        <v>0.21217306553619589</v>
      </c>
      <c r="BW374" s="5" t="str">
        <f t="shared" si="248"/>
        <v>OK</v>
      </c>
      <c r="BX374" s="51">
        <v>1.2</v>
      </c>
      <c r="BY374" s="96" cm="1">
        <f t="array" ref="BY374">_xll.DCETCVNPhuLucFHeSoOnDinh(AE374*1000, BX374*1000, AH374, AI374, AJ374, AK374, AL374, AM374, $D$29)</f>
        <v>1</v>
      </c>
      <c r="BZ374" s="52">
        <f t="shared" si="249"/>
        <v>0.21203638685376611</v>
      </c>
      <c r="CA374" s="54">
        <f t="shared" si="250"/>
        <v>0.21398294024380293</v>
      </c>
      <c r="CB374" s="5" t="str">
        <f t="shared" si="251"/>
        <v>OK</v>
      </c>
      <c r="CC374" s="56">
        <f t="shared" si="252"/>
        <v>0.34499859601035404</v>
      </c>
      <c r="CD374" s="55">
        <f t="shared" si="253"/>
        <v>0.34499859601035404</v>
      </c>
      <c r="CE374" s="54">
        <f t="shared" si="254"/>
        <v>0.34499859601035404</v>
      </c>
      <c r="CF374" s="52">
        <f t="shared" si="255"/>
        <v>0.38</v>
      </c>
      <c r="CG374" s="5" t="str">
        <f t="shared" si="256"/>
        <v>OK</v>
      </c>
      <c r="CH374" s="57">
        <f t="shared" si="257"/>
        <v>2.3317146488975653</v>
      </c>
      <c r="CI374" s="6">
        <f t="shared" si="258"/>
        <v>3.2</v>
      </c>
      <c r="CJ374" s="5" t="str">
        <f t="shared" si="259"/>
        <v>OK</v>
      </c>
      <c r="DN374" s="181"/>
      <c r="DP374" s="27"/>
      <c r="DQ374" s="27"/>
      <c r="DR374" s="5"/>
      <c r="DS374" s="5"/>
      <c r="DT374" s="27"/>
      <c r="DU374" s="27"/>
      <c r="DV374" s="82"/>
      <c r="DW374" s="82"/>
      <c r="DX374" s="82"/>
      <c r="DY374" s="70"/>
      <c r="DZ374" s="16"/>
      <c r="EH374" s="42"/>
      <c r="EI374" s="42"/>
      <c r="EJ374" s="42"/>
      <c r="EK374" s="24"/>
      <c r="EL374" s="26"/>
      <c r="EM374" s="26"/>
      <c r="EN374" s="24"/>
      <c r="EO374" s="26"/>
      <c r="EP374" s="24"/>
      <c r="EQ374" s="26"/>
      <c r="ER374" s="24"/>
      <c r="ES374" s="24"/>
      <c r="ET374" s="42"/>
      <c r="EU374" s="42"/>
      <c r="EV374" s="28"/>
      <c r="EX374" s="51"/>
      <c r="EY374" s="96"/>
      <c r="EZ374" s="52"/>
      <c r="FA374" s="54"/>
      <c r="FB374" s="5"/>
      <c r="FC374" s="56"/>
      <c r="FD374" s="55"/>
      <c r="FE374" s="54"/>
      <c r="FF374" s="52"/>
      <c r="FG374" s="5"/>
      <c r="FH374" s="57"/>
      <c r="FI374" s="6"/>
      <c r="FJ374" s="5"/>
    </row>
    <row r="375" spans="27:166">
      <c r="AA375" s="18" t="s">
        <v>131</v>
      </c>
      <c r="AB375" s="22" t="s">
        <v>342</v>
      </c>
      <c r="AC375" s="22" t="s">
        <v>211</v>
      </c>
      <c r="AD375" s="74">
        <v>0</v>
      </c>
      <c r="AE375" s="74">
        <v>9.84</v>
      </c>
      <c r="AF375" s="22">
        <v>1228</v>
      </c>
      <c r="AG375" s="22">
        <v>728</v>
      </c>
      <c r="AH375" s="22">
        <v>1228</v>
      </c>
      <c r="AI375" s="6">
        <v>10</v>
      </c>
      <c r="AJ375" s="6">
        <v>300</v>
      </c>
      <c r="AK375" s="6">
        <v>14</v>
      </c>
      <c r="AL375" s="6">
        <v>300</v>
      </c>
      <c r="AM375" s="6">
        <v>14</v>
      </c>
      <c r="AN375" s="5" t="str" cm="1">
        <f t="array" ref="AN375">_xll.Dce_Name_SectI(AF375, AG375, AJ375, AI375, AK375, "x", "-", $Q$14)</f>
        <v>(1228-728)x300x10x14</v>
      </c>
      <c r="AO375" s="5">
        <f t="shared" si="224"/>
        <v>1200</v>
      </c>
      <c r="AP375" s="27">
        <f t="shared" si="225"/>
        <v>204</v>
      </c>
      <c r="AQ375" s="27">
        <f t="shared" si="226"/>
        <v>453510.88</v>
      </c>
      <c r="AR375" s="5">
        <f t="shared" si="227"/>
        <v>6310</v>
      </c>
      <c r="AS375" s="5">
        <f t="shared" si="228"/>
        <v>7386.170684039088</v>
      </c>
      <c r="AT375" s="27">
        <f t="shared" si="229"/>
        <v>420.66666666666669</v>
      </c>
      <c r="AU375" s="27">
        <f t="shared" si="230"/>
        <v>4349.3999999999996</v>
      </c>
      <c r="AV375" s="82">
        <f t="shared" si="231"/>
        <v>9.5346666666666665E-7</v>
      </c>
      <c r="AW375" s="82">
        <f t="shared" si="232"/>
        <v>23212287</v>
      </c>
      <c r="AX375" s="82">
        <f t="shared" si="233"/>
        <v>2.3212286999999999E-5</v>
      </c>
      <c r="AY375" s="70">
        <f t="shared" si="234"/>
        <v>0.12550866986930984</v>
      </c>
      <c r="AZ375" s="16">
        <f t="shared" si="235"/>
        <v>910.5</v>
      </c>
      <c r="BA375" s="22" t="s">
        <v>310</v>
      </c>
      <c r="BB375" s="23">
        <v>-40.858471214007295</v>
      </c>
      <c r="BC375" s="23">
        <v>111.09591565755929</v>
      </c>
      <c r="BD375" s="23">
        <v>3.4990706384558888E-2</v>
      </c>
      <c r="BE375" s="23">
        <v>1.3845476920258354E-3</v>
      </c>
      <c r="BF375" s="23">
        <v>1.2111898427031864E-3</v>
      </c>
      <c r="BG375" s="23">
        <v>923.04841014429678</v>
      </c>
      <c r="BH375" s="42" cm="1">
        <f t="array" ref="BH375">_xll.Bimoment(BE375,AY375,AD375,AE375,$O$75)</f>
        <v>1.0897582761270765E-2</v>
      </c>
      <c r="BI375" s="42">
        <f t="shared" si="236"/>
        <v>2.9158921987132405E-3</v>
      </c>
      <c r="BJ375" s="42">
        <f t="shared" si="237"/>
        <v>13.225704244947535</v>
      </c>
      <c r="BK375" s="24">
        <f t="shared" si="238"/>
        <v>0.35</v>
      </c>
      <c r="BL375" s="26" cm="1">
        <f t="array" ref="BL375">_xll.TCVN5575AnnexEHeSoCx(1,BK375)</f>
        <v>1.1619999999999999</v>
      </c>
      <c r="BM375" s="26">
        <f t="shared" si="239"/>
        <v>1.47</v>
      </c>
      <c r="BN375" s="24">
        <f t="shared" si="240"/>
        <v>1</v>
      </c>
      <c r="BO375" s="26" cm="1">
        <f t="array" ref="BO375">noisuy1chieu(BQ375*BN375,$C$92:$M$92,$C$93:$M$93)</f>
        <v>2.4621415138244629</v>
      </c>
      <c r="BP375" s="24">
        <f t="shared" si="241"/>
        <v>9.2237260867534549E-3</v>
      </c>
      <c r="BQ375" s="26">
        <f t="shared" si="242"/>
        <v>0.49528304750861551</v>
      </c>
      <c r="BR375" s="24">
        <f t="shared" si="243"/>
        <v>9.0200976095884519E-6</v>
      </c>
      <c r="BS375" s="24">
        <f t="shared" si="244"/>
        <v>7.9952792289787037E-5</v>
      </c>
      <c r="BT375" s="42">
        <f t="shared" si="245"/>
        <v>0.50451579369297861</v>
      </c>
      <c r="BU375" s="42">
        <f t="shared" si="246"/>
        <v>0.50458672638765878</v>
      </c>
      <c r="BV375" s="28">
        <f t="shared" si="247"/>
        <v>0.50458672638765878</v>
      </c>
      <c r="BW375" s="5" t="str">
        <f t="shared" si="248"/>
        <v>OK</v>
      </c>
      <c r="BX375" s="51">
        <v>1.2</v>
      </c>
      <c r="BY375" s="96" cm="1">
        <f t="array" ref="BY375">_xll.DCETCVNPhuLucFHeSoOnDinh(AE375*1000, BX375*1000, AH375, AI375, AJ375, AK375, AL375, AM375, $D$29)</f>
        <v>1</v>
      </c>
      <c r="BZ375" s="52">
        <f t="shared" si="249"/>
        <v>0.57551890120501115</v>
      </c>
      <c r="CA375" s="54">
        <f t="shared" si="250"/>
        <v>0.57560787409491054</v>
      </c>
      <c r="CB375" s="5" t="str">
        <f t="shared" si="251"/>
        <v>OK</v>
      </c>
      <c r="CC375" s="56">
        <f t="shared" si="252"/>
        <v>0.34499859601035404</v>
      </c>
      <c r="CD375" s="55">
        <f t="shared" si="253"/>
        <v>0.34499859601035404</v>
      </c>
      <c r="CE375" s="54">
        <f t="shared" si="254"/>
        <v>0.34499859601035404</v>
      </c>
      <c r="CF375" s="52">
        <f t="shared" si="255"/>
        <v>0.38</v>
      </c>
      <c r="CG375" s="5" t="str">
        <f t="shared" si="256"/>
        <v>OK</v>
      </c>
      <c r="CH375" s="57">
        <f t="shared" si="257"/>
        <v>3.9972251123958262</v>
      </c>
      <c r="CI375" s="6">
        <f t="shared" si="258"/>
        <v>3.2</v>
      </c>
      <c r="CJ375" s="5" t="str">
        <f t="shared" si="259"/>
        <v>Gia cường</v>
      </c>
      <c r="DN375" s="181"/>
      <c r="DP375" s="27"/>
      <c r="DQ375" s="27"/>
      <c r="DR375" s="5"/>
      <c r="DS375" s="5"/>
      <c r="DT375" s="27"/>
      <c r="DU375" s="27"/>
      <c r="DV375" s="82"/>
      <c r="DW375" s="82"/>
      <c r="DX375" s="82"/>
      <c r="DY375" s="70"/>
      <c r="DZ375" s="16"/>
      <c r="EH375" s="42"/>
      <c r="EI375" s="42"/>
      <c r="EJ375" s="42"/>
      <c r="EK375" s="24"/>
      <c r="EL375" s="26"/>
      <c r="EM375" s="26"/>
      <c r="EN375" s="24"/>
      <c r="EO375" s="26"/>
      <c r="EP375" s="24"/>
      <c r="EQ375" s="26"/>
      <c r="ER375" s="24"/>
      <c r="ES375" s="24"/>
      <c r="ET375" s="42"/>
      <c r="EU375" s="42"/>
      <c r="EV375" s="28"/>
      <c r="EX375" s="51"/>
      <c r="EY375" s="96"/>
      <c r="EZ375" s="52"/>
      <c r="FA375" s="54"/>
      <c r="FB375" s="5"/>
      <c r="FC375" s="56"/>
      <c r="FD375" s="55"/>
      <c r="FE375" s="54"/>
      <c r="FF375" s="52"/>
      <c r="FG375" s="5"/>
      <c r="FH375" s="57"/>
      <c r="FI375" s="6"/>
      <c r="FJ375" s="5"/>
    </row>
    <row r="376" spans="27:166">
      <c r="AA376" s="18" t="s">
        <v>131</v>
      </c>
      <c r="AB376" s="22" t="s">
        <v>342</v>
      </c>
      <c r="AC376" s="22" t="s">
        <v>211</v>
      </c>
      <c r="AD376" s="74">
        <v>4.92</v>
      </c>
      <c r="AE376" s="74">
        <v>9.84</v>
      </c>
      <c r="AF376" s="22">
        <v>1228</v>
      </c>
      <c r="AG376" s="22">
        <v>728</v>
      </c>
      <c r="AH376" s="22">
        <v>978</v>
      </c>
      <c r="AI376" s="6">
        <v>10</v>
      </c>
      <c r="AJ376" s="6">
        <v>300</v>
      </c>
      <c r="AK376" s="6">
        <v>14</v>
      </c>
      <c r="AL376" s="6">
        <v>300</v>
      </c>
      <c r="AM376" s="6">
        <v>14</v>
      </c>
      <c r="AN376" s="5" t="str" cm="1">
        <f t="array" ref="AN376">_xll.Dce_Name_SectI(AF376, AG376, AJ376, AI376, AK376, "x", "-", $Q$14)</f>
        <v>(1228-728)x300x10x14</v>
      </c>
      <c r="AO376" s="5">
        <f t="shared" si="224"/>
        <v>950</v>
      </c>
      <c r="AP376" s="27">
        <f t="shared" si="225"/>
        <v>179</v>
      </c>
      <c r="AQ376" s="27">
        <f t="shared" si="226"/>
        <v>266613.79666666663</v>
      </c>
      <c r="AR376" s="5">
        <f t="shared" si="227"/>
        <v>6307.916666666667</v>
      </c>
      <c r="AS376" s="5">
        <f t="shared" si="228"/>
        <v>5452.224880708929</v>
      </c>
      <c r="AT376" s="27">
        <f t="shared" si="229"/>
        <v>420.52777777777777</v>
      </c>
      <c r="AU376" s="27">
        <f t="shared" si="230"/>
        <v>3152.5250000000001</v>
      </c>
      <c r="AV376" s="82">
        <f t="shared" si="231"/>
        <v>8.7013333333333334E-7</v>
      </c>
      <c r="AW376" s="82">
        <f t="shared" si="232"/>
        <v>14636412</v>
      </c>
      <c r="AX376" s="82">
        <f t="shared" si="233"/>
        <v>1.4636412E-5</v>
      </c>
      <c r="AY376" s="70">
        <f t="shared" si="234"/>
        <v>0.1509925520416649</v>
      </c>
      <c r="AZ376" s="16">
        <f t="shared" si="235"/>
        <v>723</v>
      </c>
      <c r="BA376" s="22" t="s">
        <v>310</v>
      </c>
      <c r="BB376" s="23">
        <v>-36.068882987974391</v>
      </c>
      <c r="BC376" s="23">
        <v>86.063368941890133</v>
      </c>
      <c r="BD376" s="23">
        <v>3.4990706384558888E-2</v>
      </c>
      <c r="BE376" s="23">
        <v>1.3845476920258354E-3</v>
      </c>
      <c r="BF376" s="23">
        <v>0.17097938184534203</v>
      </c>
      <c r="BG376" s="23">
        <v>438.3972260452353</v>
      </c>
      <c r="BH376" s="42" cm="1">
        <f t="array" ref="BH376">_xll.Bimoment(BE376,AY376,AD376,AE376,$O$75)</f>
        <v>-5.2459815037672487E-3</v>
      </c>
      <c r="BI376" s="42">
        <f t="shared" si="236"/>
        <v>3.6832322510061992E-3</v>
      </c>
      <c r="BJ376" s="42">
        <f t="shared" si="237"/>
        <v>10.245639159748826</v>
      </c>
      <c r="BK376" s="24">
        <f t="shared" si="238"/>
        <v>0.44210526315789472</v>
      </c>
      <c r="BL376" s="26" cm="1">
        <f t="array" ref="BL376">_xll.TCVN5575AnnexEHeSoCx(1,BK376)</f>
        <v>1.1362105263157896</v>
      </c>
      <c r="BM376" s="26">
        <f t="shared" si="239"/>
        <v>1.47</v>
      </c>
      <c r="BN376" s="24">
        <f t="shared" si="240"/>
        <v>1</v>
      </c>
      <c r="BO376" s="26" cm="1">
        <f t="array" ref="BO376">noisuy1chieu(BQ376*BN376,$C$92:$M$92,$C$93:$M$93)</f>
        <v>2.1081392765045166</v>
      </c>
      <c r="BP376" s="24">
        <f t="shared" si="241"/>
        <v>9.2797037972589223E-3</v>
      </c>
      <c r="BQ376" s="26">
        <f t="shared" si="242"/>
        <v>0.32590399248309926</v>
      </c>
      <c r="BR376" s="24">
        <f t="shared" si="243"/>
        <v>1.2737557916590128E-3</v>
      </c>
      <c r="BS376" s="24">
        <f t="shared" si="244"/>
        <v>5.6609012475491288E-5</v>
      </c>
      <c r="BT376" s="42">
        <f t="shared" si="245"/>
        <v>0.33645745207201716</v>
      </c>
      <c r="BU376" s="42">
        <f t="shared" si="246"/>
        <v>0.33524030529283366</v>
      </c>
      <c r="BV376" s="28">
        <f t="shared" si="247"/>
        <v>0.33645745207201716</v>
      </c>
      <c r="BW376" s="5" t="str">
        <f t="shared" si="248"/>
        <v>OK</v>
      </c>
      <c r="BX376" s="51">
        <v>1.2</v>
      </c>
      <c r="BY376" s="96" cm="1">
        <f t="array" ref="BY376">_xll.DCETCVNPhuLucFHeSoOnDinh(AE376*1000, BX376*1000, AH376, AI376, AJ376, AK376, AL376, AM376, $D$29)</f>
        <v>1</v>
      </c>
      <c r="BZ376" s="52">
        <f t="shared" si="249"/>
        <v>0.37029554682763932</v>
      </c>
      <c r="CA376" s="54">
        <f t="shared" si="250"/>
        <v>0.37162591163177383</v>
      </c>
      <c r="CB376" s="5" t="str">
        <f t="shared" si="251"/>
        <v>OK</v>
      </c>
      <c r="CC376" s="56">
        <f t="shared" si="252"/>
        <v>0.34499859601035404</v>
      </c>
      <c r="CD376" s="55">
        <f t="shared" si="253"/>
        <v>0.34499859601035404</v>
      </c>
      <c r="CE376" s="54">
        <f t="shared" si="254"/>
        <v>0.34499859601035404</v>
      </c>
      <c r="CF376" s="52">
        <f t="shared" si="255"/>
        <v>0.38</v>
      </c>
      <c r="CG376" s="5" t="str">
        <f t="shared" si="256"/>
        <v>OK</v>
      </c>
      <c r="CH376" s="57">
        <f t="shared" si="257"/>
        <v>3.1644698806466955</v>
      </c>
      <c r="CI376" s="6">
        <f t="shared" si="258"/>
        <v>3.2</v>
      </c>
      <c r="CJ376" s="5" t="str">
        <f t="shared" si="259"/>
        <v>OK</v>
      </c>
      <c r="DN376" s="181"/>
      <c r="DP376" s="27"/>
      <c r="DQ376" s="27"/>
      <c r="DR376" s="5"/>
      <c r="DS376" s="5"/>
      <c r="DT376" s="27"/>
      <c r="DU376" s="27"/>
      <c r="DV376" s="82"/>
      <c r="DW376" s="82"/>
      <c r="DX376" s="82"/>
      <c r="DY376" s="70"/>
      <c r="DZ376" s="16"/>
      <c r="EH376" s="42"/>
      <c r="EI376" s="42"/>
      <c r="EJ376" s="42"/>
      <c r="EK376" s="24"/>
      <c r="EL376" s="26"/>
      <c r="EM376" s="26"/>
      <c r="EN376" s="24"/>
      <c r="EO376" s="26"/>
      <c r="EP376" s="24"/>
      <c r="EQ376" s="26"/>
      <c r="ER376" s="24"/>
      <c r="ES376" s="24"/>
      <c r="ET376" s="42"/>
      <c r="EU376" s="42"/>
      <c r="EV376" s="28"/>
      <c r="EX376" s="51"/>
      <c r="EY376" s="96"/>
      <c r="EZ376" s="52"/>
      <c r="FA376" s="54"/>
      <c r="FB376" s="5"/>
      <c r="FC376" s="56"/>
      <c r="FD376" s="55"/>
      <c r="FE376" s="54"/>
      <c r="FF376" s="52"/>
      <c r="FG376" s="5"/>
      <c r="FH376" s="57"/>
      <c r="FI376" s="6"/>
      <c r="FJ376" s="5"/>
    </row>
    <row r="377" spans="27:166">
      <c r="AA377" s="18" t="s">
        <v>131</v>
      </c>
      <c r="AB377" s="22" t="s">
        <v>342</v>
      </c>
      <c r="AC377" s="22" t="s">
        <v>211</v>
      </c>
      <c r="AD377" s="74">
        <v>8.26</v>
      </c>
      <c r="AE377" s="74">
        <v>9.84</v>
      </c>
      <c r="AF377" s="22">
        <v>1228</v>
      </c>
      <c r="AG377" s="22">
        <v>728</v>
      </c>
      <c r="AH377" s="22">
        <v>808.49119861273095</v>
      </c>
      <c r="AI377" s="6">
        <v>10</v>
      </c>
      <c r="AJ377" s="6">
        <v>300</v>
      </c>
      <c r="AK377" s="6">
        <v>14</v>
      </c>
      <c r="AL377" s="6">
        <v>300</v>
      </c>
      <c r="AM377" s="6">
        <v>14</v>
      </c>
      <c r="AN377" s="5" t="str" cm="1">
        <f t="array" ref="AN377">_xll.Dce_Name_SectI(AF377, AG377, AJ377, AI377, AK377, "x", "-", $Q$14)</f>
        <v>(1228-728)x300x10x14</v>
      </c>
      <c r="AO377" s="5">
        <f t="shared" si="224"/>
        <v>780.49119861273095</v>
      </c>
      <c r="AP377" s="27">
        <f t="shared" si="225"/>
        <v>162.04911986127311</v>
      </c>
      <c r="AQ377" s="27">
        <f t="shared" si="226"/>
        <v>172189.89394905735</v>
      </c>
      <c r="AR377" s="5">
        <f t="shared" si="227"/>
        <v>6306.5040933217724</v>
      </c>
      <c r="AS377" s="5">
        <f t="shared" si="228"/>
        <v>4259.5366342766256</v>
      </c>
      <c r="AT377" s="27">
        <f t="shared" si="229"/>
        <v>420.4336062214515</v>
      </c>
      <c r="AU377" s="27">
        <f t="shared" si="230"/>
        <v>2429.8896559766567</v>
      </c>
      <c r="AV377" s="82">
        <f t="shared" si="231"/>
        <v>8.1363039953757696E-7</v>
      </c>
      <c r="AW377" s="82">
        <f t="shared" si="232"/>
        <v>9941656.1686012279</v>
      </c>
      <c r="AX377" s="82">
        <f t="shared" si="233"/>
        <v>9.9416561686012285E-6</v>
      </c>
      <c r="AY377" s="70">
        <f t="shared" si="234"/>
        <v>0.17715937900807543</v>
      </c>
      <c r="AZ377" s="16">
        <f t="shared" si="235"/>
        <v>595.86839895954824</v>
      </c>
      <c r="BA377" s="22" t="s">
        <v>310</v>
      </c>
      <c r="BB377" s="23">
        <v>-32.897670636958637</v>
      </c>
      <c r="BC377" s="23">
        <v>69.732588127290057</v>
      </c>
      <c r="BD377" s="23">
        <v>3.4990706384558888E-2</v>
      </c>
      <c r="BE377" s="23">
        <v>1.3845476920258354E-3</v>
      </c>
      <c r="BF377" s="23">
        <v>0.28773065151345872</v>
      </c>
      <c r="BG377" s="23">
        <v>178.62428093211534</v>
      </c>
      <c r="BH377" s="42" cm="1">
        <f t="array" ref="BH377">_xll.Bimoment(BE377,AY377,AD377,AE377,$O$75)</f>
        <v>1.8990561306967816E-3</v>
      </c>
      <c r="BI377" s="42">
        <f t="shared" si="236"/>
        <v>4.4831647617234434E-3</v>
      </c>
      <c r="BJ377" s="42">
        <f t="shared" si="237"/>
        <v>8.3014985865821505</v>
      </c>
      <c r="BK377" s="24">
        <f t="shared" si="238"/>
        <v>0.53812266012290844</v>
      </c>
      <c r="BL377" s="26" cm="1">
        <f t="array" ref="BL377">_xll.TCVN5575AnnexEHeSoCx(1,BK377)</f>
        <v>1.1161877339877091</v>
      </c>
      <c r="BM377" s="26">
        <f t="shared" si="239"/>
        <v>1.47</v>
      </c>
      <c r="BN377" s="24">
        <f t="shared" si="240"/>
        <v>1</v>
      </c>
      <c r="BO377" s="26" cm="1">
        <f t="array" ref="BO377">noisuy1chieu(BQ377*BN377,$C$92:$M$92,$C$93:$M$93)</f>
        <v>1.7886110544204712</v>
      </c>
      <c r="BP377" s="24">
        <f t="shared" si="241"/>
        <v>9.3491671349180544E-3</v>
      </c>
      <c r="BQ377" s="26">
        <f t="shared" si="242"/>
        <v>0.17301961534494428</v>
      </c>
      <c r="BR377" s="24">
        <f t="shared" si="243"/>
        <v>2.1440051465428326E-3</v>
      </c>
      <c r="BS377" s="24">
        <f t="shared" si="244"/>
        <v>2.9306770119951307E-5</v>
      </c>
      <c r="BT377" s="42">
        <f t="shared" si="245"/>
        <v>0.18451278762640516</v>
      </c>
      <c r="BU377" s="42">
        <f t="shared" si="246"/>
        <v>0.18239808924998227</v>
      </c>
      <c r="BV377" s="28">
        <f t="shared" si="247"/>
        <v>0.18451278762640516</v>
      </c>
      <c r="BW377" s="5" t="str">
        <f t="shared" si="248"/>
        <v>OK</v>
      </c>
      <c r="BX377" s="51">
        <v>1.2</v>
      </c>
      <c r="BY377" s="96" cm="1">
        <f t="array" ref="BY377">_xll.DCETCVNPhuLucFHeSoOnDinh(AE377*1000, BX377*1000, AH377, AI377, AJ377, AK377, AL377, AM377, $D$29)</f>
        <v>1</v>
      </c>
      <c r="BZ377" s="52">
        <f t="shared" si="249"/>
        <v>0.19312237238729843</v>
      </c>
      <c r="CA377" s="54">
        <f t="shared" si="250"/>
        <v>0.19529568430396121</v>
      </c>
      <c r="CB377" s="5" t="str">
        <f t="shared" si="251"/>
        <v>OK</v>
      </c>
      <c r="CC377" s="56">
        <f t="shared" si="252"/>
        <v>0.34499859601035404</v>
      </c>
      <c r="CD377" s="55">
        <f t="shared" si="253"/>
        <v>0.34499859601035404</v>
      </c>
      <c r="CE377" s="54">
        <f t="shared" si="254"/>
        <v>0.34499859601035404</v>
      </c>
      <c r="CF377" s="52">
        <f t="shared" si="255"/>
        <v>0.38</v>
      </c>
      <c r="CG377" s="5" t="str">
        <f t="shared" si="256"/>
        <v>OK</v>
      </c>
      <c r="CH377" s="57">
        <f t="shared" si="257"/>
        <v>2.5998325159156055</v>
      </c>
      <c r="CI377" s="6">
        <f t="shared" si="258"/>
        <v>3.2</v>
      </c>
      <c r="CJ377" s="5" t="str">
        <f t="shared" si="259"/>
        <v>OK</v>
      </c>
      <c r="DN377" s="181"/>
      <c r="DP377" s="27"/>
      <c r="DQ377" s="27"/>
      <c r="DR377" s="5"/>
      <c r="DS377" s="5"/>
      <c r="DT377" s="27"/>
      <c r="DU377" s="27"/>
      <c r="DV377" s="82"/>
      <c r="DW377" s="82"/>
      <c r="DX377" s="82"/>
      <c r="DY377" s="70"/>
      <c r="DZ377" s="16"/>
      <c r="EH377" s="42"/>
      <c r="EI377" s="42"/>
      <c r="EJ377" s="42"/>
      <c r="EK377" s="24"/>
      <c r="EL377" s="26"/>
      <c r="EM377" s="26"/>
      <c r="EN377" s="24"/>
      <c r="EO377" s="26"/>
      <c r="EP377" s="24"/>
      <c r="EQ377" s="26"/>
      <c r="ER377" s="24"/>
      <c r="ES377" s="24"/>
      <c r="ET377" s="42"/>
      <c r="EU377" s="42"/>
      <c r="EV377" s="28"/>
      <c r="EX377" s="51"/>
      <c r="EY377" s="96"/>
      <c r="EZ377" s="52"/>
      <c r="FA377" s="54"/>
      <c r="FB377" s="5"/>
      <c r="FC377" s="56"/>
      <c r="FD377" s="55"/>
      <c r="FE377" s="54"/>
      <c r="FF377" s="52"/>
      <c r="FG377" s="5"/>
      <c r="FH377" s="57"/>
      <c r="FI377" s="6"/>
      <c r="FJ377" s="5"/>
    </row>
    <row r="378" spans="27:166">
      <c r="AA378" s="18" t="s">
        <v>131</v>
      </c>
      <c r="AB378" s="22" t="s">
        <v>342</v>
      </c>
      <c r="AC378" s="22" t="s">
        <v>211</v>
      </c>
      <c r="AD378" s="74">
        <v>8.26</v>
      </c>
      <c r="AE378" s="74">
        <v>9.84</v>
      </c>
      <c r="AF378" s="22">
        <v>1228</v>
      </c>
      <c r="AG378" s="22">
        <v>728</v>
      </c>
      <c r="AH378" s="22">
        <v>808.49119861273095</v>
      </c>
      <c r="AI378" s="6">
        <v>10</v>
      </c>
      <c r="AJ378" s="6">
        <v>300</v>
      </c>
      <c r="AK378" s="6">
        <v>14</v>
      </c>
      <c r="AL378" s="6">
        <v>300</v>
      </c>
      <c r="AM378" s="6">
        <v>14</v>
      </c>
      <c r="AN378" s="5" t="str" cm="1">
        <f t="array" ref="AN378">_xll.Dce_Name_SectI(AF378, AG378, AJ378, AI378, AK378, "x", "-", $Q$14)</f>
        <v>(1228-728)x300x10x14</v>
      </c>
      <c r="AO378" s="5">
        <f t="shared" si="224"/>
        <v>780.49119861273095</v>
      </c>
      <c r="AP378" s="27">
        <f t="shared" si="225"/>
        <v>162.04911986127311</v>
      </c>
      <c r="AQ378" s="27">
        <f t="shared" si="226"/>
        <v>172189.89394905735</v>
      </c>
      <c r="AR378" s="5">
        <f t="shared" si="227"/>
        <v>6306.5040933217724</v>
      </c>
      <c r="AS378" s="5">
        <f t="shared" si="228"/>
        <v>4259.5366342766256</v>
      </c>
      <c r="AT378" s="27">
        <f t="shared" si="229"/>
        <v>420.4336062214515</v>
      </c>
      <c r="AU378" s="27">
        <f t="shared" si="230"/>
        <v>2429.8896559766567</v>
      </c>
      <c r="AV378" s="82">
        <f t="shared" si="231"/>
        <v>8.1363039953757696E-7</v>
      </c>
      <c r="AW378" s="82">
        <f t="shared" si="232"/>
        <v>9941656.1686012279</v>
      </c>
      <c r="AX378" s="82">
        <f t="shared" si="233"/>
        <v>9.9416561686012285E-6</v>
      </c>
      <c r="AY378" s="70">
        <f t="shared" si="234"/>
        <v>0.17715937900807543</v>
      </c>
      <c r="AZ378" s="16">
        <f t="shared" si="235"/>
        <v>595.86839895954824</v>
      </c>
      <c r="BA378" s="22" t="s">
        <v>310</v>
      </c>
      <c r="BB378" s="23">
        <v>-32.823495248216204</v>
      </c>
      <c r="BC378" s="23">
        <v>69.108278605470332</v>
      </c>
      <c r="BD378" s="23">
        <v>2.2203239504026584E-2</v>
      </c>
      <c r="BE378" s="23">
        <v>1.384547692026776E-3</v>
      </c>
      <c r="BF378" s="23">
        <v>0.28773065151345989</v>
      </c>
      <c r="BG378" s="23">
        <v>178.62428883073699</v>
      </c>
      <c r="BH378" s="42" cm="1">
        <f t="array" ref="BH378">_xll.Bimoment(BE378,AY378,AD378,AE378,$O$75)</f>
        <v>1.8990561306980716E-3</v>
      </c>
      <c r="BI378" s="42">
        <f t="shared" si="236"/>
        <v>2.8447776917268643E-3</v>
      </c>
      <c r="BJ378" s="42">
        <f t="shared" si="237"/>
        <v>8.2271760244607535</v>
      </c>
      <c r="BK378" s="24">
        <f t="shared" si="238"/>
        <v>0.53812266012290844</v>
      </c>
      <c r="BL378" s="26" cm="1">
        <f t="array" ref="BL378">_xll.TCVN5575AnnexEHeSoCx(1,BK378)</f>
        <v>1.1161877339877091</v>
      </c>
      <c r="BM378" s="26">
        <f t="shared" si="239"/>
        <v>1.47</v>
      </c>
      <c r="BN378" s="24">
        <f t="shared" si="240"/>
        <v>1</v>
      </c>
      <c r="BO378" s="26" cm="1">
        <f t="array" ref="BO378">noisuy1chieu(BQ378*BN378,$C$92:$M$92,$C$93:$M$93)</f>
        <v>1.7886110544204712</v>
      </c>
      <c r="BP378" s="24">
        <f t="shared" si="241"/>
        <v>9.3280872805325144E-3</v>
      </c>
      <c r="BQ378" s="26">
        <f t="shared" si="242"/>
        <v>0.17301962299573212</v>
      </c>
      <c r="BR378" s="24">
        <f t="shared" si="243"/>
        <v>2.1440051465428413E-3</v>
      </c>
      <c r="BS378" s="24">
        <f t="shared" si="244"/>
        <v>2.9306770119971216E-5</v>
      </c>
      <c r="BT378" s="42">
        <f t="shared" si="245"/>
        <v>0.18449171542280748</v>
      </c>
      <c r="BU378" s="42">
        <f t="shared" si="246"/>
        <v>0.18237701704638462</v>
      </c>
      <c r="BV378" s="28">
        <f t="shared" si="247"/>
        <v>0.18449171542280748</v>
      </c>
      <c r="BW378" s="5" t="str">
        <f t="shared" si="248"/>
        <v>OK</v>
      </c>
      <c r="BX378" s="51">
        <v>1.2</v>
      </c>
      <c r="BY378" s="96" cm="1">
        <f t="array" ref="BY378">_xll.DCETCVNPhuLucFHeSoOnDinh(AE378*1000, BX378*1000, AH378, AI378, AJ378, AK378, AL378, AM378, $D$29)</f>
        <v>1</v>
      </c>
      <c r="BZ378" s="52">
        <f t="shared" si="249"/>
        <v>0.19312238092701398</v>
      </c>
      <c r="CA378" s="54">
        <f t="shared" si="250"/>
        <v>0.19529569284367679</v>
      </c>
      <c r="CB378" s="5" t="str">
        <f t="shared" si="251"/>
        <v>OK</v>
      </c>
      <c r="CC378" s="56">
        <f t="shared" si="252"/>
        <v>0.34499859601035404</v>
      </c>
      <c r="CD378" s="55">
        <f t="shared" si="253"/>
        <v>0.34499859601035404</v>
      </c>
      <c r="CE378" s="54">
        <f t="shared" si="254"/>
        <v>0.34499859601035404</v>
      </c>
      <c r="CF378" s="52">
        <f t="shared" si="255"/>
        <v>0.38</v>
      </c>
      <c r="CG378" s="5" t="str">
        <f t="shared" si="256"/>
        <v>OK</v>
      </c>
      <c r="CH378" s="57">
        <f t="shared" si="257"/>
        <v>2.5998325159156055</v>
      </c>
      <c r="CI378" s="6">
        <f t="shared" si="258"/>
        <v>3.2</v>
      </c>
      <c r="CJ378" s="5" t="str">
        <f t="shared" si="259"/>
        <v>OK</v>
      </c>
      <c r="DN378" s="181"/>
      <c r="DP378" s="27"/>
      <c r="DQ378" s="27"/>
      <c r="DR378" s="5"/>
      <c r="DS378" s="5"/>
      <c r="DT378" s="27"/>
      <c r="DU378" s="27"/>
      <c r="DV378" s="82"/>
      <c r="DW378" s="82"/>
      <c r="DX378" s="82"/>
      <c r="DY378" s="70"/>
      <c r="DZ378" s="16"/>
      <c r="EH378" s="42"/>
      <c r="EI378" s="42"/>
      <c r="EJ378" s="42"/>
      <c r="EK378" s="24"/>
      <c r="EL378" s="26"/>
      <c r="EM378" s="26"/>
      <c r="EN378" s="24"/>
      <c r="EO378" s="26"/>
      <c r="EP378" s="24"/>
      <c r="EQ378" s="26"/>
      <c r="ER378" s="24"/>
      <c r="ES378" s="24"/>
      <c r="ET378" s="42"/>
      <c r="EU378" s="42"/>
      <c r="EV378" s="28"/>
      <c r="EX378" s="51"/>
      <c r="EY378" s="96"/>
      <c r="EZ378" s="52"/>
      <c r="FA378" s="54"/>
      <c r="FB378" s="5"/>
      <c r="FC378" s="56"/>
      <c r="FD378" s="55"/>
      <c r="FE378" s="54"/>
      <c r="FF378" s="52"/>
      <c r="FG378" s="5"/>
      <c r="FH378" s="57"/>
      <c r="FI378" s="6"/>
      <c r="FJ378" s="5"/>
    </row>
    <row r="379" spans="27:166">
      <c r="AA379" s="18" t="s">
        <v>131</v>
      </c>
      <c r="AB379" s="22" t="s">
        <v>342</v>
      </c>
      <c r="AC379" s="22" t="s">
        <v>211</v>
      </c>
      <c r="AD379" s="74">
        <v>9.84</v>
      </c>
      <c r="AE379" s="74">
        <v>9.84</v>
      </c>
      <c r="AF379" s="22">
        <v>1228</v>
      </c>
      <c r="AG379" s="22">
        <v>728</v>
      </c>
      <c r="AH379" s="22">
        <v>728</v>
      </c>
      <c r="AI379" s="6">
        <v>10</v>
      </c>
      <c r="AJ379" s="6">
        <v>300</v>
      </c>
      <c r="AK379" s="6">
        <v>14</v>
      </c>
      <c r="AL379" s="6">
        <v>300</v>
      </c>
      <c r="AM379" s="6">
        <v>14</v>
      </c>
      <c r="AN379" s="5" t="str" cm="1">
        <f t="array" ref="AN379">_xll.Dce_Name_SectI(AF379, AG379, AJ379, AI379, AK379, "x", "-", $Q$14)</f>
        <v>(1228-728)x300x10x14</v>
      </c>
      <c r="AO379" s="5">
        <f t="shared" si="224"/>
        <v>700</v>
      </c>
      <c r="AP379" s="27">
        <f t="shared" si="225"/>
        <v>154</v>
      </c>
      <c r="AQ379" s="27">
        <f t="shared" si="226"/>
        <v>135654.21333333332</v>
      </c>
      <c r="AR379" s="5">
        <f t="shared" si="227"/>
        <v>6305.833333333333</v>
      </c>
      <c r="AS379" s="5">
        <f t="shared" si="228"/>
        <v>3726.7641025641024</v>
      </c>
      <c r="AT379" s="27">
        <f t="shared" si="229"/>
        <v>420.38888888888886</v>
      </c>
      <c r="AU379" s="27">
        <f t="shared" si="230"/>
        <v>2111.9</v>
      </c>
      <c r="AV379" s="82">
        <f t="shared" si="231"/>
        <v>7.8680000000000003E-7</v>
      </c>
      <c r="AW379" s="82">
        <f t="shared" si="232"/>
        <v>8029287</v>
      </c>
      <c r="AX379" s="82">
        <f t="shared" si="233"/>
        <v>8.0292870000000006E-6</v>
      </c>
      <c r="AY379" s="70">
        <f t="shared" si="234"/>
        <v>0.19385348826075771</v>
      </c>
      <c r="AZ379" s="16">
        <f t="shared" si="235"/>
        <v>535.5</v>
      </c>
      <c r="BA379" s="22" t="s">
        <v>310</v>
      </c>
      <c r="BB379" s="23">
        <v>-31.339236622111638</v>
      </c>
      <c r="BC379" s="23">
        <v>61.535332882747966</v>
      </c>
      <c r="BD379" s="23">
        <v>2.2203239504026584E-2</v>
      </c>
      <c r="BE379" s="23">
        <v>1.384547692026776E-3</v>
      </c>
      <c r="BF379" s="23">
        <v>0.25255182182204966</v>
      </c>
      <c r="BG379" s="23">
        <v>75.143819621346793</v>
      </c>
      <c r="BH379" s="42" cm="1">
        <f t="array" ref="BH379">_xll.Bimoment(BE379,AY379,AD379,AE379,$O$75)</f>
        <v>1.0547951920460019E-2</v>
      </c>
      <c r="BI379" s="42">
        <f t="shared" si="236"/>
        <v>3.1718913577180835E-3</v>
      </c>
      <c r="BJ379" s="42">
        <f t="shared" si="237"/>
        <v>7.3256348669938056</v>
      </c>
      <c r="BK379" s="24">
        <f t="shared" si="238"/>
        <v>0.6</v>
      </c>
      <c r="BL379" s="26" cm="1">
        <f t="array" ref="BL379">_xll.TCVN5575AnnexEHeSoCx(1,BK379)</f>
        <v>1.1099999999999999</v>
      </c>
      <c r="BM379" s="26">
        <f t="shared" si="239"/>
        <v>1.47</v>
      </c>
      <c r="BN379" s="24">
        <f t="shared" si="240"/>
        <v>1</v>
      </c>
      <c r="BO379" s="26" cm="1">
        <f t="array" ref="BO379">noisuy1chieu(BQ379*BN379,$C$92:$M$92,$C$93:$M$93)</f>
        <v>1.6088676452636719</v>
      </c>
      <c r="BP379" s="24">
        <f t="shared" si="241"/>
        <v>9.3717812865166412E-3</v>
      </c>
      <c r="BQ379" s="26">
        <f t="shared" si="242"/>
        <v>8.3655179716733308E-2</v>
      </c>
      <c r="BR379" s="24">
        <f t="shared" si="243"/>
        <v>1.8820726956137927E-3</v>
      </c>
      <c r="BS379" s="24">
        <f t="shared" si="244"/>
        <v>2.013653628858486E-4</v>
      </c>
      <c r="BT379" s="42">
        <f t="shared" si="245"/>
        <v>9.4909033698863735E-2</v>
      </c>
      <c r="BU379" s="42">
        <f t="shared" si="246"/>
        <v>9.3228326366135802E-2</v>
      </c>
      <c r="BV379" s="28">
        <f t="shared" si="247"/>
        <v>9.4909033698863735E-2</v>
      </c>
      <c r="BW379" s="5" t="str">
        <f t="shared" si="248"/>
        <v>OK</v>
      </c>
      <c r="BX379" s="51">
        <v>1.2</v>
      </c>
      <c r="BY379" s="96" cm="1">
        <f t="array" ref="BY379">_xll.DCETCVNPhuLucFHeSoOnDinh(AE379*1000, BX379*1000, AH379, AI379, AJ379, AK379, AL379, AM379, $D$29)</f>
        <v>1</v>
      </c>
      <c r="BZ379" s="52">
        <f t="shared" si="249"/>
        <v>9.2857249485573973E-2</v>
      </c>
      <c r="CA379" s="54">
        <f t="shared" si="250"/>
        <v>9.4940687544073615E-2</v>
      </c>
      <c r="CB379" s="5" t="str">
        <f t="shared" si="251"/>
        <v>OK</v>
      </c>
      <c r="CC379" s="56">
        <f t="shared" si="252"/>
        <v>0.34499859601035404</v>
      </c>
      <c r="CD379" s="55">
        <f t="shared" si="253"/>
        <v>0.34499859601035404</v>
      </c>
      <c r="CE379" s="54">
        <f t="shared" si="254"/>
        <v>0.34499859601035404</v>
      </c>
      <c r="CF379" s="52">
        <f t="shared" si="255"/>
        <v>0.38</v>
      </c>
      <c r="CG379" s="5" t="str">
        <f t="shared" si="256"/>
        <v>OK</v>
      </c>
      <c r="CH379" s="57">
        <f t="shared" si="257"/>
        <v>2.3317146488975653</v>
      </c>
      <c r="CI379" s="6">
        <f t="shared" si="258"/>
        <v>3.2</v>
      </c>
      <c r="CJ379" s="5" t="str">
        <f t="shared" si="259"/>
        <v>OK</v>
      </c>
      <c r="DN379" s="181"/>
      <c r="DP379" s="27"/>
      <c r="DQ379" s="27"/>
      <c r="DR379" s="5"/>
      <c r="DS379" s="5"/>
      <c r="DT379" s="27"/>
      <c r="DU379" s="27"/>
      <c r="DV379" s="82"/>
      <c r="DW379" s="82"/>
      <c r="DX379" s="82"/>
      <c r="DY379" s="70"/>
      <c r="DZ379" s="16"/>
      <c r="EH379" s="42"/>
      <c r="EI379" s="42"/>
      <c r="EJ379" s="42"/>
      <c r="EK379" s="24"/>
      <c r="EL379" s="26"/>
      <c r="EM379" s="26"/>
      <c r="EN379" s="24"/>
      <c r="EO379" s="26"/>
      <c r="EP379" s="24"/>
      <c r="EQ379" s="26"/>
      <c r="ER379" s="24"/>
      <c r="ES379" s="24"/>
      <c r="ET379" s="42"/>
      <c r="EU379" s="42"/>
      <c r="EV379" s="28"/>
      <c r="EX379" s="51"/>
      <c r="EY379" s="96"/>
      <c r="EZ379" s="52"/>
      <c r="FA379" s="54"/>
      <c r="FB379" s="5"/>
      <c r="FC379" s="56"/>
      <c r="FD379" s="55"/>
      <c r="FE379" s="54"/>
      <c r="FF379" s="52"/>
      <c r="FG379" s="5"/>
      <c r="FH379" s="57"/>
      <c r="FI379" s="6"/>
      <c r="FJ379" s="5"/>
    </row>
    <row r="380" spans="27:166">
      <c r="AA380" s="18" t="s">
        <v>131</v>
      </c>
      <c r="AB380" s="22" t="s">
        <v>342</v>
      </c>
      <c r="AC380" s="22" t="s">
        <v>211</v>
      </c>
      <c r="AD380" s="74">
        <v>0</v>
      </c>
      <c r="AE380" s="74">
        <v>9.84</v>
      </c>
      <c r="AF380" s="22">
        <v>1228</v>
      </c>
      <c r="AG380" s="22">
        <v>728</v>
      </c>
      <c r="AH380" s="22">
        <v>1228</v>
      </c>
      <c r="AI380" s="6">
        <v>10</v>
      </c>
      <c r="AJ380" s="6">
        <v>300</v>
      </c>
      <c r="AK380" s="6">
        <v>14</v>
      </c>
      <c r="AL380" s="6">
        <v>300</v>
      </c>
      <c r="AM380" s="6">
        <v>14</v>
      </c>
      <c r="AN380" s="5" t="str" cm="1">
        <f t="array" ref="AN380">_xll.Dce_Name_SectI(AF380, AG380, AJ380, AI380, AK380, "x", "-", $Q$14)</f>
        <v>(1228-728)x300x10x14</v>
      </c>
      <c r="AO380" s="5">
        <f t="shared" si="224"/>
        <v>1200</v>
      </c>
      <c r="AP380" s="27">
        <f t="shared" si="225"/>
        <v>204</v>
      </c>
      <c r="AQ380" s="27">
        <f t="shared" si="226"/>
        <v>453510.88</v>
      </c>
      <c r="AR380" s="5">
        <f t="shared" si="227"/>
        <v>6310</v>
      </c>
      <c r="AS380" s="5">
        <f t="shared" si="228"/>
        <v>7386.170684039088</v>
      </c>
      <c r="AT380" s="27">
        <f t="shared" si="229"/>
        <v>420.66666666666669</v>
      </c>
      <c r="AU380" s="27">
        <f t="shared" si="230"/>
        <v>4349.3999999999996</v>
      </c>
      <c r="AV380" s="82">
        <f t="shared" si="231"/>
        <v>9.5346666666666665E-7</v>
      </c>
      <c r="AW380" s="82">
        <f t="shared" si="232"/>
        <v>23212287</v>
      </c>
      <c r="AX380" s="82">
        <f t="shared" si="233"/>
        <v>2.3212286999999999E-5</v>
      </c>
      <c r="AY380" s="70">
        <f t="shared" si="234"/>
        <v>0.12550866986930984</v>
      </c>
      <c r="AZ380" s="16">
        <f t="shared" si="235"/>
        <v>910.5</v>
      </c>
      <c r="BA380" s="22" t="s">
        <v>311</v>
      </c>
      <c r="BB380" s="23">
        <v>-79.758901705165044</v>
      </c>
      <c r="BC380" s="23">
        <v>151.33759827835146</v>
      </c>
      <c r="BD380" s="23">
        <v>4.3927170255692274E-2</v>
      </c>
      <c r="BE380" s="23">
        <v>1.784814032815184E-3</v>
      </c>
      <c r="BF380" s="23">
        <v>1.5710856806487872E-3</v>
      </c>
      <c r="BG380" s="23">
        <v>1212.1206391889791</v>
      </c>
      <c r="BH380" s="42" cm="1">
        <f t="array" ref="BH380">_xll.Bimoment(BE380,AY380,AD380,AE380,$O$75)</f>
        <v>1.4048023587849054E-2</v>
      </c>
      <c r="BI380" s="42">
        <f t="shared" si="236"/>
        <v>3.6605975213076895E-3</v>
      </c>
      <c r="BJ380" s="42">
        <f t="shared" si="237"/>
        <v>18.016380747422794</v>
      </c>
      <c r="BK380" s="24">
        <f t="shared" si="238"/>
        <v>0.35</v>
      </c>
      <c r="BL380" s="26" cm="1">
        <f t="array" ref="BL380">_xll.TCVN5575AnnexEHeSoCx(1,BK380)</f>
        <v>1.1619999999999999</v>
      </c>
      <c r="BM380" s="26">
        <f t="shared" si="239"/>
        <v>1.47</v>
      </c>
      <c r="BN380" s="24">
        <f t="shared" si="240"/>
        <v>1</v>
      </c>
      <c r="BO380" s="26" cm="1">
        <f t="array" ref="BO380">noisuy1chieu(BQ380*BN380,$C$92:$M$92,$C$93:$M$93)</f>
        <v>2.786318302154541</v>
      </c>
      <c r="BP380" s="24">
        <f t="shared" si="241"/>
        <v>1.8005428016516879E-2</v>
      </c>
      <c r="BQ380" s="26">
        <f t="shared" si="242"/>
        <v>0.65039146108464574</v>
      </c>
      <c r="BR380" s="24">
        <f t="shared" si="243"/>
        <v>1.1700350921743647E-5</v>
      </c>
      <c r="BS380" s="24">
        <f t="shared" si="244"/>
        <v>9.107537554719869E-5</v>
      </c>
      <c r="BT380" s="42">
        <f t="shared" si="245"/>
        <v>0.66840858945208437</v>
      </c>
      <c r="BU380" s="42">
        <f t="shared" si="246"/>
        <v>0.66848796447670977</v>
      </c>
      <c r="BV380" s="28">
        <f t="shared" si="247"/>
        <v>0.66848796447670977</v>
      </c>
      <c r="BW380" s="5" t="str">
        <f t="shared" si="248"/>
        <v>OK</v>
      </c>
      <c r="BX380" s="51">
        <v>1.2</v>
      </c>
      <c r="BY380" s="96" cm="1">
        <f t="array" ref="BY380">_xll.DCETCVNPhuLucFHeSoOnDinh(AE380*1000, BX380*1000, AH380, AI380, AJ380, AK380, AL380, AM380, $D$29)</f>
        <v>1</v>
      </c>
      <c r="BZ380" s="52">
        <f t="shared" si="249"/>
        <v>0.75575487778035833</v>
      </c>
      <c r="CA380" s="54">
        <f t="shared" si="250"/>
        <v>0.75585765350682732</v>
      </c>
      <c r="CB380" s="5" t="str">
        <f t="shared" si="251"/>
        <v>OK</v>
      </c>
      <c r="CC380" s="56">
        <f t="shared" si="252"/>
        <v>0.34499859601035404</v>
      </c>
      <c r="CD380" s="55">
        <f t="shared" si="253"/>
        <v>0.34499859601035404</v>
      </c>
      <c r="CE380" s="54">
        <f t="shared" si="254"/>
        <v>0.34499859601035404</v>
      </c>
      <c r="CF380" s="52">
        <f t="shared" si="255"/>
        <v>0.38</v>
      </c>
      <c r="CG380" s="5" t="str">
        <f t="shared" si="256"/>
        <v>OK</v>
      </c>
      <c r="CH380" s="57">
        <f t="shared" si="257"/>
        <v>3.9972251123958262</v>
      </c>
      <c r="CI380" s="6">
        <f t="shared" si="258"/>
        <v>3.2</v>
      </c>
      <c r="CJ380" s="5" t="str">
        <f t="shared" si="259"/>
        <v>Gia cường</v>
      </c>
      <c r="DN380" s="181"/>
      <c r="DP380" s="27"/>
      <c r="DQ380" s="27"/>
      <c r="DR380" s="5"/>
      <c r="DS380" s="5"/>
      <c r="DT380" s="27"/>
      <c r="DU380" s="27"/>
      <c r="DV380" s="82"/>
      <c r="DW380" s="82"/>
      <c r="DX380" s="82"/>
      <c r="DY380" s="70"/>
      <c r="DZ380" s="16"/>
      <c r="EH380" s="42"/>
      <c r="EI380" s="42"/>
      <c r="EJ380" s="42"/>
      <c r="EK380" s="24"/>
      <c r="EL380" s="26"/>
      <c r="EM380" s="26"/>
      <c r="EN380" s="24"/>
      <c r="EO380" s="26"/>
      <c r="EP380" s="24"/>
      <c r="EQ380" s="26"/>
      <c r="ER380" s="24"/>
      <c r="ES380" s="24"/>
      <c r="ET380" s="42"/>
      <c r="EU380" s="42"/>
      <c r="EV380" s="28"/>
      <c r="EX380" s="51"/>
      <c r="EY380" s="96"/>
      <c r="EZ380" s="52"/>
      <c r="FA380" s="54"/>
      <c r="FB380" s="5"/>
      <c r="FC380" s="56"/>
      <c r="FD380" s="55"/>
      <c r="FE380" s="54"/>
      <c r="FF380" s="52"/>
      <c r="FG380" s="5"/>
      <c r="FH380" s="57"/>
      <c r="FI380" s="6"/>
      <c r="FJ380" s="5"/>
    </row>
    <row r="381" spans="27:166">
      <c r="AA381" s="18" t="s">
        <v>131</v>
      </c>
      <c r="AB381" s="22" t="s">
        <v>342</v>
      </c>
      <c r="AC381" s="22" t="s">
        <v>211</v>
      </c>
      <c r="AD381" s="74">
        <v>4.92</v>
      </c>
      <c r="AE381" s="74">
        <v>9.84</v>
      </c>
      <c r="AF381" s="22">
        <v>1228</v>
      </c>
      <c r="AG381" s="22">
        <v>728</v>
      </c>
      <c r="AH381" s="22">
        <v>978</v>
      </c>
      <c r="AI381" s="6">
        <v>10</v>
      </c>
      <c r="AJ381" s="6">
        <v>300</v>
      </c>
      <c r="AK381" s="6">
        <v>14</v>
      </c>
      <c r="AL381" s="6">
        <v>300</v>
      </c>
      <c r="AM381" s="6">
        <v>14</v>
      </c>
      <c r="AN381" s="5" t="str" cm="1">
        <f t="array" ref="AN381">_xll.Dce_Name_SectI(AF381, AG381, AJ381, AI381, AK381, "x", "-", $Q$14)</f>
        <v>(1228-728)x300x10x14</v>
      </c>
      <c r="AO381" s="5">
        <f t="shared" si="224"/>
        <v>950</v>
      </c>
      <c r="AP381" s="27">
        <f t="shared" si="225"/>
        <v>179</v>
      </c>
      <c r="AQ381" s="27">
        <f t="shared" si="226"/>
        <v>266613.79666666663</v>
      </c>
      <c r="AR381" s="5">
        <f t="shared" si="227"/>
        <v>6307.916666666667</v>
      </c>
      <c r="AS381" s="5">
        <f t="shared" si="228"/>
        <v>5452.224880708929</v>
      </c>
      <c r="AT381" s="27">
        <f t="shared" si="229"/>
        <v>420.52777777777777</v>
      </c>
      <c r="AU381" s="27">
        <f t="shared" si="230"/>
        <v>3152.5250000000001</v>
      </c>
      <c r="AV381" s="82">
        <f t="shared" si="231"/>
        <v>8.7013333333333334E-7</v>
      </c>
      <c r="AW381" s="82">
        <f t="shared" si="232"/>
        <v>14636412</v>
      </c>
      <c r="AX381" s="82">
        <f t="shared" si="233"/>
        <v>1.4636412E-5</v>
      </c>
      <c r="AY381" s="70">
        <f t="shared" si="234"/>
        <v>0.1509925520416649</v>
      </c>
      <c r="AZ381" s="16">
        <f t="shared" si="235"/>
        <v>723</v>
      </c>
      <c r="BA381" s="22" t="s">
        <v>311</v>
      </c>
      <c r="BB381" s="23">
        <v>-74.969313479132154</v>
      </c>
      <c r="BC381" s="23">
        <v>116.56139768512632</v>
      </c>
      <c r="BD381" s="23">
        <v>4.3927170255692274E-2</v>
      </c>
      <c r="BE381" s="23">
        <v>1.784814032815184E-3</v>
      </c>
      <c r="BF381" s="23">
        <v>0.2145961581536629</v>
      </c>
      <c r="BG381" s="23">
        <v>553.41307556231527</v>
      </c>
      <c r="BH381" s="42" cm="1">
        <f t="array" ref="BH381">_xll.Bimoment(BE381,AY381,AD381,AE381,$O$75)</f>
        <v>-6.7625705186889103E-3</v>
      </c>
      <c r="BI381" s="42">
        <f t="shared" si="236"/>
        <v>4.6239126584939234E-3</v>
      </c>
      <c r="BJ381" s="42">
        <f t="shared" si="237"/>
        <v>13.876356867276943</v>
      </c>
      <c r="BK381" s="24">
        <f t="shared" si="238"/>
        <v>0.44210526315789472</v>
      </c>
      <c r="BL381" s="26" cm="1">
        <f t="array" ref="BL381">_xll.TCVN5575AnnexEHeSoCx(1,BK381)</f>
        <v>1.1362105263157896</v>
      </c>
      <c r="BM381" s="26">
        <f t="shared" si="239"/>
        <v>1.47</v>
      </c>
      <c r="BN381" s="24">
        <f t="shared" si="240"/>
        <v>1</v>
      </c>
      <c r="BO381" s="26" cm="1">
        <f t="array" ref="BO381">noisuy1chieu(BQ381*BN381,$C$92:$M$92,$C$93:$M$93)</f>
        <v>2.2868399620056152</v>
      </c>
      <c r="BP381" s="24">
        <f t="shared" si="241"/>
        <v>1.9287900409950206E-2</v>
      </c>
      <c r="BQ381" s="26">
        <f t="shared" si="242"/>
        <v>0.4114066424304873</v>
      </c>
      <c r="BR381" s="24">
        <f t="shared" si="243"/>
        <v>1.5986904173232526E-3</v>
      </c>
      <c r="BS381" s="24">
        <f t="shared" si="244"/>
        <v>6.7271971812464472E-5</v>
      </c>
      <c r="BT381" s="42">
        <f t="shared" si="245"/>
        <v>0.43229323325776076</v>
      </c>
      <c r="BU381" s="42">
        <f t="shared" si="246"/>
        <v>0.43076181481224995</v>
      </c>
      <c r="BV381" s="28">
        <f t="shared" si="247"/>
        <v>0.43229323325776076</v>
      </c>
      <c r="BW381" s="5" t="str">
        <f t="shared" si="248"/>
        <v>OK</v>
      </c>
      <c r="BX381" s="51">
        <v>1.2</v>
      </c>
      <c r="BY381" s="96" cm="1">
        <f t="array" ref="BY381">_xll.DCETCVNPhuLucFHeSoOnDinh(AE381*1000, BX381*1000, AH381, AI381, AJ381, AK381, AL381, AM381, $D$29)</f>
        <v>1</v>
      </c>
      <c r="BZ381" s="52">
        <f t="shared" si="249"/>
        <v>0.46744455772575577</v>
      </c>
      <c r="CA381" s="54">
        <f t="shared" si="250"/>
        <v>0.46911052011489146</v>
      </c>
      <c r="CB381" s="5" t="str">
        <f t="shared" si="251"/>
        <v>OK</v>
      </c>
      <c r="CC381" s="56">
        <f t="shared" si="252"/>
        <v>0.34499859601035404</v>
      </c>
      <c r="CD381" s="55">
        <f t="shared" si="253"/>
        <v>0.34499859601035404</v>
      </c>
      <c r="CE381" s="54">
        <f t="shared" si="254"/>
        <v>0.34499859601035404</v>
      </c>
      <c r="CF381" s="52">
        <f t="shared" si="255"/>
        <v>0.38</v>
      </c>
      <c r="CG381" s="5" t="str">
        <f t="shared" si="256"/>
        <v>OK</v>
      </c>
      <c r="CH381" s="57">
        <f t="shared" si="257"/>
        <v>3.1644698806466955</v>
      </c>
      <c r="CI381" s="6">
        <f t="shared" si="258"/>
        <v>3.2</v>
      </c>
      <c r="CJ381" s="5" t="str">
        <f t="shared" si="259"/>
        <v>OK</v>
      </c>
      <c r="DN381" s="181"/>
      <c r="DP381" s="27"/>
      <c r="DQ381" s="27"/>
      <c r="DR381" s="5"/>
      <c r="DS381" s="5"/>
      <c r="DT381" s="27"/>
      <c r="DU381" s="27"/>
      <c r="DV381" s="82"/>
      <c r="DW381" s="82"/>
      <c r="DX381" s="82"/>
      <c r="DY381" s="70"/>
      <c r="DZ381" s="16"/>
      <c r="EH381" s="42"/>
      <c r="EI381" s="42"/>
      <c r="EJ381" s="42"/>
      <c r="EK381" s="24"/>
      <c r="EL381" s="26"/>
      <c r="EM381" s="26"/>
      <c r="EN381" s="24"/>
      <c r="EO381" s="26"/>
      <c r="EP381" s="24"/>
      <c r="EQ381" s="26"/>
      <c r="ER381" s="24"/>
      <c r="ES381" s="24"/>
      <c r="ET381" s="42"/>
      <c r="EU381" s="42"/>
      <c r="EV381" s="28"/>
      <c r="EX381" s="51"/>
      <c r="EY381" s="96"/>
      <c r="EZ381" s="52"/>
      <c r="FA381" s="54"/>
      <c r="FB381" s="5"/>
      <c r="FC381" s="56"/>
      <c r="FD381" s="55"/>
      <c r="FE381" s="54"/>
      <c r="FF381" s="52"/>
      <c r="FG381" s="5"/>
      <c r="FH381" s="57"/>
      <c r="FI381" s="6"/>
      <c r="FJ381" s="5"/>
    </row>
    <row r="382" spans="27:166">
      <c r="AA382" s="18" t="s">
        <v>131</v>
      </c>
      <c r="AB382" s="22" t="s">
        <v>342</v>
      </c>
      <c r="AC382" s="22" t="s">
        <v>211</v>
      </c>
      <c r="AD382" s="74">
        <v>8.26</v>
      </c>
      <c r="AE382" s="74">
        <v>9.84</v>
      </c>
      <c r="AF382" s="22">
        <v>1228</v>
      </c>
      <c r="AG382" s="22">
        <v>728</v>
      </c>
      <c r="AH382" s="22">
        <v>808.49119861273095</v>
      </c>
      <c r="AI382" s="6">
        <v>10</v>
      </c>
      <c r="AJ382" s="6">
        <v>300</v>
      </c>
      <c r="AK382" s="6">
        <v>14</v>
      </c>
      <c r="AL382" s="6">
        <v>300</v>
      </c>
      <c r="AM382" s="6">
        <v>14</v>
      </c>
      <c r="AN382" s="5" t="str" cm="1">
        <f t="array" ref="AN382">_xll.Dce_Name_SectI(AF382, AG382, AJ382, AI382, AK382, "x", "-", $Q$14)</f>
        <v>(1228-728)x300x10x14</v>
      </c>
      <c r="AO382" s="5">
        <f t="shared" si="224"/>
        <v>780.49119861273095</v>
      </c>
      <c r="AP382" s="27">
        <f t="shared" si="225"/>
        <v>162.04911986127311</v>
      </c>
      <c r="AQ382" s="27">
        <f t="shared" si="226"/>
        <v>172189.89394905735</v>
      </c>
      <c r="AR382" s="5">
        <f t="shared" si="227"/>
        <v>6306.5040933217724</v>
      </c>
      <c r="AS382" s="5">
        <f t="shared" si="228"/>
        <v>4259.5366342766256</v>
      </c>
      <c r="AT382" s="27">
        <f t="shared" si="229"/>
        <v>420.4336062214515</v>
      </c>
      <c r="AU382" s="27">
        <f t="shared" si="230"/>
        <v>2429.8896559766567</v>
      </c>
      <c r="AV382" s="82">
        <f t="shared" si="231"/>
        <v>8.1363039953757696E-7</v>
      </c>
      <c r="AW382" s="82">
        <f t="shared" si="232"/>
        <v>9941656.1686012279</v>
      </c>
      <c r="AX382" s="82">
        <f t="shared" si="233"/>
        <v>9.9416561686012285E-6</v>
      </c>
      <c r="AY382" s="70">
        <f t="shared" si="234"/>
        <v>0.17715937900807543</v>
      </c>
      <c r="AZ382" s="16">
        <f t="shared" si="235"/>
        <v>595.86839895954824</v>
      </c>
      <c r="BA382" s="22" t="s">
        <v>311</v>
      </c>
      <c r="BB382" s="23">
        <v>-71.798101128116386</v>
      </c>
      <c r="BC382" s="23">
        <v>93.624076510858529</v>
      </c>
      <c r="BD382" s="23">
        <v>4.3927170255692274E-2</v>
      </c>
      <c r="BE382" s="23">
        <v>1.784814032815184E-3</v>
      </c>
      <c r="BF382" s="23">
        <v>0.36116515975983776</v>
      </c>
      <c r="BG382" s="23">
        <v>202.90110518629797</v>
      </c>
      <c r="BH382" s="42" cm="1">
        <f t="array" ref="BH382">_xll.Bimoment(BE382,AY382,AD382,AE382,$O$75)</f>
        <v>2.4480644839412835E-3</v>
      </c>
      <c r="BI382" s="42">
        <f t="shared" si="236"/>
        <v>5.6281442165869106E-3</v>
      </c>
      <c r="BJ382" s="42">
        <f t="shared" si="237"/>
        <v>11.145723394149826</v>
      </c>
      <c r="BK382" s="24">
        <f t="shared" si="238"/>
        <v>0.53812266012290844</v>
      </c>
      <c r="BL382" s="26" cm="1">
        <f t="array" ref="BL382">_xll.TCVN5575AnnexEHeSoCx(1,BK382)</f>
        <v>1.1161877339877091</v>
      </c>
      <c r="BM382" s="26">
        <f t="shared" si="239"/>
        <v>1.47</v>
      </c>
      <c r="BN382" s="24">
        <f t="shared" si="240"/>
        <v>1</v>
      </c>
      <c r="BO382" s="26" cm="1">
        <f t="array" ref="BO382">noisuy1chieu(BQ382*BN382,$C$92:$M$92,$C$93:$M$93)</f>
        <v>1.8377575874328613</v>
      </c>
      <c r="BP382" s="24">
        <f t="shared" si="241"/>
        <v>2.0404254599789055E-2</v>
      </c>
      <c r="BQ382" s="26">
        <f t="shared" si="242"/>
        <v>0.19653470955462682</v>
      </c>
      <c r="BR382" s="24">
        <f t="shared" si="243"/>
        <v>2.6911973305730214E-3</v>
      </c>
      <c r="BS382" s="24">
        <f t="shared" si="244"/>
        <v>3.6768904931262524E-5</v>
      </c>
      <c r="BT382" s="42">
        <f t="shared" si="245"/>
        <v>0.2196301614849889</v>
      </c>
      <c r="BU382" s="42">
        <f t="shared" si="246"/>
        <v>0.21697573305934714</v>
      </c>
      <c r="BV382" s="28">
        <f t="shared" si="247"/>
        <v>0.2196301614849889</v>
      </c>
      <c r="BW382" s="5" t="str">
        <f t="shared" si="248"/>
        <v>OK</v>
      </c>
      <c r="BX382" s="51">
        <v>1.2</v>
      </c>
      <c r="BY382" s="96" cm="1">
        <f t="array" ref="BY382">_xll.DCETCVNPhuLucFHeSoOnDinh(AE382*1000, BX382*1000, AH382, AI382, AJ382, AK382, AL382, AM382, $D$29)</f>
        <v>1</v>
      </c>
      <c r="BZ382" s="52">
        <f t="shared" si="249"/>
        <v>0.21936963210771149</v>
      </c>
      <c r="CA382" s="54">
        <f t="shared" si="250"/>
        <v>0.22209759834321577</v>
      </c>
      <c r="CB382" s="5" t="str">
        <f t="shared" si="251"/>
        <v>OK</v>
      </c>
      <c r="CC382" s="56">
        <f t="shared" si="252"/>
        <v>0.34499859601035404</v>
      </c>
      <c r="CD382" s="55">
        <f t="shared" si="253"/>
        <v>0.34499859601035404</v>
      </c>
      <c r="CE382" s="54">
        <f t="shared" si="254"/>
        <v>0.34499859601035404</v>
      </c>
      <c r="CF382" s="52">
        <f t="shared" si="255"/>
        <v>0.38</v>
      </c>
      <c r="CG382" s="5" t="str">
        <f t="shared" si="256"/>
        <v>OK</v>
      </c>
      <c r="CH382" s="57">
        <f t="shared" si="257"/>
        <v>2.5998325159156055</v>
      </c>
      <c r="CI382" s="6">
        <f t="shared" si="258"/>
        <v>3.2</v>
      </c>
      <c r="CJ382" s="5" t="str">
        <f t="shared" si="259"/>
        <v>OK</v>
      </c>
      <c r="DN382" s="181"/>
      <c r="DP382" s="27"/>
      <c r="DQ382" s="27"/>
      <c r="DR382" s="5"/>
      <c r="DS382" s="5"/>
      <c r="DT382" s="27"/>
      <c r="DU382" s="27"/>
      <c r="DV382" s="82"/>
      <c r="DW382" s="82"/>
      <c r="DX382" s="82"/>
      <c r="DY382" s="70"/>
      <c r="DZ382" s="16"/>
      <c r="EH382" s="42"/>
      <c r="EI382" s="42"/>
      <c r="EJ382" s="42"/>
      <c r="EK382" s="24"/>
      <c r="EL382" s="26"/>
      <c r="EM382" s="26"/>
      <c r="EN382" s="24"/>
      <c r="EO382" s="26"/>
      <c r="EP382" s="24"/>
      <c r="EQ382" s="26"/>
      <c r="ER382" s="24"/>
      <c r="ES382" s="24"/>
      <c r="ET382" s="42"/>
      <c r="EU382" s="42"/>
      <c r="EV382" s="28"/>
      <c r="EX382" s="51"/>
      <c r="EY382" s="96"/>
      <c r="EZ382" s="52"/>
      <c r="FA382" s="54"/>
      <c r="FB382" s="5"/>
      <c r="FC382" s="56"/>
      <c r="FD382" s="55"/>
      <c r="FE382" s="54"/>
      <c r="FF382" s="52"/>
      <c r="FG382" s="5"/>
      <c r="FH382" s="57"/>
      <c r="FI382" s="6"/>
      <c r="FJ382" s="5"/>
    </row>
    <row r="383" spans="27:166">
      <c r="AA383" s="18" t="s">
        <v>131</v>
      </c>
      <c r="AB383" s="22" t="s">
        <v>342</v>
      </c>
      <c r="AC383" s="22" t="s">
        <v>211</v>
      </c>
      <c r="AD383" s="74">
        <v>8.26</v>
      </c>
      <c r="AE383" s="74">
        <v>9.84</v>
      </c>
      <c r="AF383" s="22">
        <v>1228</v>
      </c>
      <c r="AG383" s="22">
        <v>728</v>
      </c>
      <c r="AH383" s="22">
        <v>808.49119861273095</v>
      </c>
      <c r="AI383" s="6">
        <v>10</v>
      </c>
      <c r="AJ383" s="6">
        <v>300</v>
      </c>
      <c r="AK383" s="6">
        <v>14</v>
      </c>
      <c r="AL383" s="6">
        <v>300</v>
      </c>
      <c r="AM383" s="6">
        <v>14</v>
      </c>
      <c r="AN383" s="5" t="str" cm="1">
        <f t="array" ref="AN383">_xll.Dce_Name_SectI(AF383, AG383, AJ383, AI383, AK383, "x", "-", $Q$14)</f>
        <v>(1228-728)x300x10x14</v>
      </c>
      <c r="AO383" s="5">
        <f t="shared" si="224"/>
        <v>780.49119861273095</v>
      </c>
      <c r="AP383" s="27">
        <f t="shared" si="225"/>
        <v>162.04911986127311</v>
      </c>
      <c r="AQ383" s="27">
        <f t="shared" si="226"/>
        <v>172189.89394905735</v>
      </c>
      <c r="AR383" s="5">
        <f t="shared" si="227"/>
        <v>6306.5040933217724</v>
      </c>
      <c r="AS383" s="5">
        <f t="shared" si="228"/>
        <v>4259.5366342766256</v>
      </c>
      <c r="AT383" s="27">
        <f t="shared" si="229"/>
        <v>420.4336062214515</v>
      </c>
      <c r="AU383" s="27">
        <f t="shared" si="230"/>
        <v>2429.8896559766567</v>
      </c>
      <c r="AV383" s="82">
        <f t="shared" si="231"/>
        <v>8.1363039953757696E-7</v>
      </c>
      <c r="AW383" s="82">
        <f t="shared" si="232"/>
        <v>9941656.1686012279</v>
      </c>
      <c r="AX383" s="82">
        <f t="shared" si="233"/>
        <v>9.9416561686012285E-6</v>
      </c>
      <c r="AY383" s="70">
        <f t="shared" si="234"/>
        <v>0.17715937900807543</v>
      </c>
      <c r="AZ383" s="16">
        <f t="shared" si="235"/>
        <v>595.86839895954824</v>
      </c>
      <c r="BA383" s="22" t="s">
        <v>311</v>
      </c>
      <c r="BB383" s="23">
        <v>-71.723925739293918</v>
      </c>
      <c r="BC383" s="23">
        <v>92.999766989039927</v>
      </c>
      <c r="BD383" s="23">
        <v>2.6367493161679079E-2</v>
      </c>
      <c r="BE383" s="23">
        <v>1.784814032816601E-3</v>
      </c>
      <c r="BF383" s="23">
        <v>0.36116515975983532</v>
      </c>
      <c r="BG383" s="23">
        <v>202.90111997154054</v>
      </c>
      <c r="BH383" s="42" cm="1">
        <f t="array" ref="BH383">_xll.Bimoment(BE383,AY383,AD383,AE383,$O$75)</f>
        <v>2.4480644839432273E-3</v>
      </c>
      <c r="BI383" s="42">
        <f t="shared" si="236"/>
        <v>3.378320371651272E-3</v>
      </c>
      <c r="BJ383" s="42">
        <f t="shared" si="237"/>
        <v>11.071400832028562</v>
      </c>
      <c r="BK383" s="24">
        <f t="shared" si="238"/>
        <v>0.53812266012290844</v>
      </c>
      <c r="BL383" s="26" cm="1">
        <f t="array" ref="BL383">_xll.TCVN5575AnnexEHeSoCx(1,BK383)</f>
        <v>1.1161877339877091</v>
      </c>
      <c r="BM383" s="26">
        <f t="shared" si="239"/>
        <v>1.47</v>
      </c>
      <c r="BN383" s="24">
        <f t="shared" si="240"/>
        <v>1</v>
      </c>
      <c r="BO383" s="26" cm="1">
        <f t="array" ref="BO383">noisuy1chieu(BQ383*BN383,$C$92:$M$92,$C$93:$M$93)</f>
        <v>1.8377575874328613</v>
      </c>
      <c r="BP383" s="24">
        <f t="shared" si="241"/>
        <v>2.0383174745380768E-2</v>
      </c>
      <c r="BQ383" s="26">
        <f t="shared" si="242"/>
        <v>0.19653472387595519</v>
      </c>
      <c r="BR383" s="24">
        <f t="shared" si="243"/>
        <v>2.6911973305730032E-3</v>
      </c>
      <c r="BS383" s="24">
        <f t="shared" si="244"/>
        <v>3.6768904931291716E-5</v>
      </c>
      <c r="BT383" s="42">
        <f t="shared" si="245"/>
        <v>0.21960909595190894</v>
      </c>
      <c r="BU383" s="42">
        <f t="shared" si="246"/>
        <v>0.21695466752626724</v>
      </c>
      <c r="BV383" s="28">
        <f t="shared" si="247"/>
        <v>0.21960909595190894</v>
      </c>
      <c r="BW383" s="5" t="str">
        <f t="shared" si="248"/>
        <v>OK</v>
      </c>
      <c r="BX383" s="51">
        <v>1.2</v>
      </c>
      <c r="BY383" s="96" cm="1">
        <f t="array" ref="BY383">_xll.DCETCVNPhuLucFHeSoOnDinh(AE383*1000, BX383*1000, AH383, AI383, AJ383, AK383, AL383, AM383, $D$29)</f>
        <v>1</v>
      </c>
      <c r="BZ383" s="52">
        <f t="shared" si="249"/>
        <v>0.21936964809300255</v>
      </c>
      <c r="CA383" s="54">
        <f t="shared" si="250"/>
        <v>0.22209761432850683</v>
      </c>
      <c r="CB383" s="5" t="str">
        <f t="shared" si="251"/>
        <v>OK</v>
      </c>
      <c r="CC383" s="56">
        <f t="shared" si="252"/>
        <v>0.34499859601035404</v>
      </c>
      <c r="CD383" s="55">
        <f t="shared" si="253"/>
        <v>0.34499859601035404</v>
      </c>
      <c r="CE383" s="54">
        <f t="shared" si="254"/>
        <v>0.34499859601035404</v>
      </c>
      <c r="CF383" s="52">
        <f t="shared" si="255"/>
        <v>0.38</v>
      </c>
      <c r="CG383" s="5" t="str">
        <f t="shared" si="256"/>
        <v>OK</v>
      </c>
      <c r="CH383" s="57">
        <f t="shared" si="257"/>
        <v>2.5998325159156055</v>
      </c>
      <c r="CI383" s="6">
        <f t="shared" si="258"/>
        <v>3.2</v>
      </c>
      <c r="CJ383" s="5" t="str">
        <f t="shared" si="259"/>
        <v>OK</v>
      </c>
      <c r="DN383" s="181"/>
      <c r="DP383" s="27"/>
      <c r="DQ383" s="27"/>
      <c r="DR383" s="5"/>
      <c r="DS383" s="5"/>
      <c r="DT383" s="27"/>
      <c r="DU383" s="27"/>
      <c r="DV383" s="82"/>
      <c r="DW383" s="82"/>
      <c r="DX383" s="82"/>
      <c r="DY383" s="70"/>
      <c r="DZ383" s="16"/>
      <c r="EH383" s="42"/>
      <c r="EI383" s="42"/>
      <c r="EJ383" s="42"/>
      <c r="EK383" s="24"/>
      <c r="EL383" s="26"/>
      <c r="EM383" s="26"/>
      <c r="EN383" s="24"/>
      <c r="EO383" s="26"/>
      <c r="EP383" s="24"/>
      <c r="EQ383" s="26"/>
      <c r="ER383" s="24"/>
      <c r="ES383" s="24"/>
      <c r="ET383" s="42"/>
      <c r="EU383" s="42"/>
      <c r="EV383" s="28"/>
      <c r="EX383" s="51"/>
      <c r="EY383" s="96"/>
      <c r="EZ383" s="52"/>
      <c r="FA383" s="54"/>
      <c r="FB383" s="5"/>
      <c r="FC383" s="56"/>
      <c r="FD383" s="55"/>
      <c r="FE383" s="54"/>
      <c r="FF383" s="52"/>
      <c r="FG383" s="5"/>
      <c r="FH383" s="57"/>
      <c r="FI383" s="6"/>
      <c r="FJ383" s="5"/>
    </row>
    <row r="384" spans="27:166">
      <c r="AA384" s="18" t="s">
        <v>131</v>
      </c>
      <c r="AB384" s="22" t="s">
        <v>342</v>
      </c>
      <c r="AC384" s="22" t="s">
        <v>211</v>
      </c>
      <c r="AD384" s="74">
        <v>9.84</v>
      </c>
      <c r="AE384" s="74">
        <v>9.84</v>
      </c>
      <c r="AF384" s="22">
        <v>1228</v>
      </c>
      <c r="AG384" s="22">
        <v>728</v>
      </c>
      <c r="AH384" s="22">
        <v>728</v>
      </c>
      <c r="AI384" s="6">
        <v>10</v>
      </c>
      <c r="AJ384" s="6">
        <v>300</v>
      </c>
      <c r="AK384" s="6">
        <v>14</v>
      </c>
      <c r="AL384" s="6">
        <v>300</v>
      </c>
      <c r="AM384" s="6">
        <v>14</v>
      </c>
      <c r="AN384" s="5" t="str" cm="1">
        <f t="array" ref="AN384">_xll.Dce_Name_SectI(AF384, AG384, AJ384, AI384, AK384, "x", "-", $Q$14)</f>
        <v>(1228-728)x300x10x14</v>
      </c>
      <c r="AO384" s="5">
        <f t="shared" si="224"/>
        <v>700</v>
      </c>
      <c r="AP384" s="27">
        <f t="shared" si="225"/>
        <v>154</v>
      </c>
      <c r="AQ384" s="27">
        <f t="shared" si="226"/>
        <v>135654.21333333332</v>
      </c>
      <c r="AR384" s="5">
        <f t="shared" si="227"/>
        <v>6305.833333333333</v>
      </c>
      <c r="AS384" s="5">
        <f t="shared" si="228"/>
        <v>3726.7641025641024</v>
      </c>
      <c r="AT384" s="27">
        <f t="shared" si="229"/>
        <v>420.38888888888886</v>
      </c>
      <c r="AU384" s="27">
        <f t="shared" si="230"/>
        <v>2111.9</v>
      </c>
      <c r="AV384" s="82">
        <f t="shared" si="231"/>
        <v>7.8680000000000003E-7</v>
      </c>
      <c r="AW384" s="82">
        <f t="shared" si="232"/>
        <v>8029287</v>
      </c>
      <c r="AX384" s="82">
        <f t="shared" si="233"/>
        <v>8.0292870000000006E-6</v>
      </c>
      <c r="AY384" s="70">
        <f t="shared" si="234"/>
        <v>0.19385348826075771</v>
      </c>
      <c r="AZ384" s="16">
        <f t="shared" si="235"/>
        <v>535.5</v>
      </c>
      <c r="BA384" s="22" t="s">
        <v>311</v>
      </c>
      <c r="BB384" s="23">
        <v>-70.239667113189341</v>
      </c>
      <c r="BC384" s="23">
        <v>82.289707748429308</v>
      </c>
      <c r="BD384" s="23">
        <v>2.6367493161679079E-2</v>
      </c>
      <c r="BE384" s="23">
        <v>1.784814032816601E-3</v>
      </c>
      <c r="BF384" s="23">
        <v>0.31938848338088099</v>
      </c>
      <c r="BG384" s="23">
        <v>64.05218078310601</v>
      </c>
      <c r="BH384" s="42" cm="1">
        <f t="array" ref="BH384">_xll.Bimoment(BE384,AY384,AD384,AE384,$O$75)</f>
        <v>1.3597316086348132E-2</v>
      </c>
      <c r="BI384" s="42">
        <f t="shared" si="236"/>
        <v>3.7667847373827256E-3</v>
      </c>
      <c r="BJ384" s="42">
        <f t="shared" si="237"/>
        <v>9.7963937795749167</v>
      </c>
      <c r="BK384" s="24">
        <f t="shared" si="238"/>
        <v>0.6</v>
      </c>
      <c r="BL384" s="26" cm="1">
        <f t="array" ref="BL384">_xll.TCVN5575AnnexEHeSoCx(1,BK384)</f>
        <v>1.1099999999999999</v>
      </c>
      <c r="BM384" s="26">
        <f t="shared" si="239"/>
        <v>1.47</v>
      </c>
      <c r="BN384" s="24">
        <f t="shared" si="240"/>
        <v>1</v>
      </c>
      <c r="BO384" s="26" cm="1">
        <f t="array" ref="BO384">noisuy1chieu(BQ384*BN384,$C$92:$M$92,$C$93:$M$93)</f>
        <v>1.5883699655532837</v>
      </c>
      <c r="BP384" s="24">
        <f t="shared" si="241"/>
        <v>2.1004685141503991E-2</v>
      </c>
      <c r="BQ384" s="26">
        <f t="shared" si="242"/>
        <v>7.1307217568392617E-2</v>
      </c>
      <c r="BR384" s="24">
        <f t="shared" si="243"/>
        <v>2.3801544551446756E-3</v>
      </c>
      <c r="BS384" s="24">
        <f t="shared" si="244"/>
        <v>2.6292898962616303E-4</v>
      </c>
      <c r="BT384" s="42">
        <f t="shared" si="245"/>
        <v>9.4692057165041296E-2</v>
      </c>
      <c r="BU384" s="42">
        <f t="shared" si="246"/>
        <v>9.2574831699522783E-2</v>
      </c>
      <c r="BV384" s="28">
        <f t="shared" si="247"/>
        <v>9.4692057165041296E-2</v>
      </c>
      <c r="BW384" s="5" t="str">
        <f t="shared" si="248"/>
        <v>OK</v>
      </c>
      <c r="BX384" s="51">
        <v>1.2</v>
      </c>
      <c r="BY384" s="96" cm="1">
        <f t="array" ref="BY384">_xll.DCETCVNPhuLucFHeSoOnDinh(AE384*1000, BX384*1000, AH384, AI384, AJ384, AK384, AL384, AM384, $D$29)</f>
        <v>1</v>
      </c>
      <c r="BZ384" s="52">
        <f t="shared" si="249"/>
        <v>7.9151011500915788E-2</v>
      </c>
      <c r="CA384" s="54">
        <f t="shared" si="250"/>
        <v>8.1794094945686638E-2</v>
      </c>
      <c r="CB384" s="5" t="str">
        <f t="shared" si="251"/>
        <v>OK</v>
      </c>
      <c r="CC384" s="56">
        <f t="shared" si="252"/>
        <v>0.34499859601035404</v>
      </c>
      <c r="CD384" s="55">
        <f t="shared" si="253"/>
        <v>0.34499859601035404</v>
      </c>
      <c r="CE384" s="54">
        <f t="shared" si="254"/>
        <v>0.34499859601035404</v>
      </c>
      <c r="CF384" s="52">
        <f t="shared" si="255"/>
        <v>0.38</v>
      </c>
      <c r="CG384" s="5" t="str">
        <f t="shared" si="256"/>
        <v>OK</v>
      </c>
      <c r="CH384" s="57">
        <f t="shared" si="257"/>
        <v>2.3317146488975653</v>
      </c>
      <c r="CI384" s="6">
        <f t="shared" si="258"/>
        <v>3.2</v>
      </c>
      <c r="CJ384" s="5" t="str">
        <f t="shared" si="259"/>
        <v>OK</v>
      </c>
      <c r="DN384" s="181"/>
      <c r="DP384" s="27"/>
      <c r="DQ384" s="27"/>
      <c r="DR384" s="5"/>
      <c r="DS384" s="5"/>
      <c r="DT384" s="27"/>
      <c r="DU384" s="27"/>
      <c r="DV384" s="82"/>
      <c r="DW384" s="82"/>
      <c r="DX384" s="82"/>
      <c r="DY384" s="70"/>
      <c r="DZ384" s="16"/>
      <c r="EH384" s="42"/>
      <c r="EI384" s="42"/>
      <c r="EJ384" s="42"/>
      <c r="EK384" s="24"/>
      <c r="EL384" s="26"/>
      <c r="EM384" s="26"/>
      <c r="EN384" s="24"/>
      <c r="EO384" s="26"/>
      <c r="EP384" s="24"/>
      <c r="EQ384" s="26"/>
      <c r="ER384" s="24"/>
      <c r="ES384" s="24"/>
      <c r="ET384" s="42"/>
      <c r="EU384" s="42"/>
      <c r="EV384" s="28"/>
      <c r="EX384" s="51"/>
      <c r="EY384" s="96"/>
      <c r="EZ384" s="52"/>
      <c r="FA384" s="54"/>
      <c r="FB384" s="5"/>
      <c r="FC384" s="56"/>
      <c r="FD384" s="55"/>
      <c r="FE384" s="54"/>
      <c r="FF384" s="52"/>
      <c r="FG384" s="5"/>
      <c r="FH384" s="57"/>
      <c r="FI384" s="6"/>
      <c r="FJ384" s="5"/>
    </row>
    <row r="385" spans="27:166">
      <c r="AA385" s="18" t="s">
        <v>131</v>
      </c>
      <c r="AB385" s="22" t="s">
        <v>342</v>
      </c>
      <c r="AC385" s="22" t="s">
        <v>211</v>
      </c>
      <c r="AD385" s="74">
        <v>0</v>
      </c>
      <c r="AE385" s="74">
        <v>9.84</v>
      </c>
      <c r="AF385" s="22">
        <v>1228</v>
      </c>
      <c r="AG385" s="22">
        <v>728</v>
      </c>
      <c r="AH385" s="22">
        <v>1228</v>
      </c>
      <c r="AI385" s="6">
        <v>10</v>
      </c>
      <c r="AJ385" s="6">
        <v>300</v>
      </c>
      <c r="AK385" s="6">
        <v>14</v>
      </c>
      <c r="AL385" s="6">
        <v>300</v>
      </c>
      <c r="AM385" s="6">
        <v>14</v>
      </c>
      <c r="AN385" s="5" t="str" cm="1">
        <f t="array" ref="AN385">_xll.Dce_Name_SectI(AF385, AG385, AJ385, AI385, AK385, "x", "-", $Q$14)</f>
        <v>(1228-728)x300x10x14</v>
      </c>
      <c r="AO385" s="5">
        <f t="shared" si="224"/>
        <v>1200</v>
      </c>
      <c r="AP385" s="27">
        <f t="shared" si="225"/>
        <v>204</v>
      </c>
      <c r="AQ385" s="27">
        <f t="shared" si="226"/>
        <v>453510.88</v>
      </c>
      <c r="AR385" s="5">
        <f t="shared" si="227"/>
        <v>6310</v>
      </c>
      <c r="AS385" s="5">
        <f t="shared" si="228"/>
        <v>7386.170684039088</v>
      </c>
      <c r="AT385" s="27">
        <f t="shared" si="229"/>
        <v>420.66666666666669</v>
      </c>
      <c r="AU385" s="27">
        <f t="shared" si="230"/>
        <v>4349.3999999999996</v>
      </c>
      <c r="AV385" s="82">
        <f t="shared" si="231"/>
        <v>9.5346666666666665E-7</v>
      </c>
      <c r="AW385" s="82">
        <f t="shared" si="232"/>
        <v>23212287</v>
      </c>
      <c r="AX385" s="82">
        <f t="shared" si="233"/>
        <v>2.3212286999999999E-5</v>
      </c>
      <c r="AY385" s="70">
        <f t="shared" si="234"/>
        <v>0.12550866986930984</v>
      </c>
      <c r="AZ385" s="16">
        <f t="shared" si="235"/>
        <v>910.5</v>
      </c>
      <c r="BA385" s="22" t="s">
        <v>312</v>
      </c>
      <c r="BB385" s="23">
        <v>88.084723798576306</v>
      </c>
      <c r="BC385" s="23">
        <v>66.451799539811844</v>
      </c>
      <c r="BD385" s="23">
        <v>2.5135158498617471E-2</v>
      </c>
      <c r="BE385" s="23">
        <v>3.8438321862569756E-2</v>
      </c>
      <c r="BF385" s="23">
        <v>9.5211915711317374E-3</v>
      </c>
      <c r="BG385" s="23">
        <v>311.37984085425114</v>
      </c>
      <c r="BH385" s="42" cm="1">
        <f t="array" ref="BH385">_xll.Bimoment(BE385,AY385,AD385,AE385,$O$75)</f>
        <v>0.30254269760026514</v>
      </c>
      <c r="BI385" s="42">
        <f t="shared" si="236"/>
        <v>2.0945965415514558E-3</v>
      </c>
      <c r="BJ385" s="42">
        <f t="shared" si="237"/>
        <v>7.9109285166442671</v>
      </c>
      <c r="BK385" s="24">
        <f t="shared" si="238"/>
        <v>0.35</v>
      </c>
      <c r="BL385" s="26" cm="1">
        <f t="array" ref="BL385">_xll.TCVN5575AnnexEHeSoCx(1,BK385)</f>
        <v>1.1619999999999999</v>
      </c>
      <c r="BM385" s="26">
        <f t="shared" si="239"/>
        <v>1.47</v>
      </c>
      <c r="BN385" s="24">
        <f t="shared" si="240"/>
        <v>1</v>
      </c>
      <c r="BO385" s="26" cm="1">
        <f t="array" ref="BO385">noisuy1chieu(BQ385*BN385,$C$92:$M$92,$C$93:$M$93)</f>
        <v>1.7761932611465454</v>
      </c>
      <c r="BP385" s="24">
        <f t="shared" si="241"/>
        <v>1.9884967317790065E-2</v>
      </c>
      <c r="BQ385" s="26">
        <f t="shared" si="242"/>
        <v>0.16707808043018282</v>
      </c>
      <c r="BR385" s="24">
        <f t="shared" si="243"/>
        <v>7.0907197454301394E-5</v>
      </c>
      <c r="BS385" s="24">
        <f t="shared" si="244"/>
        <v>3.0768967814329422E-3</v>
      </c>
      <c r="BT385" s="42">
        <f t="shared" si="245"/>
        <v>0.18703395494542721</v>
      </c>
      <c r="BU385" s="42">
        <f t="shared" si="246"/>
        <v>0.19003994452940584</v>
      </c>
      <c r="BV385" s="28">
        <f t="shared" si="247"/>
        <v>0.19003994452940584</v>
      </c>
      <c r="BW385" s="5" t="str">
        <f t="shared" si="248"/>
        <v>OK</v>
      </c>
      <c r="BX385" s="51">
        <v>1.2</v>
      </c>
      <c r="BY385" s="96" cm="1">
        <f t="array" ref="BY385">_xll.DCETCVNPhuLucFHeSoOnDinh(AE385*1000, BX385*1000, AH385, AI385, AJ385, AK385, AL385, AM385, $D$29)</f>
        <v>1</v>
      </c>
      <c r="BZ385" s="52">
        <f t="shared" si="249"/>
        <v>0.19414472945987241</v>
      </c>
      <c r="CA385" s="54">
        <f t="shared" si="250"/>
        <v>0.19729253343875966</v>
      </c>
      <c r="CB385" s="5" t="str">
        <f t="shared" si="251"/>
        <v>OK</v>
      </c>
      <c r="CC385" s="56">
        <f t="shared" si="252"/>
        <v>0.34499859601035404</v>
      </c>
      <c r="CD385" s="55">
        <f t="shared" si="253"/>
        <v>0.34499859601035404</v>
      </c>
      <c r="CE385" s="54">
        <f t="shared" si="254"/>
        <v>0.34499859601035404</v>
      </c>
      <c r="CF385" s="52">
        <f t="shared" si="255"/>
        <v>0.38</v>
      </c>
      <c r="CG385" s="5" t="str">
        <f t="shared" si="256"/>
        <v>OK</v>
      </c>
      <c r="CH385" s="57">
        <f t="shared" si="257"/>
        <v>3.9972251123958262</v>
      </c>
      <c r="CI385" s="6">
        <f t="shared" si="258"/>
        <v>3.2</v>
      </c>
      <c r="CJ385" s="5" t="str">
        <f t="shared" si="259"/>
        <v>Gia cường</v>
      </c>
      <c r="DN385" s="181"/>
      <c r="DP385" s="27"/>
      <c r="DQ385" s="27"/>
      <c r="DR385" s="5"/>
      <c r="DS385" s="5"/>
      <c r="DT385" s="27"/>
      <c r="DU385" s="27"/>
      <c r="DV385" s="82"/>
      <c r="DW385" s="82"/>
      <c r="DX385" s="82"/>
      <c r="DY385" s="70"/>
      <c r="DZ385" s="16"/>
      <c r="EH385" s="42"/>
      <c r="EI385" s="42"/>
      <c r="EJ385" s="42"/>
      <c r="EK385" s="24"/>
      <c r="EL385" s="26"/>
      <c r="EM385" s="26"/>
      <c r="EN385" s="24"/>
      <c r="EO385" s="26"/>
      <c r="EP385" s="24"/>
      <c r="EQ385" s="26"/>
      <c r="ER385" s="24"/>
      <c r="ES385" s="24"/>
      <c r="ET385" s="42"/>
      <c r="EU385" s="42"/>
      <c r="EV385" s="28"/>
      <c r="EX385" s="51"/>
      <c r="EY385" s="96"/>
      <c r="EZ385" s="52"/>
      <c r="FA385" s="54"/>
      <c r="FB385" s="5"/>
      <c r="FC385" s="56"/>
      <c r="FD385" s="55"/>
      <c r="FE385" s="54"/>
      <c r="FF385" s="52"/>
      <c r="FG385" s="5"/>
      <c r="FH385" s="57"/>
      <c r="FI385" s="6"/>
      <c r="FJ385" s="5"/>
    </row>
    <row r="386" spans="27:166">
      <c r="AA386" s="18" t="s">
        <v>131</v>
      </c>
      <c r="AB386" s="22" t="s">
        <v>342</v>
      </c>
      <c r="AC386" s="22" t="s">
        <v>211</v>
      </c>
      <c r="AD386" s="74">
        <v>4.92</v>
      </c>
      <c r="AE386" s="74">
        <v>9.84</v>
      </c>
      <c r="AF386" s="22">
        <v>1228</v>
      </c>
      <c r="AG386" s="22">
        <v>728</v>
      </c>
      <c r="AH386" s="22">
        <v>978</v>
      </c>
      <c r="AI386" s="6">
        <v>10</v>
      </c>
      <c r="AJ386" s="6">
        <v>300</v>
      </c>
      <c r="AK386" s="6">
        <v>14</v>
      </c>
      <c r="AL386" s="6">
        <v>300</v>
      </c>
      <c r="AM386" s="6">
        <v>14</v>
      </c>
      <c r="AN386" s="5" t="str" cm="1">
        <f t="array" ref="AN386">_xll.Dce_Name_SectI(AF386, AG386, AJ386, AI386, AK386, "x", "-", $Q$14)</f>
        <v>(1228-728)x300x10x14</v>
      </c>
      <c r="AO386" s="5">
        <f t="shared" si="224"/>
        <v>950</v>
      </c>
      <c r="AP386" s="27">
        <f t="shared" si="225"/>
        <v>179</v>
      </c>
      <c r="AQ386" s="27">
        <f t="shared" si="226"/>
        <v>266613.79666666663</v>
      </c>
      <c r="AR386" s="5">
        <f t="shared" si="227"/>
        <v>6307.916666666667</v>
      </c>
      <c r="AS386" s="5">
        <f t="shared" si="228"/>
        <v>5452.224880708929</v>
      </c>
      <c r="AT386" s="27">
        <f t="shared" si="229"/>
        <v>420.52777777777777</v>
      </c>
      <c r="AU386" s="27">
        <f t="shared" si="230"/>
        <v>3152.5250000000001</v>
      </c>
      <c r="AV386" s="82">
        <f t="shared" si="231"/>
        <v>8.7013333333333334E-7</v>
      </c>
      <c r="AW386" s="82">
        <f t="shared" si="232"/>
        <v>14636412</v>
      </c>
      <c r="AX386" s="82">
        <f t="shared" si="233"/>
        <v>1.4636412E-5</v>
      </c>
      <c r="AY386" s="70">
        <f t="shared" si="234"/>
        <v>0.1509925520416649</v>
      </c>
      <c r="AZ386" s="16">
        <f t="shared" si="235"/>
        <v>723</v>
      </c>
      <c r="BA386" s="22" t="s">
        <v>312</v>
      </c>
      <c r="BB386" s="23">
        <v>91.149947395734372</v>
      </c>
      <c r="BC386" s="23">
        <v>45.304068860394707</v>
      </c>
      <c r="BD386" s="23">
        <v>2.5135158498617471E-2</v>
      </c>
      <c r="BE386" s="23">
        <v>3.8438321862569756E-2</v>
      </c>
      <c r="BF386" s="23">
        <v>0.13321224438327212</v>
      </c>
      <c r="BG386" s="23">
        <v>35.939527892481223</v>
      </c>
      <c r="BH386" s="42" cm="1">
        <f t="array" ref="BH386">_xll.Bimoment(BE386,AY386,AD386,AE386,$O$75)</f>
        <v>-0.14564086646365268</v>
      </c>
      <c r="BI386" s="42">
        <f t="shared" si="236"/>
        <v>2.6458061577492075E-3</v>
      </c>
      <c r="BJ386" s="42">
        <f t="shared" si="237"/>
        <v>5.3933415309993702</v>
      </c>
      <c r="BK386" s="24">
        <f t="shared" si="238"/>
        <v>0.44210526315789472</v>
      </c>
      <c r="BL386" s="26" cm="1">
        <f t="array" ref="BL386">_xll.TCVN5575AnnexEHeSoCx(1,BK386)</f>
        <v>1.1362105263157896</v>
      </c>
      <c r="BM386" s="26">
        <f t="shared" si="239"/>
        <v>1.47</v>
      </c>
      <c r="BN386" s="24">
        <f t="shared" si="240"/>
        <v>1</v>
      </c>
      <c r="BO386" s="26" cm="1">
        <f t="array" ref="BO386">noisuy1chieu(BQ386*BN386,$C$92:$M$92,$C$93:$M$93)</f>
        <v>1.5143508911132813</v>
      </c>
      <c r="BP386" s="24">
        <f t="shared" si="241"/>
        <v>2.345080975338653E-2</v>
      </c>
      <c r="BQ386" s="26">
        <f t="shared" si="242"/>
        <v>2.6717403606264532E-2</v>
      </c>
      <c r="BR386" s="24">
        <f t="shared" si="243"/>
        <v>9.923995862645659E-4</v>
      </c>
      <c r="BS386" s="24">
        <f t="shared" si="244"/>
        <v>2.1878364826387162E-3</v>
      </c>
      <c r="BT386" s="42">
        <f t="shared" si="245"/>
        <v>5.1160612945915625E-2</v>
      </c>
      <c r="BU386" s="42">
        <f t="shared" si="246"/>
        <v>5.2356049842289781E-2</v>
      </c>
      <c r="BV386" s="28">
        <f t="shared" si="247"/>
        <v>5.2356049842289781E-2</v>
      </c>
      <c r="BW386" s="5" t="str">
        <f t="shared" si="248"/>
        <v>OK</v>
      </c>
      <c r="BX386" s="51">
        <v>1.2</v>
      </c>
      <c r="BY386" s="96" cm="1">
        <f t="array" ref="BY386">_xll.DCETCVNPhuLucFHeSoOnDinh(AE386*1000, BX386*1000, AH386, AI386, AJ386, AK386, AL386, AM386, $D$29)</f>
        <v>1</v>
      </c>
      <c r="BZ386" s="52">
        <f t="shared" si="249"/>
        <v>3.0356595213265197E-2</v>
      </c>
      <c r="CA386" s="54">
        <f t="shared" si="250"/>
        <v>3.3536831282168479E-2</v>
      </c>
      <c r="CB386" s="5" t="str">
        <f t="shared" si="251"/>
        <v>OK</v>
      </c>
      <c r="CC386" s="56">
        <f t="shared" si="252"/>
        <v>0.34499859601035404</v>
      </c>
      <c r="CD386" s="55">
        <f t="shared" si="253"/>
        <v>0.34499859601035404</v>
      </c>
      <c r="CE386" s="54">
        <f t="shared" si="254"/>
        <v>0.34499859601035404</v>
      </c>
      <c r="CF386" s="52">
        <f t="shared" si="255"/>
        <v>0.38</v>
      </c>
      <c r="CG386" s="5" t="str">
        <f t="shared" si="256"/>
        <v>OK</v>
      </c>
      <c r="CH386" s="57">
        <f t="shared" si="257"/>
        <v>3.1644698806466955</v>
      </c>
      <c r="CI386" s="6">
        <f t="shared" si="258"/>
        <v>3.2</v>
      </c>
      <c r="CJ386" s="5" t="str">
        <f t="shared" si="259"/>
        <v>OK</v>
      </c>
      <c r="DN386" s="181"/>
      <c r="DP386" s="27"/>
      <c r="DQ386" s="27"/>
      <c r="DR386" s="5"/>
      <c r="DS386" s="5"/>
      <c r="DT386" s="27"/>
      <c r="DU386" s="27"/>
      <c r="DV386" s="82"/>
      <c r="DW386" s="82"/>
      <c r="DX386" s="82"/>
      <c r="DY386" s="70"/>
      <c r="DZ386" s="16"/>
      <c r="EH386" s="42"/>
      <c r="EI386" s="42"/>
      <c r="EJ386" s="42"/>
      <c r="EK386" s="24"/>
      <c r="EL386" s="26"/>
      <c r="EM386" s="26"/>
      <c r="EN386" s="24"/>
      <c r="EO386" s="26"/>
      <c r="EP386" s="24"/>
      <c r="EQ386" s="26"/>
      <c r="ER386" s="24"/>
      <c r="ES386" s="24"/>
      <c r="ET386" s="42"/>
      <c r="EU386" s="42"/>
      <c r="EV386" s="28"/>
      <c r="EX386" s="51"/>
      <c r="EY386" s="96"/>
      <c r="EZ386" s="52"/>
      <c r="FA386" s="54"/>
      <c r="FB386" s="5"/>
      <c r="FC386" s="56"/>
      <c r="FD386" s="55"/>
      <c r="FE386" s="54"/>
      <c r="FF386" s="52"/>
      <c r="FG386" s="5"/>
      <c r="FH386" s="57"/>
      <c r="FI386" s="6"/>
      <c r="FJ386" s="5"/>
    </row>
    <row r="387" spans="27:166">
      <c r="AA387" s="18" t="s">
        <v>131</v>
      </c>
      <c r="AB387" s="22" t="s">
        <v>342</v>
      </c>
      <c r="AC387" s="22" t="s">
        <v>211</v>
      </c>
      <c r="AD387" s="74">
        <v>8.26</v>
      </c>
      <c r="AE387" s="74">
        <v>9.84</v>
      </c>
      <c r="AF387" s="22">
        <v>1228</v>
      </c>
      <c r="AG387" s="22">
        <v>728</v>
      </c>
      <c r="AH387" s="22">
        <v>808.49119861273095</v>
      </c>
      <c r="AI387" s="6">
        <v>10</v>
      </c>
      <c r="AJ387" s="6">
        <v>300</v>
      </c>
      <c r="AK387" s="6">
        <v>14</v>
      </c>
      <c r="AL387" s="6">
        <v>300</v>
      </c>
      <c r="AM387" s="6">
        <v>14</v>
      </c>
      <c r="AN387" s="5" t="str" cm="1">
        <f t="array" ref="AN387">_xll.Dce_Name_SectI(AF387, AG387, AJ387, AI387, AK387, "x", "-", $Q$14)</f>
        <v>(1228-728)x300x10x14</v>
      </c>
      <c r="AO387" s="5">
        <f t="shared" si="224"/>
        <v>780.49119861273095</v>
      </c>
      <c r="AP387" s="27">
        <f t="shared" si="225"/>
        <v>162.04911986127311</v>
      </c>
      <c r="AQ387" s="27">
        <f t="shared" si="226"/>
        <v>172189.89394905735</v>
      </c>
      <c r="AR387" s="5">
        <f t="shared" si="227"/>
        <v>6306.5040933217724</v>
      </c>
      <c r="AS387" s="5">
        <f t="shared" si="228"/>
        <v>4259.5366342766256</v>
      </c>
      <c r="AT387" s="27">
        <f t="shared" si="229"/>
        <v>420.4336062214515</v>
      </c>
      <c r="AU387" s="27">
        <f t="shared" si="230"/>
        <v>2429.8896559766567</v>
      </c>
      <c r="AV387" s="82">
        <f t="shared" si="231"/>
        <v>8.1363039953757696E-7</v>
      </c>
      <c r="AW387" s="82">
        <f t="shared" si="232"/>
        <v>9941656.1686012279</v>
      </c>
      <c r="AX387" s="82">
        <f t="shared" si="233"/>
        <v>9.9416561686012285E-6</v>
      </c>
      <c r="AY387" s="70">
        <f t="shared" si="234"/>
        <v>0.17715937900807543</v>
      </c>
      <c r="AZ387" s="16">
        <f t="shared" si="235"/>
        <v>595.86839895954824</v>
      </c>
      <c r="BA387" s="22" t="s">
        <v>312</v>
      </c>
      <c r="BB387" s="23">
        <v>93.151979821169434</v>
      </c>
      <c r="BC387" s="23">
        <v>30.322995799104071</v>
      </c>
      <c r="BD387" s="23">
        <v>2.5135158498617471E-2</v>
      </c>
      <c r="BE387" s="23">
        <v>3.8438321862569756E-2</v>
      </c>
      <c r="BF387" s="23">
        <v>0.21707913280133337</v>
      </c>
      <c r="BG387" s="23">
        <v>90.374782854695823</v>
      </c>
      <c r="BH387" s="42" cm="1">
        <f t="array" ref="BH387">_xll.Bimoment(BE387,AY387,AD387,AE387,$O$75)</f>
        <v>5.2722294224478855E-2</v>
      </c>
      <c r="BI387" s="42">
        <f t="shared" si="236"/>
        <v>3.2204281794968957E-3</v>
      </c>
      <c r="BJ387" s="42">
        <f t="shared" si="237"/>
        <v>3.609880452274294</v>
      </c>
      <c r="BK387" s="24">
        <f t="shared" si="238"/>
        <v>0.53812266012290844</v>
      </c>
      <c r="BL387" s="26" cm="1">
        <f t="array" ref="BL387">_xll.TCVN5575AnnexEHeSoCx(1,BK387)</f>
        <v>1.1161877339877091</v>
      </c>
      <c r="BM387" s="26">
        <f t="shared" si="239"/>
        <v>1.47</v>
      </c>
      <c r="BN387" s="24">
        <f t="shared" si="240"/>
        <v>1</v>
      </c>
      <c r="BO387" s="26" cm="1">
        <f t="array" ref="BO387">noisuy1chieu(BQ387*BN387,$C$92:$M$92,$C$93:$M$93)</f>
        <v>1.6153149604797363</v>
      </c>
      <c r="BP387" s="24">
        <f t="shared" si="241"/>
        <v>2.6472799181052914E-2</v>
      </c>
      <c r="BQ387" s="26">
        <f t="shared" si="242"/>
        <v>8.7539107700284599E-2</v>
      </c>
      <c r="BR387" s="24">
        <f t="shared" si="243"/>
        <v>1.6175502174864522E-3</v>
      </c>
      <c r="BS387" s="24">
        <f t="shared" si="244"/>
        <v>9.0091361859403465E-4</v>
      </c>
      <c r="BT387" s="42">
        <f t="shared" si="245"/>
        <v>0.11562945709882397</v>
      </c>
      <c r="BU387" s="42">
        <f t="shared" si="246"/>
        <v>0.11491282049993155</v>
      </c>
      <c r="BV387" s="28">
        <f t="shared" si="247"/>
        <v>0.11562945709882397</v>
      </c>
      <c r="BW387" s="5" t="str">
        <f t="shared" si="248"/>
        <v>OK</v>
      </c>
      <c r="BX387" s="51">
        <v>1.2</v>
      </c>
      <c r="BY387" s="96" cm="1">
        <f t="array" ref="BY387">_xll.DCETCVNPhuLucFHeSoOnDinh(AE387*1000, BX387*1000, AH387, AI387, AJ387, AK387, AL387, AM387, $D$29)</f>
        <v>1</v>
      </c>
      <c r="BZ387" s="52">
        <f t="shared" si="249"/>
        <v>9.7710078259286681E-2</v>
      </c>
      <c r="CA387" s="54">
        <f t="shared" si="250"/>
        <v>0.10022854209536718</v>
      </c>
      <c r="CB387" s="5" t="str">
        <f t="shared" si="251"/>
        <v>OK</v>
      </c>
      <c r="CC387" s="56">
        <f t="shared" si="252"/>
        <v>0.34499859601035404</v>
      </c>
      <c r="CD387" s="55">
        <f t="shared" si="253"/>
        <v>0.34499859601035404</v>
      </c>
      <c r="CE387" s="54">
        <f t="shared" si="254"/>
        <v>0.34499859601035404</v>
      </c>
      <c r="CF387" s="52">
        <f t="shared" si="255"/>
        <v>0.38</v>
      </c>
      <c r="CG387" s="5" t="str">
        <f t="shared" si="256"/>
        <v>OK</v>
      </c>
      <c r="CH387" s="57">
        <f t="shared" si="257"/>
        <v>2.5998325159156055</v>
      </c>
      <c r="CI387" s="6">
        <f t="shared" si="258"/>
        <v>3.2</v>
      </c>
      <c r="CJ387" s="5" t="str">
        <f t="shared" si="259"/>
        <v>OK</v>
      </c>
      <c r="DN387" s="181"/>
      <c r="DP387" s="27"/>
      <c r="DQ387" s="27"/>
      <c r="DR387" s="5"/>
      <c r="DS387" s="5"/>
      <c r="DT387" s="27"/>
      <c r="DU387" s="27"/>
      <c r="DV387" s="82"/>
      <c r="DW387" s="82"/>
      <c r="DX387" s="82"/>
      <c r="DY387" s="70"/>
      <c r="DZ387" s="16"/>
      <c r="EH387" s="42"/>
      <c r="EI387" s="42"/>
      <c r="EJ387" s="42"/>
      <c r="EK387" s="24"/>
      <c r="EL387" s="26"/>
      <c r="EM387" s="26"/>
      <c r="EN387" s="24"/>
      <c r="EO387" s="26"/>
      <c r="EP387" s="24"/>
      <c r="EQ387" s="26"/>
      <c r="ER387" s="24"/>
      <c r="ES387" s="24"/>
      <c r="ET387" s="42"/>
      <c r="EU387" s="42"/>
      <c r="EV387" s="28"/>
      <c r="EX387" s="51"/>
      <c r="EY387" s="96"/>
      <c r="EZ387" s="52"/>
      <c r="FA387" s="54"/>
      <c r="FB387" s="5"/>
      <c r="FC387" s="56"/>
      <c r="FD387" s="55"/>
      <c r="FE387" s="54"/>
      <c r="FF387" s="52"/>
      <c r="FG387" s="5"/>
      <c r="FH387" s="57"/>
      <c r="FI387" s="6"/>
      <c r="FJ387" s="5"/>
    </row>
    <row r="388" spans="27:166">
      <c r="AA388" s="18" t="s">
        <v>131</v>
      </c>
      <c r="AB388" s="22" t="s">
        <v>342</v>
      </c>
      <c r="AC388" s="22" t="s">
        <v>211</v>
      </c>
      <c r="AD388" s="74">
        <v>8.26</v>
      </c>
      <c r="AE388" s="74">
        <v>9.84</v>
      </c>
      <c r="AF388" s="22">
        <v>1228</v>
      </c>
      <c r="AG388" s="22">
        <v>728</v>
      </c>
      <c r="AH388" s="22">
        <v>808.49119861273095</v>
      </c>
      <c r="AI388" s="6">
        <v>10</v>
      </c>
      <c r="AJ388" s="6">
        <v>300</v>
      </c>
      <c r="AK388" s="6">
        <v>14</v>
      </c>
      <c r="AL388" s="6">
        <v>300</v>
      </c>
      <c r="AM388" s="6">
        <v>14</v>
      </c>
      <c r="AN388" s="5" t="str" cm="1">
        <f t="array" ref="AN388">_xll.Dce_Name_SectI(AF388, AG388, AJ388, AI388, AK388, "x", "-", $Q$14)</f>
        <v>(1228-728)x300x10x14</v>
      </c>
      <c r="AO388" s="5">
        <f t="shared" si="224"/>
        <v>780.49119861273095</v>
      </c>
      <c r="AP388" s="27">
        <f t="shared" si="225"/>
        <v>162.04911986127311</v>
      </c>
      <c r="AQ388" s="27">
        <f t="shared" si="226"/>
        <v>172189.89394905735</v>
      </c>
      <c r="AR388" s="5">
        <f t="shared" si="227"/>
        <v>6306.5040933217724</v>
      </c>
      <c r="AS388" s="5">
        <f t="shared" si="228"/>
        <v>4259.5366342766256</v>
      </c>
      <c r="AT388" s="27">
        <f t="shared" si="229"/>
        <v>420.4336062214515</v>
      </c>
      <c r="AU388" s="27">
        <f t="shared" si="230"/>
        <v>2429.8896559766567</v>
      </c>
      <c r="AV388" s="82">
        <f t="shared" si="231"/>
        <v>8.1363039953757696E-7</v>
      </c>
      <c r="AW388" s="82">
        <f t="shared" si="232"/>
        <v>9941656.1686012279</v>
      </c>
      <c r="AX388" s="82">
        <f t="shared" si="233"/>
        <v>9.9416561686012285E-6</v>
      </c>
      <c r="AY388" s="70">
        <f t="shared" si="234"/>
        <v>0.17715937900807543</v>
      </c>
      <c r="AZ388" s="16">
        <f t="shared" si="235"/>
        <v>595.86839895954824</v>
      </c>
      <c r="BA388" s="22" t="s">
        <v>312</v>
      </c>
      <c r="BB388" s="23">
        <v>93.226155209893477</v>
      </c>
      <c r="BC388" s="23">
        <v>30.947305320927626</v>
      </c>
      <c r="BD388" s="23">
        <v>0.17674756296287342</v>
      </c>
      <c r="BE388" s="23">
        <v>3.8438321862571984E-2</v>
      </c>
      <c r="BF388" s="23">
        <v>0.21707913280135926</v>
      </c>
      <c r="BG388" s="23">
        <v>90.374764673506434</v>
      </c>
      <c r="BH388" s="42" cm="1">
        <f t="array" ref="BH388">_xll.Bimoment(BE388,AY388,AD388,AE388,$O$75)</f>
        <v>5.2722294224481908E-2</v>
      </c>
      <c r="BI388" s="42">
        <f t="shared" si="236"/>
        <v>2.2645683036148258E-2</v>
      </c>
      <c r="BJ388" s="42">
        <f t="shared" si="237"/>
        <v>3.6842030143961457</v>
      </c>
      <c r="BK388" s="24">
        <f t="shared" si="238"/>
        <v>0.53812266012290844</v>
      </c>
      <c r="BL388" s="26" cm="1">
        <f t="array" ref="BL388">_xll.TCVN5575AnnexEHeSoCx(1,BK388)</f>
        <v>1.1161877339877091</v>
      </c>
      <c r="BM388" s="26">
        <f t="shared" si="239"/>
        <v>1.47</v>
      </c>
      <c r="BN388" s="24">
        <f t="shared" si="240"/>
        <v>1</v>
      </c>
      <c r="BO388" s="26" cm="1">
        <f t="array" ref="BO388">noisuy1chieu(BQ388*BN388,$C$92:$M$92,$C$93:$M$93)</f>
        <v>1.6153149604797363</v>
      </c>
      <c r="BP388" s="24">
        <f t="shared" si="241"/>
        <v>2.6493879035433227E-2</v>
      </c>
      <c r="BQ388" s="26">
        <f t="shared" si="242"/>
        <v>8.7539090089563482E-2</v>
      </c>
      <c r="BR388" s="24">
        <f t="shared" si="243"/>
        <v>1.6175502174866452E-3</v>
      </c>
      <c r="BS388" s="24">
        <f t="shared" si="244"/>
        <v>9.0091361859408691E-4</v>
      </c>
      <c r="BT388" s="42">
        <f t="shared" si="245"/>
        <v>0.11565051934248335</v>
      </c>
      <c r="BU388" s="42">
        <f t="shared" si="246"/>
        <v>0.11493388274359079</v>
      </c>
      <c r="BV388" s="28">
        <f t="shared" si="247"/>
        <v>0.11565051934248335</v>
      </c>
      <c r="BW388" s="5" t="str">
        <f t="shared" si="248"/>
        <v>OK</v>
      </c>
      <c r="BX388" s="51">
        <v>1.2</v>
      </c>
      <c r="BY388" s="96" cm="1">
        <f t="array" ref="BY388">_xll.DCETCVNPhuLucFHeSoOnDinh(AE388*1000, BX388*1000, AH388, AI388, AJ388, AK388, AL388, AM388, $D$29)</f>
        <v>1</v>
      </c>
      <c r="BZ388" s="52">
        <f t="shared" si="249"/>
        <v>9.7710058602415786E-2</v>
      </c>
      <c r="CA388" s="54">
        <f t="shared" si="250"/>
        <v>0.10022852243849652</v>
      </c>
      <c r="CB388" s="5" t="str">
        <f t="shared" si="251"/>
        <v>OK</v>
      </c>
      <c r="CC388" s="56">
        <f t="shared" si="252"/>
        <v>0.34499859601035404</v>
      </c>
      <c r="CD388" s="55">
        <f t="shared" si="253"/>
        <v>0.34499859601035404</v>
      </c>
      <c r="CE388" s="54">
        <f t="shared" si="254"/>
        <v>0.34499859601035404</v>
      </c>
      <c r="CF388" s="52">
        <f t="shared" si="255"/>
        <v>0.38</v>
      </c>
      <c r="CG388" s="5" t="str">
        <f t="shared" si="256"/>
        <v>OK</v>
      </c>
      <c r="CH388" s="57">
        <f t="shared" si="257"/>
        <v>2.5998325159156055</v>
      </c>
      <c r="CI388" s="6">
        <f t="shared" si="258"/>
        <v>3.2</v>
      </c>
      <c r="CJ388" s="5" t="str">
        <f t="shared" si="259"/>
        <v>OK</v>
      </c>
      <c r="DN388" s="181"/>
      <c r="DP388" s="27"/>
      <c r="DQ388" s="27"/>
      <c r="DR388" s="5"/>
      <c r="DS388" s="5"/>
      <c r="DT388" s="27"/>
      <c r="DU388" s="27"/>
      <c r="DV388" s="82"/>
      <c r="DW388" s="82"/>
      <c r="DX388" s="82"/>
      <c r="DY388" s="70"/>
      <c r="DZ388" s="16"/>
      <c r="EH388" s="42"/>
      <c r="EI388" s="42"/>
      <c r="EJ388" s="42"/>
      <c r="EK388" s="24"/>
      <c r="EL388" s="26"/>
      <c r="EM388" s="26"/>
      <c r="EN388" s="24"/>
      <c r="EO388" s="26"/>
      <c r="EP388" s="24"/>
      <c r="EQ388" s="26"/>
      <c r="ER388" s="24"/>
      <c r="ES388" s="24"/>
      <c r="ET388" s="42"/>
      <c r="EU388" s="42"/>
      <c r="EV388" s="28"/>
      <c r="EX388" s="51"/>
      <c r="EY388" s="96"/>
      <c r="EZ388" s="52"/>
      <c r="FA388" s="54"/>
      <c r="FB388" s="5"/>
      <c r="FC388" s="56"/>
      <c r="FD388" s="55"/>
      <c r="FE388" s="54"/>
      <c r="FF388" s="52"/>
      <c r="FG388" s="5"/>
      <c r="FH388" s="57"/>
      <c r="FI388" s="6"/>
      <c r="FJ388" s="5"/>
    </row>
    <row r="389" spans="27:166">
      <c r="AA389" s="18" t="s">
        <v>131</v>
      </c>
      <c r="AB389" s="22" t="s">
        <v>342</v>
      </c>
      <c r="AC389" s="22" t="s">
        <v>211</v>
      </c>
      <c r="AD389" s="74">
        <v>9.84</v>
      </c>
      <c r="AE389" s="74">
        <v>9.84</v>
      </c>
      <c r="AF389" s="22">
        <v>1228</v>
      </c>
      <c r="AG389" s="22">
        <v>728</v>
      </c>
      <c r="AH389" s="22">
        <v>728</v>
      </c>
      <c r="AI389" s="6">
        <v>10</v>
      </c>
      <c r="AJ389" s="6">
        <v>300</v>
      </c>
      <c r="AK389" s="6">
        <v>14</v>
      </c>
      <c r="AL389" s="6">
        <v>300</v>
      </c>
      <c r="AM389" s="6">
        <v>14</v>
      </c>
      <c r="AN389" s="5" t="str" cm="1">
        <f t="array" ref="AN389">_xll.Dce_Name_SectI(AF389, AG389, AJ389, AI389, AK389, "x", "-", $Q$14)</f>
        <v>(1228-728)x300x10x14</v>
      </c>
      <c r="AO389" s="5">
        <f t="shared" si="224"/>
        <v>700</v>
      </c>
      <c r="AP389" s="27">
        <f t="shared" si="225"/>
        <v>154</v>
      </c>
      <c r="AQ389" s="27">
        <f t="shared" si="226"/>
        <v>135654.21333333332</v>
      </c>
      <c r="AR389" s="5">
        <f t="shared" si="227"/>
        <v>6305.833333333333</v>
      </c>
      <c r="AS389" s="5">
        <f t="shared" si="228"/>
        <v>3726.7641025641024</v>
      </c>
      <c r="AT389" s="27">
        <f t="shared" si="229"/>
        <v>420.38888888888886</v>
      </c>
      <c r="AU389" s="27">
        <f t="shared" si="230"/>
        <v>2111.9</v>
      </c>
      <c r="AV389" s="82">
        <f t="shared" si="231"/>
        <v>7.8680000000000003E-7</v>
      </c>
      <c r="AW389" s="82">
        <f t="shared" si="232"/>
        <v>8029287</v>
      </c>
      <c r="AX389" s="82">
        <f t="shared" si="233"/>
        <v>8.0292870000000006E-6</v>
      </c>
      <c r="AY389" s="70">
        <f t="shared" si="234"/>
        <v>0.19385348826075771</v>
      </c>
      <c r="AZ389" s="16">
        <f t="shared" si="235"/>
        <v>535.5</v>
      </c>
      <c r="BA389" s="22" t="s">
        <v>312</v>
      </c>
      <c r="BB389" s="23">
        <v>94.155229132703951</v>
      </c>
      <c r="BC389" s="23">
        <v>23.651827524454401</v>
      </c>
      <c r="BD389" s="23">
        <v>0.17674756296287342</v>
      </c>
      <c r="BE389" s="23">
        <v>3.8438321862571984E-2</v>
      </c>
      <c r="BF389" s="23">
        <v>6.2959841453507151E-2</v>
      </c>
      <c r="BG389" s="23">
        <v>133.64366852968575</v>
      </c>
      <c r="BH389" s="42" cm="1">
        <f t="array" ref="BH389">_xll.Bimoment(BE389,AY389,AD389,AE389,$O$75)</f>
        <v>0.29283611770430479</v>
      </c>
      <c r="BI389" s="42">
        <f t="shared" si="236"/>
        <v>2.5249651851839059E-2</v>
      </c>
      <c r="BJ389" s="42">
        <f t="shared" si="237"/>
        <v>2.8156937529112382</v>
      </c>
      <c r="BK389" s="24">
        <f t="shared" si="238"/>
        <v>0.6</v>
      </c>
      <c r="BL389" s="26" cm="1">
        <f t="array" ref="BL389">_xll.TCVN5575AnnexEHeSoCx(1,BK389)</f>
        <v>1.1099999999999999</v>
      </c>
      <c r="BM389" s="26">
        <f t="shared" si="239"/>
        <v>1.47</v>
      </c>
      <c r="BN389" s="24">
        <f t="shared" si="240"/>
        <v>1</v>
      </c>
      <c r="BO389" s="26" cm="1">
        <f t="array" ref="BO389">noisuy1chieu(BQ389*BN389,$C$92:$M$92,$C$93:$M$93)</f>
        <v>1.737952709197998</v>
      </c>
      <c r="BP389" s="24">
        <f t="shared" si="241"/>
        <v>2.8156468042076548E-2</v>
      </c>
      <c r="BQ389" s="26">
        <f t="shared" si="242"/>
        <v>0.1487811661050884</v>
      </c>
      <c r="BR389" s="24">
        <f t="shared" si="243"/>
        <v>4.6919082849979158E-4</v>
      </c>
      <c r="BS389" s="24">
        <f t="shared" si="244"/>
        <v>5.1751582109163616E-3</v>
      </c>
      <c r="BT389" s="42">
        <f t="shared" si="245"/>
        <v>0.17740682497566476</v>
      </c>
      <c r="BU389" s="42">
        <f t="shared" si="246"/>
        <v>0.18211279235808131</v>
      </c>
      <c r="BV389" s="28">
        <f t="shared" si="247"/>
        <v>0.18211279235808131</v>
      </c>
      <c r="BW389" s="5" t="str">
        <f t="shared" si="248"/>
        <v>OK</v>
      </c>
      <c r="BX389" s="51">
        <v>1.2</v>
      </c>
      <c r="BY389" s="96" cm="1">
        <f t="array" ref="BY389">_xll.DCETCVNPhuLucFHeSoOnDinh(AE389*1000, BX389*1000, AH389, AI389, AJ389, AK389, AL389, AM389, $D$29)</f>
        <v>1</v>
      </c>
      <c r="BZ389" s="52">
        <f t="shared" si="249"/>
        <v>0.16514709437664812</v>
      </c>
      <c r="CA389" s="54">
        <f t="shared" si="250"/>
        <v>0.17079144341606428</v>
      </c>
      <c r="CB389" s="5" t="str">
        <f t="shared" si="251"/>
        <v>OK</v>
      </c>
      <c r="CC389" s="56">
        <f t="shared" si="252"/>
        <v>0.34499859601035404</v>
      </c>
      <c r="CD389" s="55">
        <f t="shared" si="253"/>
        <v>0.34499859601035404</v>
      </c>
      <c r="CE389" s="54">
        <f t="shared" si="254"/>
        <v>0.34499859601035404</v>
      </c>
      <c r="CF389" s="52">
        <f t="shared" si="255"/>
        <v>0.38</v>
      </c>
      <c r="CG389" s="5" t="str">
        <f t="shared" si="256"/>
        <v>OK</v>
      </c>
      <c r="CH389" s="57">
        <f t="shared" si="257"/>
        <v>2.3317146488975653</v>
      </c>
      <c r="CI389" s="6">
        <f t="shared" si="258"/>
        <v>3.2</v>
      </c>
      <c r="CJ389" s="5" t="str">
        <f t="shared" si="259"/>
        <v>OK</v>
      </c>
      <c r="DN389" s="181"/>
      <c r="DP389" s="27"/>
      <c r="DQ389" s="27"/>
      <c r="DR389" s="5"/>
      <c r="DS389" s="5"/>
      <c r="DT389" s="27"/>
      <c r="DU389" s="27"/>
      <c r="DV389" s="82"/>
      <c r="DW389" s="82"/>
      <c r="DX389" s="82"/>
      <c r="DY389" s="70"/>
      <c r="DZ389" s="16"/>
      <c r="EH389" s="42"/>
      <c r="EI389" s="42"/>
      <c r="EJ389" s="42"/>
      <c r="EK389" s="24"/>
      <c r="EL389" s="26"/>
      <c r="EM389" s="26"/>
      <c r="EN389" s="24"/>
      <c r="EO389" s="26"/>
      <c r="EP389" s="24"/>
      <c r="EQ389" s="26"/>
      <c r="ER389" s="24"/>
      <c r="ES389" s="24"/>
      <c r="ET389" s="42"/>
      <c r="EU389" s="42"/>
      <c r="EV389" s="28"/>
      <c r="EX389" s="51"/>
      <c r="EY389" s="96"/>
      <c r="EZ389" s="52"/>
      <c r="FA389" s="54"/>
      <c r="FB389" s="5"/>
      <c r="FC389" s="56"/>
      <c r="FD389" s="55"/>
      <c r="FE389" s="54"/>
      <c r="FF389" s="52"/>
      <c r="FG389" s="5"/>
      <c r="FH389" s="57"/>
      <c r="FI389" s="6"/>
      <c r="FJ389" s="5"/>
    </row>
    <row r="390" spans="27:166">
      <c r="AA390" s="18" t="s">
        <v>131</v>
      </c>
      <c r="AB390" s="22" t="s">
        <v>342</v>
      </c>
      <c r="AC390" s="22" t="s">
        <v>211</v>
      </c>
      <c r="AD390" s="74">
        <v>0</v>
      </c>
      <c r="AE390" s="74">
        <v>9.84</v>
      </c>
      <c r="AF390" s="22">
        <v>1228</v>
      </c>
      <c r="AG390" s="22">
        <v>728</v>
      </c>
      <c r="AH390" s="22">
        <v>1228</v>
      </c>
      <c r="AI390" s="6">
        <v>10</v>
      </c>
      <c r="AJ390" s="6">
        <v>300</v>
      </c>
      <c r="AK390" s="6">
        <v>14</v>
      </c>
      <c r="AL390" s="6">
        <v>300</v>
      </c>
      <c r="AM390" s="6">
        <v>14</v>
      </c>
      <c r="AN390" s="5" t="str" cm="1">
        <f t="array" ref="AN390">_xll.Dce_Name_SectI(AF390, AG390, AJ390, AI390, AK390, "x", "-", $Q$14)</f>
        <v>(1228-728)x300x10x14</v>
      </c>
      <c r="AO390" s="5">
        <f t="shared" si="224"/>
        <v>1200</v>
      </c>
      <c r="AP390" s="27">
        <f t="shared" si="225"/>
        <v>204</v>
      </c>
      <c r="AQ390" s="27">
        <f t="shared" si="226"/>
        <v>453510.88</v>
      </c>
      <c r="AR390" s="5">
        <f t="shared" si="227"/>
        <v>6310</v>
      </c>
      <c r="AS390" s="5">
        <f t="shared" si="228"/>
        <v>7386.170684039088</v>
      </c>
      <c r="AT390" s="27">
        <f t="shared" si="229"/>
        <v>420.66666666666669</v>
      </c>
      <c r="AU390" s="27">
        <f t="shared" si="230"/>
        <v>4349.3999999999996</v>
      </c>
      <c r="AV390" s="82">
        <f t="shared" si="231"/>
        <v>9.5346666666666665E-7</v>
      </c>
      <c r="AW390" s="82">
        <f t="shared" si="232"/>
        <v>23212287</v>
      </c>
      <c r="AX390" s="82">
        <f t="shared" si="233"/>
        <v>2.3212286999999999E-5</v>
      </c>
      <c r="AY390" s="70">
        <f t="shared" si="234"/>
        <v>0.12550866986930984</v>
      </c>
      <c r="AZ390" s="16">
        <f t="shared" si="235"/>
        <v>910.5</v>
      </c>
      <c r="BA390" s="22" t="s">
        <v>313</v>
      </c>
      <c r="BB390" s="23">
        <v>10.284214404284285</v>
      </c>
      <c r="BC390" s="23">
        <v>14.031554133539998</v>
      </c>
      <c r="BD390" s="23">
        <v>1.5404737740665198E-2</v>
      </c>
      <c r="BE390" s="23">
        <v>3.5476550400578288E-2</v>
      </c>
      <c r="BF390" s="23">
        <v>1.0896094838219739E-2</v>
      </c>
      <c r="BG390" s="23">
        <v>266.76397559468427</v>
      </c>
      <c r="BH390" s="42" cm="1">
        <f t="array" ref="BH390">_xll.Bimoment(BE390,AY390,AD390,AE390,$O$75)</f>
        <v>0.27923100540438539</v>
      </c>
      <c r="BI390" s="42">
        <f t="shared" si="236"/>
        <v>1.283728145055433E-3</v>
      </c>
      <c r="BJ390" s="42">
        <f t="shared" si="237"/>
        <v>1.670423111135714</v>
      </c>
      <c r="BK390" s="24">
        <f t="shared" si="238"/>
        <v>0.35</v>
      </c>
      <c r="BL390" s="26" cm="1">
        <f t="array" ref="BL390">_xll.TCVN5575AnnexEHeSoCx(1,BK390)</f>
        <v>1.1619999999999999</v>
      </c>
      <c r="BM390" s="26">
        <f t="shared" si="239"/>
        <v>1.47</v>
      </c>
      <c r="BN390" s="24">
        <f t="shared" si="240"/>
        <v>1</v>
      </c>
      <c r="BO390" s="26" cm="1">
        <f t="array" ref="BO390">noisuy1chieu(BQ390*BN390,$C$92:$M$92,$C$93:$M$93)</f>
        <v>1.7261593341827393</v>
      </c>
      <c r="BP390" s="24">
        <f t="shared" si="241"/>
        <v>2.3216428286245488E-3</v>
      </c>
      <c r="BQ390" s="26">
        <f t="shared" si="242"/>
        <v>0.14313840243481352</v>
      </c>
      <c r="BR390" s="24">
        <f t="shared" si="243"/>
        <v>8.1146518521589285E-5</v>
      </c>
      <c r="BS390" s="24">
        <f t="shared" si="244"/>
        <v>2.9221279588892805E-3</v>
      </c>
      <c r="BT390" s="42">
        <f t="shared" si="245"/>
        <v>0.14554119178195965</v>
      </c>
      <c r="BU390" s="42">
        <f t="shared" si="246"/>
        <v>0.14838217322232733</v>
      </c>
      <c r="BV390" s="28">
        <f t="shared" si="247"/>
        <v>0.14838217322232733</v>
      </c>
      <c r="BW390" s="5" t="str">
        <f t="shared" si="248"/>
        <v>OK</v>
      </c>
      <c r="BX390" s="51">
        <v>1.2</v>
      </c>
      <c r="BY390" s="96" cm="1">
        <f t="array" ref="BY390">_xll.DCETCVNPhuLucFHeSoOnDinh(AE390*1000, BX390*1000, AH390, AI390, AJ390, AK390, AL390, AM390, $D$29)</f>
        <v>1</v>
      </c>
      <c r="BZ390" s="52">
        <f t="shared" si="249"/>
        <v>0.16632682362925327</v>
      </c>
      <c r="CA390" s="54">
        <f t="shared" si="250"/>
        <v>0.16933009810666413</v>
      </c>
      <c r="CB390" s="5" t="str">
        <f t="shared" si="251"/>
        <v>OK</v>
      </c>
      <c r="CC390" s="56">
        <f t="shared" si="252"/>
        <v>0.34499859601035404</v>
      </c>
      <c r="CD390" s="55">
        <f t="shared" si="253"/>
        <v>0.34499859601035404</v>
      </c>
      <c r="CE390" s="54">
        <f t="shared" si="254"/>
        <v>0.34499859601035404</v>
      </c>
      <c r="CF390" s="52">
        <f t="shared" si="255"/>
        <v>0.38</v>
      </c>
      <c r="CG390" s="5" t="str">
        <f t="shared" si="256"/>
        <v>OK</v>
      </c>
      <c r="CH390" s="57">
        <f t="shared" si="257"/>
        <v>3.9972251123958262</v>
      </c>
      <c r="CI390" s="6">
        <f t="shared" si="258"/>
        <v>3.2</v>
      </c>
      <c r="CJ390" s="5" t="str">
        <f t="shared" si="259"/>
        <v>Gia cường</v>
      </c>
      <c r="DN390" s="181"/>
      <c r="DP390" s="27"/>
      <c r="DQ390" s="27"/>
      <c r="DR390" s="5"/>
      <c r="DS390" s="5"/>
      <c r="DT390" s="27"/>
      <c r="DU390" s="27"/>
      <c r="DV390" s="82"/>
      <c r="DW390" s="82"/>
      <c r="DX390" s="82"/>
      <c r="DY390" s="70"/>
      <c r="DZ390" s="16"/>
      <c r="EH390" s="42"/>
      <c r="EI390" s="42"/>
      <c r="EJ390" s="42"/>
      <c r="EK390" s="24"/>
      <c r="EL390" s="26"/>
      <c r="EM390" s="26"/>
      <c r="EN390" s="24"/>
      <c r="EO390" s="26"/>
      <c r="EP390" s="24"/>
      <c r="EQ390" s="26"/>
      <c r="ER390" s="24"/>
      <c r="ES390" s="24"/>
      <c r="ET390" s="42"/>
      <c r="EU390" s="42"/>
      <c r="EV390" s="28"/>
      <c r="EX390" s="51"/>
      <c r="EY390" s="96"/>
      <c r="EZ390" s="52"/>
      <c r="FA390" s="54"/>
      <c r="FB390" s="5"/>
      <c r="FC390" s="56"/>
      <c r="FD390" s="55"/>
      <c r="FE390" s="54"/>
      <c r="FF390" s="52"/>
      <c r="FG390" s="5"/>
      <c r="FH390" s="57"/>
      <c r="FI390" s="6"/>
      <c r="FJ390" s="5"/>
    </row>
    <row r="391" spans="27:166">
      <c r="AA391" s="18" t="s">
        <v>131</v>
      </c>
      <c r="AB391" s="22" t="s">
        <v>342</v>
      </c>
      <c r="AC391" s="22" t="s">
        <v>211</v>
      </c>
      <c r="AD391" s="74">
        <v>4.92</v>
      </c>
      <c r="AE391" s="74">
        <v>9.84</v>
      </c>
      <c r="AF391" s="22">
        <v>1228</v>
      </c>
      <c r="AG391" s="22">
        <v>728</v>
      </c>
      <c r="AH391" s="22">
        <v>978</v>
      </c>
      <c r="AI391" s="6">
        <v>10</v>
      </c>
      <c r="AJ391" s="6">
        <v>300</v>
      </c>
      <c r="AK391" s="6">
        <v>14</v>
      </c>
      <c r="AL391" s="6">
        <v>300</v>
      </c>
      <c r="AM391" s="6">
        <v>14</v>
      </c>
      <c r="AN391" s="5" t="str" cm="1">
        <f t="array" ref="AN391">_xll.Dce_Name_SectI(AF391, AG391, AJ391, AI391, AK391, "x", "-", $Q$14)</f>
        <v>(1228-728)x300x10x14</v>
      </c>
      <c r="AO391" s="5">
        <f t="shared" si="224"/>
        <v>950</v>
      </c>
      <c r="AP391" s="27">
        <f t="shared" si="225"/>
        <v>179</v>
      </c>
      <c r="AQ391" s="27">
        <f t="shared" si="226"/>
        <v>266613.79666666663</v>
      </c>
      <c r="AR391" s="5">
        <f t="shared" si="227"/>
        <v>6307.916666666667</v>
      </c>
      <c r="AS391" s="5">
        <f t="shared" si="228"/>
        <v>5452.224880708929</v>
      </c>
      <c r="AT391" s="27">
        <f t="shared" si="229"/>
        <v>420.52777777777777</v>
      </c>
      <c r="AU391" s="27">
        <f t="shared" si="230"/>
        <v>3152.5250000000001</v>
      </c>
      <c r="AV391" s="82">
        <f t="shared" si="231"/>
        <v>8.7013333333333334E-7</v>
      </c>
      <c r="AW391" s="82">
        <f t="shared" si="232"/>
        <v>14636412</v>
      </c>
      <c r="AX391" s="82">
        <f t="shared" si="233"/>
        <v>1.4636412E-5</v>
      </c>
      <c r="AY391" s="70">
        <f t="shared" si="234"/>
        <v>0.1509925520416649</v>
      </c>
      <c r="AZ391" s="16">
        <f t="shared" si="235"/>
        <v>723</v>
      </c>
      <c r="BA391" s="22" t="s">
        <v>313</v>
      </c>
      <c r="BB391" s="23">
        <v>13.349438001442358</v>
      </c>
      <c r="BC391" s="23">
        <v>15.691977057845191</v>
      </c>
      <c r="BD391" s="23">
        <v>1.5404737740665198E-2</v>
      </c>
      <c r="BE391" s="23">
        <v>3.5476550400578288E-2</v>
      </c>
      <c r="BF391" s="23">
        <v>8.6703384040020343E-2</v>
      </c>
      <c r="BG391" s="23">
        <v>194.09158642895341</v>
      </c>
      <c r="BH391" s="42" cm="1">
        <f t="array" ref="BH391">_xll.Bimoment(BE391,AY391,AD391,AE391,$O$75)</f>
        <v>-0.13441886349656168</v>
      </c>
      <c r="BI391" s="42">
        <f t="shared" si="236"/>
        <v>1.6215513411226524E-3</v>
      </c>
      <c r="BJ391" s="42">
        <f t="shared" si="237"/>
        <v>1.8680925068863323</v>
      </c>
      <c r="BK391" s="24">
        <f t="shared" si="238"/>
        <v>0.44210526315789472</v>
      </c>
      <c r="BL391" s="26" cm="1">
        <f t="array" ref="BL391">_xll.TCVN5575AnnexEHeSoCx(1,BK391)</f>
        <v>1.1362105263157896</v>
      </c>
      <c r="BM391" s="26">
        <f t="shared" si="239"/>
        <v>1.47</v>
      </c>
      <c r="BN391" s="24">
        <f t="shared" si="240"/>
        <v>1</v>
      </c>
      <c r="BO391" s="26" cm="1">
        <f t="array" ref="BO391">noisuy1chieu(BQ391*BN391,$C$92:$M$92,$C$93:$M$93)</f>
        <v>1.7285608053207397</v>
      </c>
      <c r="BP391" s="24">
        <f t="shared" si="241"/>
        <v>3.43450698361131E-3</v>
      </c>
      <c r="BQ391" s="26">
        <f t="shared" si="242"/>
        <v>0.14428746161374559</v>
      </c>
      <c r="BR391" s="24">
        <f t="shared" si="243"/>
        <v>6.4591962133368893E-4</v>
      </c>
      <c r="BS391" s="24">
        <f t="shared" si="244"/>
        <v>1.7690238223366165E-3</v>
      </c>
      <c r="BT391" s="42">
        <f t="shared" si="245"/>
        <v>0.1483678882186906</v>
      </c>
      <c r="BU391" s="42">
        <f t="shared" si="246"/>
        <v>0.14949099241969352</v>
      </c>
      <c r="BV391" s="28">
        <f t="shared" si="247"/>
        <v>0.14949099241969352</v>
      </c>
      <c r="BW391" s="5" t="str">
        <f t="shared" si="248"/>
        <v>OK</v>
      </c>
      <c r="BX391" s="51">
        <v>1.2</v>
      </c>
      <c r="BY391" s="96" cm="1">
        <f t="array" ref="BY391">_xll.DCETCVNPhuLucFHeSoOnDinh(AE391*1000, BX391*1000, AH391, AI391, AJ391, AK391, AL391, AM391, $D$29)</f>
        <v>1</v>
      </c>
      <c r="BZ391" s="52">
        <f t="shared" si="249"/>
        <v>0.16394093270092316</v>
      </c>
      <c r="CA391" s="54">
        <f t="shared" si="250"/>
        <v>0.16635587614459349</v>
      </c>
      <c r="CB391" s="5" t="str">
        <f t="shared" si="251"/>
        <v>OK</v>
      </c>
      <c r="CC391" s="56">
        <f t="shared" si="252"/>
        <v>0.34499859601035404</v>
      </c>
      <c r="CD391" s="55">
        <f t="shared" si="253"/>
        <v>0.34499859601035404</v>
      </c>
      <c r="CE391" s="54">
        <f t="shared" si="254"/>
        <v>0.34499859601035404</v>
      </c>
      <c r="CF391" s="52">
        <f t="shared" si="255"/>
        <v>0.38</v>
      </c>
      <c r="CG391" s="5" t="str">
        <f t="shared" si="256"/>
        <v>OK</v>
      </c>
      <c r="CH391" s="57">
        <f t="shared" si="257"/>
        <v>3.1644698806466955</v>
      </c>
      <c r="CI391" s="6">
        <f t="shared" si="258"/>
        <v>3.2</v>
      </c>
      <c r="CJ391" s="5" t="str">
        <f t="shared" si="259"/>
        <v>OK</v>
      </c>
      <c r="DN391" s="181"/>
      <c r="DP391" s="27"/>
      <c r="DQ391" s="27"/>
      <c r="DR391" s="5"/>
      <c r="DS391" s="5"/>
      <c r="DT391" s="27"/>
      <c r="DU391" s="27"/>
      <c r="DV391" s="82"/>
      <c r="DW391" s="82"/>
      <c r="DX391" s="82"/>
      <c r="DY391" s="70"/>
      <c r="DZ391" s="16"/>
      <c r="EH391" s="42"/>
      <c r="EI391" s="42"/>
      <c r="EJ391" s="42"/>
      <c r="EK391" s="24"/>
      <c r="EL391" s="26"/>
      <c r="EM391" s="26"/>
      <c r="EN391" s="24"/>
      <c r="EO391" s="26"/>
      <c r="EP391" s="24"/>
      <c r="EQ391" s="26"/>
      <c r="ER391" s="24"/>
      <c r="ES391" s="24"/>
      <c r="ET391" s="42"/>
      <c r="EU391" s="42"/>
      <c r="EV391" s="28"/>
      <c r="EX391" s="51"/>
      <c r="EY391" s="96"/>
      <c r="EZ391" s="52"/>
      <c r="FA391" s="54"/>
      <c r="FB391" s="5"/>
      <c r="FC391" s="56"/>
      <c r="FD391" s="55"/>
      <c r="FE391" s="54"/>
      <c r="FF391" s="52"/>
      <c r="FG391" s="5"/>
      <c r="FH391" s="57"/>
      <c r="FI391" s="6"/>
      <c r="FJ391" s="5"/>
    </row>
    <row r="392" spans="27:166">
      <c r="AA392" s="18" t="s">
        <v>131</v>
      </c>
      <c r="AB392" s="22" t="s">
        <v>342</v>
      </c>
      <c r="AC392" s="22" t="s">
        <v>211</v>
      </c>
      <c r="AD392" s="74">
        <v>8.26</v>
      </c>
      <c r="AE392" s="74">
        <v>9.84</v>
      </c>
      <c r="AF392" s="22">
        <v>1228</v>
      </c>
      <c r="AG392" s="22">
        <v>728</v>
      </c>
      <c r="AH392" s="22">
        <v>808.49119861273095</v>
      </c>
      <c r="AI392" s="6">
        <v>10</v>
      </c>
      <c r="AJ392" s="6">
        <v>300</v>
      </c>
      <c r="AK392" s="6">
        <v>14</v>
      </c>
      <c r="AL392" s="6">
        <v>300</v>
      </c>
      <c r="AM392" s="6">
        <v>14</v>
      </c>
      <c r="AN392" s="5" t="str" cm="1">
        <f t="array" ref="AN392">_xll.Dce_Name_SectI(AF392, AG392, AJ392, AI392, AK392, "x", "-", $Q$14)</f>
        <v>(1228-728)x300x10x14</v>
      </c>
      <c r="AO392" s="5">
        <f t="shared" si="224"/>
        <v>780.49119861273095</v>
      </c>
      <c r="AP392" s="27">
        <f t="shared" si="225"/>
        <v>162.04911986127311</v>
      </c>
      <c r="AQ392" s="27">
        <f t="shared" si="226"/>
        <v>172189.89394905735</v>
      </c>
      <c r="AR392" s="5">
        <f t="shared" si="227"/>
        <v>6306.5040933217724</v>
      </c>
      <c r="AS392" s="5">
        <f t="shared" si="228"/>
        <v>4259.5366342766256</v>
      </c>
      <c r="AT392" s="27">
        <f t="shared" si="229"/>
        <v>420.4336062214515</v>
      </c>
      <c r="AU392" s="27">
        <f t="shared" si="230"/>
        <v>2429.8896559766567</v>
      </c>
      <c r="AV392" s="82">
        <f t="shared" si="231"/>
        <v>8.1363039953757696E-7</v>
      </c>
      <c r="AW392" s="82">
        <f t="shared" si="232"/>
        <v>9941656.1686012279</v>
      </c>
      <c r="AX392" s="82">
        <f t="shared" si="233"/>
        <v>9.9416561686012285E-6</v>
      </c>
      <c r="AY392" s="70">
        <f t="shared" si="234"/>
        <v>0.17715937900807543</v>
      </c>
      <c r="AZ392" s="16">
        <f t="shared" si="235"/>
        <v>595.86839895954824</v>
      </c>
      <c r="BA392" s="22" t="s">
        <v>313</v>
      </c>
      <c r="BB392" s="23">
        <v>15.351470426877425</v>
      </c>
      <c r="BC392" s="23">
        <v>17.459969399800393</v>
      </c>
      <c r="BD392" s="23">
        <v>1.5404737740665198E-2</v>
      </c>
      <c r="BE392" s="23">
        <v>3.5476550400578288E-2</v>
      </c>
      <c r="BF392" s="23">
        <v>0.13810339495608148</v>
      </c>
      <c r="BG392" s="23">
        <v>138.92788524932308</v>
      </c>
      <c r="BH392" s="42" cm="1">
        <f t="array" ref="BH392">_xll.Bimoment(BE392,AY392,AD392,AE392,$O$75)</f>
        <v>4.8659905991114395E-2</v>
      </c>
      <c r="BI392" s="42">
        <f t="shared" si="236"/>
        <v>1.9737234408339329E-3</v>
      </c>
      <c r="BJ392" s="42">
        <f t="shared" si="237"/>
        <v>2.0785677856905229</v>
      </c>
      <c r="BK392" s="24">
        <f t="shared" si="238"/>
        <v>0.53812266012290844</v>
      </c>
      <c r="BL392" s="26" cm="1">
        <f t="array" ref="BL392">_xll.TCVN5575AnnexEHeSoCx(1,BK392)</f>
        <v>1.1161877339877091</v>
      </c>
      <c r="BM392" s="26">
        <f t="shared" si="239"/>
        <v>1.47</v>
      </c>
      <c r="BN392" s="24">
        <f t="shared" si="240"/>
        <v>1</v>
      </c>
      <c r="BO392" s="26" cm="1">
        <f t="array" ref="BO392">noisuy1chieu(BQ392*BN392,$C$92:$M$92,$C$93:$M$93)</f>
        <v>1.7082487344741821</v>
      </c>
      <c r="BP392" s="24">
        <f t="shared" si="241"/>
        <v>4.3627241688774313E-3</v>
      </c>
      <c r="BQ392" s="26">
        <f t="shared" si="242"/>
        <v>0.13456876714123536</v>
      </c>
      <c r="BR392" s="24">
        <f t="shared" si="243"/>
        <v>1.029067942478232E-3</v>
      </c>
      <c r="BS392" s="24">
        <f t="shared" si="244"/>
        <v>7.8626007740030589E-4</v>
      </c>
      <c r="BT392" s="42">
        <f t="shared" si="245"/>
        <v>0.13996055925259102</v>
      </c>
      <c r="BU392" s="42">
        <f t="shared" si="246"/>
        <v>0.13971775138751311</v>
      </c>
      <c r="BV392" s="28">
        <f t="shared" si="247"/>
        <v>0.13996055925259102</v>
      </c>
      <c r="BW392" s="5" t="str">
        <f t="shared" si="248"/>
        <v>OK</v>
      </c>
      <c r="BX392" s="51">
        <v>1.2</v>
      </c>
      <c r="BY392" s="96" cm="1">
        <f t="array" ref="BY392">_xll.DCETCVNPhuLucFHeSoOnDinh(AE392*1000, BX392*1000, AH392, AI392, AJ392, AK392, AL392, AM392, $D$29)</f>
        <v>1</v>
      </c>
      <c r="BZ392" s="52">
        <f t="shared" si="249"/>
        <v>0.15020400726089519</v>
      </c>
      <c r="CA392" s="54">
        <f t="shared" si="250"/>
        <v>0.15201933528077374</v>
      </c>
      <c r="CB392" s="5" t="str">
        <f t="shared" si="251"/>
        <v>OK</v>
      </c>
      <c r="CC392" s="56">
        <f t="shared" si="252"/>
        <v>0.34499859601035404</v>
      </c>
      <c r="CD392" s="55">
        <f t="shared" si="253"/>
        <v>0.34499859601035404</v>
      </c>
      <c r="CE392" s="54">
        <f t="shared" si="254"/>
        <v>0.34499859601035404</v>
      </c>
      <c r="CF392" s="52">
        <f t="shared" si="255"/>
        <v>0.38</v>
      </c>
      <c r="CG392" s="5" t="str">
        <f t="shared" si="256"/>
        <v>OK</v>
      </c>
      <c r="CH392" s="57">
        <f t="shared" si="257"/>
        <v>2.5998325159156055</v>
      </c>
      <c r="CI392" s="6">
        <f t="shared" si="258"/>
        <v>3.2</v>
      </c>
      <c r="CJ392" s="5" t="str">
        <f t="shared" si="259"/>
        <v>OK</v>
      </c>
      <c r="DN392" s="181"/>
      <c r="DP392" s="27"/>
      <c r="DQ392" s="27"/>
      <c r="DR392" s="5"/>
      <c r="DS392" s="5"/>
      <c r="DT392" s="27"/>
      <c r="DU392" s="27"/>
      <c r="DV392" s="82"/>
      <c r="DW392" s="82"/>
      <c r="DX392" s="82"/>
      <c r="DY392" s="70"/>
      <c r="DZ392" s="16"/>
      <c r="EH392" s="42"/>
      <c r="EI392" s="42"/>
      <c r="EJ392" s="42"/>
      <c r="EK392" s="24"/>
      <c r="EL392" s="26"/>
      <c r="EM392" s="26"/>
      <c r="EN392" s="24"/>
      <c r="EO392" s="26"/>
      <c r="EP392" s="24"/>
      <c r="EQ392" s="26"/>
      <c r="ER392" s="24"/>
      <c r="ES392" s="24"/>
      <c r="ET392" s="42"/>
      <c r="EU392" s="42"/>
      <c r="EV392" s="28"/>
      <c r="EX392" s="51"/>
      <c r="EY392" s="96"/>
      <c r="EZ392" s="52"/>
      <c r="FA392" s="54"/>
      <c r="FB392" s="5"/>
      <c r="FC392" s="56"/>
      <c r="FD392" s="55"/>
      <c r="FE392" s="54"/>
      <c r="FF392" s="52"/>
      <c r="FG392" s="5"/>
      <c r="FH392" s="57"/>
      <c r="FI392" s="6"/>
      <c r="FJ392" s="5"/>
    </row>
    <row r="393" spans="27:166">
      <c r="AA393" s="18" t="s">
        <v>131</v>
      </c>
      <c r="AB393" s="22" t="s">
        <v>342</v>
      </c>
      <c r="AC393" s="22" t="s">
        <v>211</v>
      </c>
      <c r="AD393" s="74">
        <v>8.26</v>
      </c>
      <c r="AE393" s="74">
        <v>9.84</v>
      </c>
      <c r="AF393" s="22">
        <v>1228</v>
      </c>
      <c r="AG393" s="22">
        <v>728</v>
      </c>
      <c r="AH393" s="22">
        <v>808.49119861273095</v>
      </c>
      <c r="AI393" s="6">
        <v>10</v>
      </c>
      <c r="AJ393" s="6">
        <v>300</v>
      </c>
      <c r="AK393" s="6">
        <v>14</v>
      </c>
      <c r="AL393" s="6">
        <v>300</v>
      </c>
      <c r="AM393" s="6">
        <v>14</v>
      </c>
      <c r="AN393" s="5" t="str" cm="1">
        <f t="array" ref="AN393">_xll.Dce_Name_SectI(AF393, AG393, AJ393, AI393, AK393, "x", "-", $Q$14)</f>
        <v>(1228-728)x300x10x14</v>
      </c>
      <c r="AO393" s="5">
        <f t="shared" si="224"/>
        <v>780.49119861273095</v>
      </c>
      <c r="AP393" s="27">
        <f t="shared" si="225"/>
        <v>162.04911986127311</v>
      </c>
      <c r="AQ393" s="27">
        <f t="shared" si="226"/>
        <v>172189.89394905735</v>
      </c>
      <c r="AR393" s="5">
        <f t="shared" si="227"/>
        <v>6306.5040933217724</v>
      </c>
      <c r="AS393" s="5">
        <f t="shared" si="228"/>
        <v>4259.5366342766256</v>
      </c>
      <c r="AT393" s="27">
        <f t="shared" si="229"/>
        <v>420.4336062214515</v>
      </c>
      <c r="AU393" s="27">
        <f t="shared" si="230"/>
        <v>2429.8896559766567</v>
      </c>
      <c r="AV393" s="82">
        <f t="shared" si="231"/>
        <v>8.1363039953757696E-7</v>
      </c>
      <c r="AW393" s="82">
        <f t="shared" si="232"/>
        <v>9941656.1686012279</v>
      </c>
      <c r="AX393" s="82">
        <f t="shared" si="233"/>
        <v>9.9416561686012285E-6</v>
      </c>
      <c r="AY393" s="70">
        <f t="shared" si="234"/>
        <v>0.17715937900807543</v>
      </c>
      <c r="AZ393" s="16">
        <f t="shared" si="235"/>
        <v>595.86839895954824</v>
      </c>
      <c r="BA393" s="22" t="s">
        <v>313</v>
      </c>
      <c r="BB393" s="23">
        <v>15.425645815645112</v>
      </c>
      <c r="BC393" s="23">
        <v>16.835659877978742</v>
      </c>
      <c r="BD393" s="23">
        <v>0.29731310093200136</v>
      </c>
      <c r="BE393" s="23">
        <v>3.5476550400580009E-2</v>
      </c>
      <c r="BF393" s="23">
        <v>0.1381033949560333</v>
      </c>
      <c r="BG393" s="23">
        <v>138.92788012505184</v>
      </c>
      <c r="BH393" s="42" cm="1">
        <f t="array" ref="BH393">_xll.Bimoment(BE393,AY393,AD393,AE393,$O$75)</f>
        <v>4.8659905991116754E-2</v>
      </c>
      <c r="BI393" s="42">
        <f t="shared" si="236"/>
        <v>3.8093075419742696E-2</v>
      </c>
      <c r="BJ393" s="42">
        <f t="shared" si="237"/>
        <v>2.0042452235688977</v>
      </c>
      <c r="BK393" s="24">
        <f t="shared" si="238"/>
        <v>0.53812266012290844</v>
      </c>
      <c r="BL393" s="26" cm="1">
        <f t="array" ref="BL393">_xll.TCVN5575AnnexEHeSoCx(1,BK393)</f>
        <v>1.1161877339877091</v>
      </c>
      <c r="BM393" s="26">
        <f t="shared" si="239"/>
        <v>1.47</v>
      </c>
      <c r="BN393" s="24">
        <f t="shared" si="240"/>
        <v>1</v>
      </c>
      <c r="BO393" s="26" cm="1">
        <f t="array" ref="BO393">noisuy1chieu(BQ393*BN393,$C$92:$M$92,$C$93:$M$93)</f>
        <v>1.7082487344741821</v>
      </c>
      <c r="BP393" s="24">
        <f t="shared" si="241"/>
        <v>4.3838040232701478E-3</v>
      </c>
      <c r="BQ393" s="26">
        <f t="shared" si="242"/>
        <v>0.13456876217774758</v>
      </c>
      <c r="BR393" s="24">
        <f t="shared" si="243"/>
        <v>1.0290679424778729E-3</v>
      </c>
      <c r="BS393" s="24">
        <f t="shared" si="244"/>
        <v>7.8626007740034394E-4</v>
      </c>
      <c r="BT393" s="42">
        <f t="shared" si="245"/>
        <v>0.1399816341434956</v>
      </c>
      <c r="BU393" s="42">
        <f t="shared" si="246"/>
        <v>0.13973882627841808</v>
      </c>
      <c r="BV393" s="28">
        <f t="shared" si="247"/>
        <v>0.1399816341434956</v>
      </c>
      <c r="BW393" s="5" t="str">
        <f t="shared" si="248"/>
        <v>OK</v>
      </c>
      <c r="BX393" s="51">
        <v>1.2</v>
      </c>
      <c r="BY393" s="96" cm="1">
        <f t="array" ref="BY393">_xll.DCETCVNPhuLucFHeSoOnDinh(AE393*1000, BX393*1000, AH393, AI393, AJ393, AK393, AL393, AM393, $D$29)</f>
        <v>1</v>
      </c>
      <c r="BZ393" s="52">
        <f t="shared" si="249"/>
        <v>0.15020400172071097</v>
      </c>
      <c r="CA393" s="54">
        <f t="shared" si="250"/>
        <v>0.15201932974058918</v>
      </c>
      <c r="CB393" s="5" t="str">
        <f t="shared" si="251"/>
        <v>OK</v>
      </c>
      <c r="CC393" s="56">
        <f t="shared" si="252"/>
        <v>0.34499859601035404</v>
      </c>
      <c r="CD393" s="55">
        <f t="shared" si="253"/>
        <v>0.34499859601035404</v>
      </c>
      <c r="CE393" s="54">
        <f t="shared" si="254"/>
        <v>0.34499859601035404</v>
      </c>
      <c r="CF393" s="52">
        <f t="shared" si="255"/>
        <v>0.38</v>
      </c>
      <c r="CG393" s="5" t="str">
        <f t="shared" si="256"/>
        <v>OK</v>
      </c>
      <c r="CH393" s="57">
        <f t="shared" si="257"/>
        <v>2.5998325159156055</v>
      </c>
      <c r="CI393" s="6">
        <f t="shared" si="258"/>
        <v>3.2</v>
      </c>
      <c r="CJ393" s="5" t="str">
        <f t="shared" si="259"/>
        <v>OK</v>
      </c>
      <c r="DN393" s="181"/>
      <c r="DP393" s="27"/>
      <c r="DQ393" s="27"/>
      <c r="DR393" s="5"/>
      <c r="DS393" s="5"/>
      <c r="DT393" s="27"/>
      <c r="DU393" s="27"/>
      <c r="DV393" s="82"/>
      <c r="DW393" s="82"/>
      <c r="DX393" s="82"/>
      <c r="DY393" s="70"/>
      <c r="DZ393" s="16"/>
      <c r="EH393" s="42"/>
      <c r="EI393" s="42"/>
      <c r="EJ393" s="42"/>
      <c r="EK393" s="24"/>
      <c r="EL393" s="26"/>
      <c r="EM393" s="26"/>
      <c r="EN393" s="24"/>
      <c r="EO393" s="26"/>
      <c r="EP393" s="24"/>
      <c r="EQ393" s="26"/>
      <c r="ER393" s="24"/>
      <c r="ES393" s="24"/>
      <c r="ET393" s="42"/>
      <c r="EU393" s="42"/>
      <c r="EV393" s="28"/>
      <c r="EX393" s="51"/>
      <c r="EY393" s="96"/>
      <c r="EZ393" s="52"/>
      <c r="FA393" s="54"/>
      <c r="FB393" s="5"/>
      <c r="FC393" s="56"/>
      <c r="FD393" s="55"/>
      <c r="FE393" s="54"/>
      <c r="FF393" s="52"/>
      <c r="FG393" s="5"/>
      <c r="FH393" s="57"/>
      <c r="FI393" s="6"/>
      <c r="FJ393" s="5"/>
    </row>
    <row r="394" spans="27:166">
      <c r="AA394" s="18" t="s">
        <v>131</v>
      </c>
      <c r="AB394" s="22" t="s">
        <v>342</v>
      </c>
      <c r="AC394" s="22" t="s">
        <v>211</v>
      </c>
      <c r="AD394" s="74">
        <v>9.84</v>
      </c>
      <c r="AE394" s="74">
        <v>9.84</v>
      </c>
      <c r="AF394" s="22">
        <v>1228</v>
      </c>
      <c r="AG394" s="22">
        <v>728</v>
      </c>
      <c r="AH394" s="22">
        <v>728</v>
      </c>
      <c r="AI394" s="6">
        <v>10</v>
      </c>
      <c r="AJ394" s="6">
        <v>300</v>
      </c>
      <c r="AK394" s="6">
        <v>14</v>
      </c>
      <c r="AL394" s="6">
        <v>300</v>
      </c>
      <c r="AM394" s="6">
        <v>14</v>
      </c>
      <c r="AN394" s="5" t="str" cm="1">
        <f t="array" ref="AN394">_xll.Dce_Name_SectI(AF394, AG394, AJ394, AI394, AK394, "x", "-", $Q$14)</f>
        <v>(1228-728)x300x10x14</v>
      </c>
      <c r="AO394" s="5">
        <f t="shared" si="224"/>
        <v>700</v>
      </c>
      <c r="AP394" s="27">
        <f t="shared" si="225"/>
        <v>154</v>
      </c>
      <c r="AQ394" s="27">
        <f t="shared" si="226"/>
        <v>135654.21333333332</v>
      </c>
      <c r="AR394" s="5">
        <f t="shared" si="227"/>
        <v>6305.833333333333</v>
      </c>
      <c r="AS394" s="5">
        <f t="shared" si="228"/>
        <v>3726.7641025641024</v>
      </c>
      <c r="AT394" s="27">
        <f t="shared" si="229"/>
        <v>420.38888888888886</v>
      </c>
      <c r="AU394" s="27">
        <f t="shared" si="230"/>
        <v>2111.9</v>
      </c>
      <c r="AV394" s="82">
        <f t="shared" si="231"/>
        <v>7.8680000000000003E-7</v>
      </c>
      <c r="AW394" s="82">
        <f t="shared" si="232"/>
        <v>8029287</v>
      </c>
      <c r="AX394" s="82">
        <f t="shared" si="233"/>
        <v>8.0292870000000006E-6</v>
      </c>
      <c r="AY394" s="70">
        <f t="shared" si="234"/>
        <v>0.19385348826075771</v>
      </c>
      <c r="AZ394" s="16">
        <f t="shared" si="235"/>
        <v>535.5</v>
      </c>
      <c r="BA394" s="22" t="s">
        <v>313</v>
      </c>
      <c r="BB394" s="23">
        <v>16.354719738455582</v>
      </c>
      <c r="BC394" s="23">
        <v>17.856910638675458</v>
      </c>
      <c r="BD394" s="23">
        <v>0.29731310093200136</v>
      </c>
      <c r="BE394" s="23">
        <v>3.5476550400580009E-2</v>
      </c>
      <c r="BF394" s="23">
        <v>0.33295971008389413</v>
      </c>
      <c r="BG394" s="23">
        <v>111.45986235185947</v>
      </c>
      <c r="BH394" s="42" cm="1">
        <f t="array" ref="BH394">_xll.Bimoment(BE394,AY394,AD394,AE394,$O$75)</f>
        <v>0.27027234242925435</v>
      </c>
      <c r="BI394" s="42">
        <f t="shared" si="236"/>
        <v>4.2473300133143058E-2</v>
      </c>
      <c r="BJ394" s="42">
        <f t="shared" si="237"/>
        <v>2.1258226950804113</v>
      </c>
      <c r="BK394" s="24">
        <f t="shared" si="238"/>
        <v>0.6</v>
      </c>
      <c r="BL394" s="26" cm="1">
        <f t="array" ref="BL394">_xll.TCVN5575AnnexEHeSoCx(1,BK394)</f>
        <v>1.1099999999999999</v>
      </c>
      <c r="BM394" s="26">
        <f t="shared" si="239"/>
        <v>1.47</v>
      </c>
      <c r="BN394" s="24">
        <f t="shared" si="240"/>
        <v>1</v>
      </c>
      <c r="BO394" s="26" cm="1">
        <f t="array" ref="BO394">noisuy1chieu(BQ394*BN394,$C$92:$M$92,$C$93:$M$93)</f>
        <v>1.6863369941711426</v>
      </c>
      <c r="BP394" s="24">
        <f t="shared" si="241"/>
        <v>4.8907654720261925E-3</v>
      </c>
      <c r="BQ394" s="26">
        <f t="shared" si="242"/>
        <v>0.12408465344498343</v>
      </c>
      <c r="BR394" s="24">
        <f t="shared" si="243"/>
        <v>2.4812902736846146E-3</v>
      </c>
      <c r="BS394" s="24">
        <f t="shared" si="244"/>
        <v>4.9225958782201902E-3</v>
      </c>
      <c r="BT394" s="42">
        <f t="shared" si="245"/>
        <v>0.13145670919069424</v>
      </c>
      <c r="BU394" s="42">
        <f t="shared" si="246"/>
        <v>0.13389801479522981</v>
      </c>
      <c r="BV394" s="28">
        <f t="shared" si="247"/>
        <v>0.13389801479522981</v>
      </c>
      <c r="BW394" s="5" t="str">
        <f t="shared" si="248"/>
        <v>OK</v>
      </c>
      <c r="BX394" s="51">
        <v>1.2</v>
      </c>
      <c r="BY394" s="96" cm="1">
        <f t="array" ref="BY394">_xll.DCETCVNPhuLucFHeSoOnDinh(AE394*1000, BX394*1000, AH394, AI394, AJ394, AK394, AL394, AM394, $D$29)</f>
        <v>1</v>
      </c>
      <c r="BZ394" s="52">
        <f t="shared" si="249"/>
        <v>0.13773396532393159</v>
      </c>
      <c r="CA394" s="54">
        <f t="shared" si="250"/>
        <v>0.14513785147583641</v>
      </c>
      <c r="CB394" s="5" t="str">
        <f t="shared" si="251"/>
        <v>OK</v>
      </c>
      <c r="CC394" s="56">
        <f t="shared" si="252"/>
        <v>0.34499859601035404</v>
      </c>
      <c r="CD394" s="55">
        <f t="shared" si="253"/>
        <v>0.34499859601035404</v>
      </c>
      <c r="CE394" s="54">
        <f t="shared" si="254"/>
        <v>0.34499859601035404</v>
      </c>
      <c r="CF394" s="52">
        <f t="shared" si="255"/>
        <v>0.38</v>
      </c>
      <c r="CG394" s="5" t="str">
        <f t="shared" si="256"/>
        <v>OK</v>
      </c>
      <c r="CH394" s="57">
        <f t="shared" si="257"/>
        <v>2.3317146488975653</v>
      </c>
      <c r="CI394" s="6">
        <f t="shared" si="258"/>
        <v>3.2</v>
      </c>
      <c r="CJ394" s="5" t="str">
        <f t="shared" si="259"/>
        <v>OK</v>
      </c>
      <c r="DN394" s="181"/>
      <c r="DP394" s="27"/>
      <c r="DQ394" s="27"/>
      <c r="DR394" s="5"/>
      <c r="DS394" s="5"/>
      <c r="DT394" s="27"/>
      <c r="DU394" s="27"/>
      <c r="DV394" s="82"/>
      <c r="DW394" s="82"/>
      <c r="DX394" s="82"/>
      <c r="DY394" s="70"/>
      <c r="DZ394" s="16"/>
      <c r="EH394" s="42"/>
      <c r="EI394" s="42"/>
      <c r="EJ394" s="42"/>
      <c r="EK394" s="24"/>
      <c r="EL394" s="26"/>
      <c r="EM394" s="26"/>
      <c r="EN394" s="24"/>
      <c r="EO394" s="26"/>
      <c r="EP394" s="24"/>
      <c r="EQ394" s="26"/>
      <c r="ER394" s="24"/>
      <c r="ES394" s="24"/>
      <c r="ET394" s="42"/>
      <c r="EU394" s="42"/>
      <c r="EV394" s="28"/>
      <c r="EX394" s="51"/>
      <c r="EY394" s="96"/>
      <c r="EZ394" s="52"/>
      <c r="FA394" s="54"/>
      <c r="FB394" s="5"/>
      <c r="FC394" s="56"/>
      <c r="FD394" s="55"/>
      <c r="FE394" s="54"/>
      <c r="FF394" s="52"/>
      <c r="FG394" s="5"/>
      <c r="FH394" s="57"/>
      <c r="FI394" s="6"/>
      <c r="FJ394" s="5"/>
    </row>
    <row r="395" spans="27:166">
      <c r="AA395" s="18" t="s">
        <v>131</v>
      </c>
      <c r="AB395" s="22" t="s">
        <v>342</v>
      </c>
      <c r="AC395" s="22" t="s">
        <v>211</v>
      </c>
      <c r="AD395" s="74">
        <v>0</v>
      </c>
      <c r="AE395" s="74">
        <v>9.84</v>
      </c>
      <c r="AF395" s="22">
        <v>1228</v>
      </c>
      <c r="AG395" s="22">
        <v>728</v>
      </c>
      <c r="AH395" s="22">
        <v>1228</v>
      </c>
      <c r="AI395" s="6">
        <v>10</v>
      </c>
      <c r="AJ395" s="6">
        <v>300</v>
      </c>
      <c r="AK395" s="6">
        <v>14</v>
      </c>
      <c r="AL395" s="6">
        <v>300</v>
      </c>
      <c r="AM395" s="6">
        <v>14</v>
      </c>
      <c r="AN395" s="5" t="str" cm="1">
        <f t="array" ref="AN395">_xll.Dce_Name_SectI(AF395, AG395, AJ395, AI395, AK395, "x", "-", $Q$14)</f>
        <v>(1228-728)x300x10x14</v>
      </c>
      <c r="AO395" s="5">
        <f t="shared" si="224"/>
        <v>1200</v>
      </c>
      <c r="AP395" s="27">
        <f t="shared" si="225"/>
        <v>204</v>
      </c>
      <c r="AQ395" s="27">
        <f t="shared" si="226"/>
        <v>453510.88</v>
      </c>
      <c r="AR395" s="5">
        <f t="shared" si="227"/>
        <v>6310</v>
      </c>
      <c r="AS395" s="5">
        <f t="shared" si="228"/>
        <v>7386.170684039088</v>
      </c>
      <c r="AT395" s="27">
        <f t="shared" si="229"/>
        <v>420.66666666666669</v>
      </c>
      <c r="AU395" s="27">
        <f t="shared" si="230"/>
        <v>4349.3999999999996</v>
      </c>
      <c r="AV395" s="82">
        <f t="shared" si="231"/>
        <v>9.5346666666666665E-7</v>
      </c>
      <c r="AW395" s="82">
        <f t="shared" si="232"/>
        <v>23212287</v>
      </c>
      <c r="AX395" s="82">
        <f t="shared" si="233"/>
        <v>2.3212286999999999E-5</v>
      </c>
      <c r="AY395" s="70">
        <f t="shared" si="234"/>
        <v>0.12550866986930984</v>
      </c>
      <c r="AZ395" s="16">
        <f t="shared" si="235"/>
        <v>910.5</v>
      </c>
      <c r="BA395" s="22" t="s">
        <v>314</v>
      </c>
      <c r="BB395" s="23">
        <v>94.216303153516492</v>
      </c>
      <c r="BC395" s="23">
        <v>38.592498951536072</v>
      </c>
      <c r="BD395" s="23">
        <v>1.4537046716811552E-2</v>
      </c>
      <c r="BE395" s="23">
        <v>3.7291198799783064E-2</v>
      </c>
      <c r="BF395" s="23">
        <v>1.0535082527972861E-2</v>
      </c>
      <c r="BG395" s="23">
        <v>478.65774016089142</v>
      </c>
      <c r="BH395" s="42" cm="1">
        <f t="array" ref="BH395">_xll.Bimoment(BE395,AY395,AD395,AE395,$O$75)</f>
        <v>0.29351385115020934</v>
      </c>
      <c r="BI395" s="42">
        <f t="shared" si="236"/>
        <v>1.2114205597342962E-3</v>
      </c>
      <c r="BJ395" s="42">
        <f t="shared" si="237"/>
        <v>4.5943451132781039</v>
      </c>
      <c r="BK395" s="24">
        <f t="shared" si="238"/>
        <v>0.35</v>
      </c>
      <c r="BL395" s="26" cm="1">
        <f t="array" ref="BL395">_xll.TCVN5575AnnexEHeSoCx(1,BK395)</f>
        <v>1.1619999999999999</v>
      </c>
      <c r="BM395" s="26">
        <f t="shared" si="239"/>
        <v>1.47</v>
      </c>
      <c r="BN395" s="24">
        <f t="shared" si="240"/>
        <v>1</v>
      </c>
      <c r="BO395" s="26" cm="1">
        <f t="array" ref="BO395">noisuy1chieu(BQ395*BN395,$C$92:$M$92,$C$93:$M$93)</f>
        <v>1.96378493309021</v>
      </c>
      <c r="BP395" s="24">
        <f t="shared" si="241"/>
        <v>2.1269160283624085E-2</v>
      </c>
      <c r="BQ395" s="26">
        <f t="shared" si="242"/>
        <v>0.25683491965866972</v>
      </c>
      <c r="BR395" s="24">
        <f t="shared" si="243"/>
        <v>7.8457950502044E-5</v>
      </c>
      <c r="BS395" s="24">
        <f t="shared" si="244"/>
        <v>2.6999215650675219E-3</v>
      </c>
      <c r="BT395" s="42">
        <f t="shared" si="245"/>
        <v>0.27818253789279584</v>
      </c>
      <c r="BU395" s="42">
        <f t="shared" si="246"/>
        <v>0.28080400150736134</v>
      </c>
      <c r="BV395" s="28">
        <f t="shared" si="247"/>
        <v>0.28080400150736134</v>
      </c>
      <c r="BW395" s="5" t="str">
        <f t="shared" si="248"/>
        <v>OK</v>
      </c>
      <c r="BX395" s="51">
        <v>1.2</v>
      </c>
      <c r="BY395" s="96" cm="1">
        <f t="array" ref="BY395">_xll.DCETCVNPhuLucFHeSoOnDinh(AE395*1000, BX395*1000, AH395, AI395, AJ395, AK395, AL395, AM395, $D$29)</f>
        <v>1</v>
      </c>
      <c r="BZ395" s="52">
        <f t="shared" si="249"/>
        <v>0.29844217664337425</v>
      </c>
      <c r="CA395" s="54">
        <f t="shared" si="250"/>
        <v>0.30122055615894383</v>
      </c>
      <c r="CB395" s="5" t="str">
        <f t="shared" si="251"/>
        <v>OK</v>
      </c>
      <c r="CC395" s="56">
        <f t="shared" si="252"/>
        <v>0.34499859601035404</v>
      </c>
      <c r="CD395" s="55">
        <f t="shared" si="253"/>
        <v>0.34499859601035404</v>
      </c>
      <c r="CE395" s="54">
        <f t="shared" si="254"/>
        <v>0.34499859601035404</v>
      </c>
      <c r="CF395" s="52">
        <f t="shared" si="255"/>
        <v>0.38</v>
      </c>
      <c r="CG395" s="5" t="str">
        <f t="shared" si="256"/>
        <v>OK</v>
      </c>
      <c r="CH395" s="57">
        <f t="shared" si="257"/>
        <v>3.9972251123958262</v>
      </c>
      <c r="CI395" s="6">
        <f t="shared" si="258"/>
        <v>3.2</v>
      </c>
      <c r="CJ395" s="5" t="str">
        <f t="shared" si="259"/>
        <v>Gia cường</v>
      </c>
      <c r="DN395" s="181"/>
      <c r="DP395" s="27"/>
      <c r="DQ395" s="27"/>
      <c r="DR395" s="5"/>
      <c r="DS395" s="5"/>
      <c r="DT395" s="27"/>
      <c r="DU395" s="27"/>
      <c r="DV395" s="82"/>
      <c r="DW395" s="82"/>
      <c r="DX395" s="82"/>
      <c r="DY395" s="70"/>
      <c r="DZ395" s="16"/>
      <c r="EH395" s="42"/>
      <c r="EI395" s="42"/>
      <c r="EJ395" s="42"/>
      <c r="EK395" s="24"/>
      <c r="EL395" s="26"/>
      <c r="EM395" s="26"/>
      <c r="EN395" s="24"/>
      <c r="EO395" s="26"/>
      <c r="EP395" s="24"/>
      <c r="EQ395" s="26"/>
      <c r="ER395" s="24"/>
      <c r="ES395" s="24"/>
      <c r="ET395" s="42"/>
      <c r="EU395" s="42"/>
      <c r="EV395" s="28"/>
      <c r="EX395" s="51"/>
      <c r="EY395" s="96"/>
      <c r="EZ395" s="52"/>
      <c r="FA395" s="54"/>
      <c r="FB395" s="5"/>
      <c r="FC395" s="56"/>
      <c r="FD395" s="55"/>
      <c r="FE395" s="54"/>
      <c r="FF395" s="52"/>
      <c r="FG395" s="5"/>
      <c r="FH395" s="57"/>
      <c r="FI395" s="6"/>
      <c r="FJ395" s="5"/>
    </row>
    <row r="396" spans="27:166">
      <c r="AA396" s="18" t="s">
        <v>131</v>
      </c>
      <c r="AB396" s="22" t="s">
        <v>342</v>
      </c>
      <c r="AC396" s="22" t="s">
        <v>211</v>
      </c>
      <c r="AD396" s="74">
        <v>4.92</v>
      </c>
      <c r="AE396" s="74">
        <v>9.84</v>
      </c>
      <c r="AF396" s="22">
        <v>1228</v>
      </c>
      <c r="AG396" s="22">
        <v>728</v>
      </c>
      <c r="AH396" s="22">
        <v>978</v>
      </c>
      <c r="AI396" s="6">
        <v>10</v>
      </c>
      <c r="AJ396" s="6">
        <v>300</v>
      </c>
      <c r="AK396" s="6">
        <v>14</v>
      </c>
      <c r="AL396" s="6">
        <v>300</v>
      </c>
      <c r="AM396" s="6">
        <v>14</v>
      </c>
      <c r="AN396" s="5" t="str" cm="1">
        <f t="array" ref="AN396">_xll.Dce_Name_SectI(AF396, AG396, AJ396, AI396, AK396, "x", "-", $Q$14)</f>
        <v>(1228-728)x300x10x14</v>
      </c>
      <c r="AO396" s="5">
        <f t="shared" si="224"/>
        <v>950</v>
      </c>
      <c r="AP396" s="27">
        <f t="shared" si="225"/>
        <v>179</v>
      </c>
      <c r="AQ396" s="27">
        <f t="shared" si="226"/>
        <v>266613.79666666663</v>
      </c>
      <c r="AR396" s="5">
        <f t="shared" si="227"/>
        <v>6307.916666666667</v>
      </c>
      <c r="AS396" s="5">
        <f t="shared" si="228"/>
        <v>5452.224880708929</v>
      </c>
      <c r="AT396" s="27">
        <f t="shared" si="229"/>
        <v>420.52777777777777</v>
      </c>
      <c r="AU396" s="27">
        <f t="shared" si="230"/>
        <v>3152.5250000000001</v>
      </c>
      <c r="AV396" s="82">
        <f t="shared" si="231"/>
        <v>8.7013333333333334E-7</v>
      </c>
      <c r="AW396" s="82">
        <f t="shared" si="232"/>
        <v>14636412</v>
      </c>
      <c r="AX396" s="82">
        <f t="shared" si="233"/>
        <v>1.4636412E-5</v>
      </c>
      <c r="AY396" s="70">
        <f t="shared" si="234"/>
        <v>0.1509925520416649</v>
      </c>
      <c r="AZ396" s="16">
        <f t="shared" si="235"/>
        <v>723</v>
      </c>
      <c r="BA396" s="22" t="s">
        <v>314</v>
      </c>
      <c r="BB396" s="23">
        <v>97.281526750674558</v>
      </c>
      <c r="BC396" s="23">
        <v>34.717609236877244</v>
      </c>
      <c r="BD396" s="23">
        <v>1.4537046716811552E-2</v>
      </c>
      <c r="BE396" s="23">
        <v>3.7291198799783064E-2</v>
      </c>
      <c r="BF396" s="23">
        <v>6.1002266770245887E-2</v>
      </c>
      <c r="BG396" s="23">
        <v>297.81393744236044</v>
      </c>
      <c r="BH396" s="42" cm="1">
        <f t="array" ref="BH396">_xll.Bimoment(BE396,AY396,AD396,AE396,$O$75)</f>
        <v>-0.14129447492757005</v>
      </c>
      <c r="BI396" s="42">
        <f t="shared" si="236"/>
        <v>1.5302154438749003E-3</v>
      </c>
      <c r="BJ396" s="42">
        <f t="shared" si="237"/>
        <v>4.1330487186758624</v>
      </c>
      <c r="BK396" s="24">
        <f t="shared" si="238"/>
        <v>0.44210526315789472</v>
      </c>
      <c r="BL396" s="26" cm="1">
        <f t="array" ref="BL396">_xll.TCVN5575AnnexEHeSoCx(1,BK396)</f>
        <v>1.1362105263157896</v>
      </c>
      <c r="BM396" s="26">
        <f t="shared" si="239"/>
        <v>1.47</v>
      </c>
      <c r="BN396" s="24">
        <f t="shared" si="240"/>
        <v>1</v>
      </c>
      <c r="BO396" s="26" cm="1">
        <f t="array" ref="BO396">noisuy1chieu(BQ396*BN396,$C$92:$M$92,$C$93:$M$93)</f>
        <v>1.8897145986557007</v>
      </c>
      <c r="BP396" s="24">
        <f t="shared" si="241"/>
        <v>2.5028325759141504E-2</v>
      </c>
      <c r="BQ396" s="26">
        <f t="shared" si="242"/>
        <v>0.22139453779199411</v>
      </c>
      <c r="BR396" s="24">
        <f t="shared" si="243"/>
        <v>4.5445240101062905E-4</v>
      </c>
      <c r="BS396" s="24">
        <f t="shared" si="244"/>
        <v>1.7009325226362455E-3</v>
      </c>
      <c r="BT396" s="42">
        <f t="shared" si="245"/>
        <v>0.24687731595214626</v>
      </c>
      <c r="BU396" s="42">
        <f t="shared" si="246"/>
        <v>0.24812379607377189</v>
      </c>
      <c r="BV396" s="28">
        <f t="shared" si="247"/>
        <v>0.24812379607377189</v>
      </c>
      <c r="BW396" s="5" t="str">
        <f t="shared" si="248"/>
        <v>OK</v>
      </c>
      <c r="BX396" s="51">
        <v>1.2</v>
      </c>
      <c r="BY396" s="96" cm="1">
        <f t="array" ref="BY396">_xll.DCETCVNPhuLucFHeSoOnDinh(AE396*1000, BX396*1000, AH396, AI396, AJ396, AK396, AL396, AM396, $D$29)</f>
        <v>1</v>
      </c>
      <c r="BZ396" s="52">
        <f t="shared" si="249"/>
        <v>0.25155080430808258</v>
      </c>
      <c r="CA396" s="54">
        <f t="shared" si="250"/>
        <v>0.25370618923172944</v>
      </c>
      <c r="CB396" s="5" t="str">
        <f t="shared" si="251"/>
        <v>OK</v>
      </c>
      <c r="CC396" s="56">
        <f t="shared" si="252"/>
        <v>0.34499859601035404</v>
      </c>
      <c r="CD396" s="55">
        <f t="shared" si="253"/>
        <v>0.34499859601035404</v>
      </c>
      <c r="CE396" s="54">
        <f t="shared" si="254"/>
        <v>0.34499859601035404</v>
      </c>
      <c r="CF396" s="52">
        <f t="shared" si="255"/>
        <v>0.38</v>
      </c>
      <c r="CG396" s="5" t="str">
        <f t="shared" si="256"/>
        <v>OK</v>
      </c>
      <c r="CH396" s="57">
        <f t="shared" si="257"/>
        <v>3.1644698806466955</v>
      </c>
      <c r="CI396" s="6">
        <f t="shared" si="258"/>
        <v>3.2</v>
      </c>
      <c r="CJ396" s="5" t="str">
        <f t="shared" si="259"/>
        <v>OK</v>
      </c>
      <c r="DN396" s="181"/>
      <c r="DP396" s="27"/>
      <c r="DQ396" s="27"/>
      <c r="DR396" s="5"/>
      <c r="DS396" s="5"/>
      <c r="DT396" s="27"/>
      <c r="DU396" s="27"/>
      <c r="DV396" s="82"/>
      <c r="DW396" s="82"/>
      <c r="DX396" s="82"/>
      <c r="DY396" s="70"/>
      <c r="DZ396" s="16"/>
      <c r="EH396" s="42"/>
      <c r="EI396" s="42"/>
      <c r="EJ396" s="42"/>
      <c r="EK396" s="24"/>
      <c r="EL396" s="26"/>
      <c r="EM396" s="26"/>
      <c r="EN396" s="24"/>
      <c r="EO396" s="26"/>
      <c r="EP396" s="24"/>
      <c r="EQ396" s="26"/>
      <c r="ER396" s="24"/>
      <c r="ES396" s="24"/>
      <c r="ET396" s="42"/>
      <c r="EU396" s="42"/>
      <c r="EV396" s="28"/>
      <c r="EX396" s="51"/>
      <c r="EY396" s="96"/>
      <c r="EZ396" s="52"/>
      <c r="FA396" s="54"/>
      <c r="FB396" s="5"/>
      <c r="FC396" s="56"/>
      <c r="FD396" s="55"/>
      <c r="FE396" s="54"/>
      <c r="FF396" s="52"/>
      <c r="FG396" s="5"/>
      <c r="FH396" s="57"/>
      <c r="FI396" s="6"/>
      <c r="FJ396" s="5"/>
    </row>
    <row r="397" spans="27:166">
      <c r="AA397" s="18" t="s">
        <v>131</v>
      </c>
      <c r="AB397" s="22" t="s">
        <v>342</v>
      </c>
      <c r="AC397" s="22" t="s">
        <v>211</v>
      </c>
      <c r="AD397" s="74">
        <v>8.26</v>
      </c>
      <c r="AE397" s="74">
        <v>9.84</v>
      </c>
      <c r="AF397" s="22">
        <v>1228</v>
      </c>
      <c r="AG397" s="22">
        <v>728</v>
      </c>
      <c r="AH397" s="22">
        <v>808.49119861273095</v>
      </c>
      <c r="AI397" s="6">
        <v>10</v>
      </c>
      <c r="AJ397" s="6">
        <v>300</v>
      </c>
      <c r="AK397" s="6">
        <v>14</v>
      </c>
      <c r="AL397" s="6">
        <v>300</v>
      </c>
      <c r="AM397" s="6">
        <v>14</v>
      </c>
      <c r="AN397" s="5" t="str" cm="1">
        <f t="array" ref="AN397">_xll.Dce_Name_SectI(AF397, AG397, AJ397, AI397, AK397, "x", "-", $Q$14)</f>
        <v>(1228-728)x300x10x14</v>
      </c>
      <c r="AO397" s="5">
        <f t="shared" si="224"/>
        <v>780.49119861273095</v>
      </c>
      <c r="AP397" s="27">
        <f t="shared" si="225"/>
        <v>162.04911986127311</v>
      </c>
      <c r="AQ397" s="27">
        <f t="shared" si="226"/>
        <v>172189.89394905735</v>
      </c>
      <c r="AR397" s="5">
        <f t="shared" si="227"/>
        <v>6306.5040933217724</v>
      </c>
      <c r="AS397" s="5">
        <f t="shared" si="228"/>
        <v>4259.5366342766256</v>
      </c>
      <c r="AT397" s="27">
        <f t="shared" si="229"/>
        <v>420.4336062214515</v>
      </c>
      <c r="AU397" s="27">
        <f t="shared" si="230"/>
        <v>2429.8896559766567</v>
      </c>
      <c r="AV397" s="82">
        <f t="shared" si="231"/>
        <v>8.1363039953757696E-7</v>
      </c>
      <c r="AW397" s="82">
        <f t="shared" si="232"/>
        <v>9941656.1686012279</v>
      </c>
      <c r="AX397" s="82">
        <f t="shared" si="233"/>
        <v>9.9416561686012285E-6</v>
      </c>
      <c r="AY397" s="70">
        <f t="shared" si="234"/>
        <v>0.17715937900807543</v>
      </c>
      <c r="AZ397" s="16">
        <f t="shared" si="235"/>
        <v>595.86839895954824</v>
      </c>
      <c r="BA397" s="22" t="s">
        <v>314</v>
      </c>
      <c r="BB397" s="23">
        <v>99.28355917610962</v>
      </c>
      <c r="BC397" s="23">
        <v>31.448130449543012</v>
      </c>
      <c r="BD397" s="23">
        <v>1.4537046716811552E-2</v>
      </c>
      <c r="BE397" s="23">
        <v>3.7291198799783064E-2</v>
      </c>
      <c r="BF397" s="23">
        <v>0.1095071081060997</v>
      </c>
      <c r="BG397" s="23">
        <v>187.28412803118718</v>
      </c>
      <c r="BH397" s="42" cm="1">
        <f t="array" ref="BH397">_xll.Bimoment(BE397,AY397,AD397,AE397,$O$75)</f>
        <v>5.1148891518602191E-2</v>
      </c>
      <c r="BI397" s="42">
        <f t="shared" si="236"/>
        <v>1.8625510118051487E-3</v>
      </c>
      <c r="BJ397" s="42">
        <f t="shared" si="237"/>
        <v>3.7438250535170252</v>
      </c>
      <c r="BK397" s="24">
        <f t="shared" si="238"/>
        <v>0.53812266012290844</v>
      </c>
      <c r="BL397" s="26" cm="1">
        <f t="array" ref="BL397">_xll.TCVN5575AnnexEHeSoCx(1,BK397)</f>
        <v>1.1161877339877091</v>
      </c>
      <c r="BM397" s="26">
        <f t="shared" si="239"/>
        <v>1.47</v>
      </c>
      <c r="BN397" s="24">
        <f t="shared" si="240"/>
        <v>1</v>
      </c>
      <c r="BO397" s="26" cm="1">
        <f t="array" ref="BO397">noisuy1chieu(BQ397*BN397,$C$92:$M$92,$C$93:$M$93)</f>
        <v>1.8061422109603882</v>
      </c>
      <c r="BP397" s="24">
        <f t="shared" si="241"/>
        <v>2.8215328639231249E-2</v>
      </c>
      <c r="BQ397" s="26">
        <f t="shared" si="242"/>
        <v>0.18140774380211</v>
      </c>
      <c r="BR397" s="24">
        <f t="shared" si="243"/>
        <v>8.15984679169706E-4</v>
      </c>
      <c r="BS397" s="24">
        <f t="shared" si="244"/>
        <v>7.8168243044560539E-4</v>
      </c>
      <c r="BT397" s="42">
        <f t="shared" si="245"/>
        <v>0.21043905712051098</v>
      </c>
      <c r="BU397" s="42">
        <f t="shared" si="246"/>
        <v>0.21040475487178686</v>
      </c>
      <c r="BV397" s="28">
        <f t="shared" si="247"/>
        <v>0.21043905712051098</v>
      </c>
      <c r="BW397" s="5" t="str">
        <f t="shared" si="248"/>
        <v>OK</v>
      </c>
      <c r="BX397" s="51">
        <v>1.2</v>
      </c>
      <c r="BY397" s="96" cm="1">
        <f t="array" ref="BY397">_xll.DCETCVNPhuLucFHeSoOnDinh(AE397*1000, BX397*1000, AH397, AI397, AJ397, AK397, AL397, AM397, $D$29)</f>
        <v>1</v>
      </c>
      <c r="BZ397" s="52">
        <f t="shared" si="249"/>
        <v>0.20248509848230004</v>
      </c>
      <c r="CA397" s="54">
        <f t="shared" si="250"/>
        <v>0.20408276559191535</v>
      </c>
      <c r="CB397" s="5" t="str">
        <f t="shared" si="251"/>
        <v>OK</v>
      </c>
      <c r="CC397" s="56">
        <f t="shared" si="252"/>
        <v>0.34499859601035404</v>
      </c>
      <c r="CD397" s="55">
        <f t="shared" si="253"/>
        <v>0.34499859601035404</v>
      </c>
      <c r="CE397" s="54">
        <f t="shared" si="254"/>
        <v>0.34499859601035404</v>
      </c>
      <c r="CF397" s="52">
        <f t="shared" si="255"/>
        <v>0.38</v>
      </c>
      <c r="CG397" s="5" t="str">
        <f t="shared" si="256"/>
        <v>OK</v>
      </c>
      <c r="CH397" s="57">
        <f t="shared" si="257"/>
        <v>2.5998325159156055</v>
      </c>
      <c r="CI397" s="6">
        <f t="shared" si="258"/>
        <v>3.2</v>
      </c>
      <c r="CJ397" s="5" t="str">
        <f t="shared" si="259"/>
        <v>OK</v>
      </c>
      <c r="DN397" s="181"/>
      <c r="DP397" s="27"/>
      <c r="DQ397" s="27"/>
      <c r="DR397" s="5"/>
      <c r="DS397" s="5"/>
      <c r="DT397" s="27"/>
      <c r="DU397" s="27"/>
      <c r="DV397" s="82"/>
      <c r="DW397" s="82"/>
      <c r="DX397" s="82"/>
      <c r="DY397" s="70"/>
      <c r="DZ397" s="16"/>
      <c r="EH397" s="42"/>
      <c r="EI397" s="42"/>
      <c r="EJ397" s="42"/>
      <c r="EK397" s="24"/>
      <c r="EL397" s="26"/>
      <c r="EM397" s="26"/>
      <c r="EN397" s="24"/>
      <c r="EO397" s="26"/>
      <c r="EP397" s="24"/>
      <c r="EQ397" s="26"/>
      <c r="ER397" s="24"/>
      <c r="ES397" s="24"/>
      <c r="ET397" s="42"/>
      <c r="EU397" s="42"/>
      <c r="EV397" s="28"/>
      <c r="EX397" s="51"/>
      <c r="EY397" s="96"/>
      <c r="EZ397" s="52"/>
      <c r="FA397" s="54"/>
      <c r="FB397" s="5"/>
      <c r="FC397" s="56"/>
      <c r="FD397" s="55"/>
      <c r="FE397" s="54"/>
      <c r="FF397" s="52"/>
      <c r="FG397" s="5"/>
      <c r="FH397" s="57"/>
      <c r="FI397" s="6"/>
      <c r="FJ397" s="5"/>
    </row>
    <row r="398" spans="27:166">
      <c r="AA398" s="18" t="s">
        <v>131</v>
      </c>
      <c r="AB398" s="22" t="s">
        <v>342</v>
      </c>
      <c r="AC398" s="22" t="s">
        <v>211</v>
      </c>
      <c r="AD398" s="74">
        <v>8.26</v>
      </c>
      <c r="AE398" s="74">
        <v>9.84</v>
      </c>
      <c r="AF398" s="22">
        <v>1228</v>
      </c>
      <c r="AG398" s="22">
        <v>728</v>
      </c>
      <c r="AH398" s="22">
        <v>808.49119861273095</v>
      </c>
      <c r="AI398" s="6">
        <v>10</v>
      </c>
      <c r="AJ398" s="6">
        <v>300</v>
      </c>
      <c r="AK398" s="6">
        <v>14</v>
      </c>
      <c r="AL398" s="6">
        <v>300</v>
      </c>
      <c r="AM398" s="6">
        <v>14</v>
      </c>
      <c r="AN398" s="5" t="str" cm="1">
        <f t="array" ref="AN398">_xll.Dce_Name_SectI(AF398, AG398, AJ398, AI398, AK398, "x", "-", $Q$14)</f>
        <v>(1228-728)x300x10x14</v>
      </c>
      <c r="AO398" s="5">
        <f t="shared" si="224"/>
        <v>780.49119861273095</v>
      </c>
      <c r="AP398" s="27">
        <f t="shared" si="225"/>
        <v>162.04911986127311</v>
      </c>
      <c r="AQ398" s="27">
        <f t="shared" si="226"/>
        <v>172189.89394905735</v>
      </c>
      <c r="AR398" s="5">
        <f t="shared" si="227"/>
        <v>6306.5040933217724</v>
      </c>
      <c r="AS398" s="5">
        <f t="shared" si="228"/>
        <v>4259.5366342766256</v>
      </c>
      <c r="AT398" s="27">
        <f t="shared" si="229"/>
        <v>420.4336062214515</v>
      </c>
      <c r="AU398" s="27">
        <f t="shared" si="230"/>
        <v>2429.8896559766567</v>
      </c>
      <c r="AV398" s="82">
        <f t="shared" si="231"/>
        <v>8.1363039953757696E-7</v>
      </c>
      <c r="AW398" s="82">
        <f t="shared" si="232"/>
        <v>9941656.1686012279</v>
      </c>
      <c r="AX398" s="82">
        <f t="shared" si="233"/>
        <v>9.9416561686012285E-6</v>
      </c>
      <c r="AY398" s="70">
        <f t="shared" si="234"/>
        <v>0.17715937900807543</v>
      </c>
      <c r="AZ398" s="16">
        <f t="shared" si="235"/>
        <v>595.86839895954824</v>
      </c>
      <c r="BA398" s="22" t="s">
        <v>314</v>
      </c>
      <c r="BB398" s="23">
        <v>99.357734564837301</v>
      </c>
      <c r="BC398" s="23">
        <v>32.072439971364929</v>
      </c>
      <c r="BD398" s="23">
        <v>0.14370084343215694</v>
      </c>
      <c r="BE398" s="23">
        <v>3.7291198799781572E-2</v>
      </c>
      <c r="BF398" s="23">
        <v>0.10950710810595865</v>
      </c>
      <c r="BG398" s="23">
        <v>187.28412771730132</v>
      </c>
      <c r="BH398" s="42" cm="1">
        <f t="array" ref="BH398">_xll.Bimoment(BE398,AY398,AD398,AE398,$O$75)</f>
        <v>5.1148891518600144E-2</v>
      </c>
      <c r="BI398" s="42">
        <f t="shared" si="236"/>
        <v>1.8411590507051875E-2</v>
      </c>
      <c r="BJ398" s="42">
        <f t="shared" si="237"/>
        <v>3.818147615638682</v>
      </c>
      <c r="BK398" s="24">
        <f t="shared" si="238"/>
        <v>0.53812266012290844</v>
      </c>
      <c r="BL398" s="26" cm="1">
        <f t="array" ref="BL398">_xll.TCVN5575AnnexEHeSoCx(1,BK398)</f>
        <v>1.1161877339877091</v>
      </c>
      <c r="BM398" s="26">
        <f t="shared" si="239"/>
        <v>1.47</v>
      </c>
      <c r="BN398" s="24">
        <f t="shared" si="240"/>
        <v>1</v>
      </c>
      <c r="BO398" s="26" cm="1">
        <f t="array" ref="BO398">noisuy1chieu(BQ398*BN398,$C$92:$M$92,$C$93:$M$93)</f>
        <v>1.8061422109603882</v>
      </c>
      <c r="BP398" s="24">
        <f t="shared" si="241"/>
        <v>2.8236408493612593E-2</v>
      </c>
      <c r="BQ398" s="26">
        <f t="shared" si="242"/>
        <v>0.1814077434980729</v>
      </c>
      <c r="BR398" s="24">
        <f t="shared" si="243"/>
        <v>8.1598467916865498E-4</v>
      </c>
      <c r="BS398" s="24">
        <f t="shared" si="244"/>
        <v>7.8168243044557406E-4</v>
      </c>
      <c r="BT398" s="42">
        <f t="shared" si="245"/>
        <v>0.21046013667085414</v>
      </c>
      <c r="BU398" s="42">
        <f t="shared" si="246"/>
        <v>0.21042583442213106</v>
      </c>
      <c r="BV398" s="28">
        <f t="shared" si="247"/>
        <v>0.21046013667085414</v>
      </c>
      <c r="BW398" s="5" t="str">
        <f t="shared" si="248"/>
        <v>OK</v>
      </c>
      <c r="BX398" s="51">
        <v>1.2</v>
      </c>
      <c r="BY398" s="96" cm="1">
        <f t="array" ref="BY398">_xll.DCETCVNPhuLucFHeSoOnDinh(AE398*1000, BX398*1000, AH398, AI398, AJ398, AK398, AL398, AM398, $D$29)</f>
        <v>1</v>
      </c>
      <c r="BZ398" s="52">
        <f t="shared" si="249"/>
        <v>0.20248509814293753</v>
      </c>
      <c r="CA398" s="54">
        <f t="shared" si="250"/>
        <v>0.20408276525255176</v>
      </c>
      <c r="CB398" s="5" t="str">
        <f t="shared" si="251"/>
        <v>OK</v>
      </c>
      <c r="CC398" s="56">
        <f t="shared" si="252"/>
        <v>0.34499859601035404</v>
      </c>
      <c r="CD398" s="55">
        <f t="shared" si="253"/>
        <v>0.34499859601035404</v>
      </c>
      <c r="CE398" s="54">
        <f t="shared" si="254"/>
        <v>0.34499859601035404</v>
      </c>
      <c r="CF398" s="52">
        <f t="shared" si="255"/>
        <v>0.38</v>
      </c>
      <c r="CG398" s="5" t="str">
        <f t="shared" si="256"/>
        <v>OK</v>
      </c>
      <c r="CH398" s="57">
        <f t="shared" si="257"/>
        <v>2.5998325159156055</v>
      </c>
      <c r="CI398" s="6">
        <f t="shared" si="258"/>
        <v>3.2</v>
      </c>
      <c r="CJ398" s="5" t="str">
        <f t="shared" si="259"/>
        <v>OK</v>
      </c>
      <c r="DN398" s="181"/>
      <c r="DP398" s="27"/>
      <c r="DQ398" s="27"/>
      <c r="DR398" s="5"/>
      <c r="DS398" s="5"/>
      <c r="DT398" s="27"/>
      <c r="DU398" s="27"/>
      <c r="DV398" s="82"/>
      <c r="DW398" s="82"/>
      <c r="DX398" s="82"/>
      <c r="DY398" s="70"/>
      <c r="DZ398" s="16"/>
      <c r="EH398" s="42"/>
      <c r="EI398" s="42"/>
      <c r="EJ398" s="42"/>
      <c r="EK398" s="24"/>
      <c r="EL398" s="26"/>
      <c r="EM398" s="26"/>
      <c r="EN398" s="24"/>
      <c r="EO398" s="26"/>
      <c r="EP398" s="24"/>
      <c r="EQ398" s="26"/>
      <c r="ER398" s="24"/>
      <c r="ES398" s="24"/>
      <c r="ET398" s="42"/>
      <c r="EU398" s="42"/>
      <c r="EV398" s="28"/>
      <c r="EX398" s="51"/>
      <c r="EY398" s="96"/>
      <c r="EZ398" s="52"/>
      <c r="FA398" s="54"/>
      <c r="FB398" s="5"/>
      <c r="FC398" s="56"/>
      <c r="FD398" s="55"/>
      <c r="FE398" s="54"/>
      <c r="FF398" s="52"/>
      <c r="FG398" s="5"/>
      <c r="FH398" s="57"/>
      <c r="FI398" s="6"/>
      <c r="FJ398" s="5"/>
    </row>
    <row r="399" spans="27:166">
      <c r="AA399" s="18" t="s">
        <v>131</v>
      </c>
      <c r="AB399" s="22" t="s">
        <v>342</v>
      </c>
      <c r="AC399" s="22" t="s">
        <v>211</v>
      </c>
      <c r="AD399" s="74">
        <v>9.84</v>
      </c>
      <c r="AE399" s="74">
        <v>9.84</v>
      </c>
      <c r="AF399" s="22">
        <v>1228</v>
      </c>
      <c r="AG399" s="22">
        <v>728</v>
      </c>
      <c r="AH399" s="22">
        <v>728</v>
      </c>
      <c r="AI399" s="6">
        <v>10</v>
      </c>
      <c r="AJ399" s="6">
        <v>300</v>
      </c>
      <c r="AK399" s="6">
        <v>14</v>
      </c>
      <c r="AL399" s="6">
        <v>300</v>
      </c>
      <c r="AM399" s="6">
        <v>14</v>
      </c>
      <c r="AN399" s="5" t="str" cm="1">
        <f t="array" ref="AN399">_xll.Dce_Name_SectI(AF399, AG399, AJ399, AI399, AK399, "x", "-", $Q$14)</f>
        <v>(1228-728)x300x10x14</v>
      </c>
      <c r="AO399" s="5">
        <f t="shared" si="224"/>
        <v>700</v>
      </c>
      <c r="AP399" s="27">
        <f t="shared" si="225"/>
        <v>154</v>
      </c>
      <c r="AQ399" s="27">
        <f t="shared" si="226"/>
        <v>135654.21333333332</v>
      </c>
      <c r="AR399" s="5">
        <f t="shared" si="227"/>
        <v>6305.833333333333</v>
      </c>
      <c r="AS399" s="5">
        <f t="shared" si="228"/>
        <v>3726.7641025641024</v>
      </c>
      <c r="AT399" s="27">
        <f t="shared" si="229"/>
        <v>420.38888888888886</v>
      </c>
      <c r="AU399" s="27">
        <f t="shared" si="230"/>
        <v>2111.9</v>
      </c>
      <c r="AV399" s="82">
        <f t="shared" si="231"/>
        <v>7.8680000000000003E-7</v>
      </c>
      <c r="AW399" s="82">
        <f t="shared" si="232"/>
        <v>8029287</v>
      </c>
      <c r="AX399" s="82">
        <f t="shared" si="233"/>
        <v>8.0292870000000006E-6</v>
      </c>
      <c r="AY399" s="70">
        <f t="shared" si="234"/>
        <v>0.19385348826075771</v>
      </c>
      <c r="AZ399" s="16">
        <f t="shared" si="235"/>
        <v>535.5</v>
      </c>
      <c r="BA399" s="22" t="s">
        <v>314</v>
      </c>
      <c r="BB399" s="23">
        <v>100.28680848764778</v>
      </c>
      <c r="BC399" s="23">
        <v>30.338208865693609</v>
      </c>
      <c r="BD399" s="23">
        <v>0.14370084343215694</v>
      </c>
      <c r="BE399" s="23">
        <v>3.7291198799781572E-2</v>
      </c>
      <c r="BF399" s="23">
        <v>0.33718683460240467</v>
      </c>
      <c r="BG399" s="23">
        <v>137.82693789832183</v>
      </c>
      <c r="BH399" s="42" cm="1">
        <f t="array" ref="BH399">_xll.Bimoment(BE399,AY399,AD399,AE399,$O$75)</f>
        <v>0.28409694679466874</v>
      </c>
      <c r="BI399" s="42">
        <f t="shared" si="236"/>
        <v>2.0528691918879564E-2</v>
      </c>
      <c r="BJ399" s="42">
        <f t="shared" si="237"/>
        <v>3.6116915316301914</v>
      </c>
      <c r="BK399" s="24">
        <f t="shared" si="238"/>
        <v>0.6</v>
      </c>
      <c r="BL399" s="26" cm="1">
        <f t="array" ref="BL399">_xll.TCVN5575AnnexEHeSoCx(1,BK399)</f>
        <v>1.1099999999999999</v>
      </c>
      <c r="BM399" s="26">
        <f t="shared" si="239"/>
        <v>1.47</v>
      </c>
      <c r="BN399" s="24">
        <f t="shared" si="240"/>
        <v>1</v>
      </c>
      <c r="BO399" s="26" cm="1">
        <f t="array" ref="BO399">noisuy1chieu(BQ399*BN399,$C$92:$M$92,$C$93:$M$93)</f>
        <v>1.7476860284805298</v>
      </c>
      <c r="BP399" s="24">
        <f t="shared" si="241"/>
        <v>2.9990074308507114E-2</v>
      </c>
      <c r="BQ399" s="26">
        <f t="shared" si="242"/>
        <v>0.15343826435482047</v>
      </c>
      <c r="BR399" s="24">
        <f t="shared" si="243"/>
        <v>2.5127917515985372E-3</v>
      </c>
      <c r="BS399" s="24">
        <f t="shared" si="244"/>
        <v>4.9927531868376365E-3</v>
      </c>
      <c r="BT399" s="42">
        <f t="shared" si="245"/>
        <v>0.18594113041492613</v>
      </c>
      <c r="BU399" s="42">
        <f t="shared" si="246"/>
        <v>0.18842109185016523</v>
      </c>
      <c r="BV399" s="28">
        <f t="shared" si="247"/>
        <v>0.18842109185016523</v>
      </c>
      <c r="BW399" s="5" t="str">
        <f t="shared" si="248"/>
        <v>OK</v>
      </c>
      <c r="BX399" s="51">
        <v>1.2</v>
      </c>
      <c r="BY399" s="96" cm="1">
        <f t="array" ref="BY399">_xll.DCETCVNPhuLucFHeSoOnDinh(AE399*1000, BX399*1000, AH399, AI399, AJ399, AK399, AL399, AM399, $D$29)</f>
        <v>1</v>
      </c>
      <c r="BZ399" s="52">
        <f t="shared" si="249"/>
        <v>0.17031647343385073</v>
      </c>
      <c r="CA399" s="54">
        <f t="shared" si="250"/>
        <v>0.17782201837228692</v>
      </c>
      <c r="CB399" s="5" t="str">
        <f t="shared" si="251"/>
        <v>OK</v>
      </c>
      <c r="CC399" s="56">
        <f t="shared" si="252"/>
        <v>0.34499859601035404</v>
      </c>
      <c r="CD399" s="55">
        <f t="shared" si="253"/>
        <v>0.34499859601035404</v>
      </c>
      <c r="CE399" s="54">
        <f t="shared" si="254"/>
        <v>0.34499859601035404</v>
      </c>
      <c r="CF399" s="52">
        <f t="shared" si="255"/>
        <v>0.38</v>
      </c>
      <c r="CG399" s="5" t="str">
        <f t="shared" si="256"/>
        <v>OK</v>
      </c>
      <c r="CH399" s="57">
        <f t="shared" si="257"/>
        <v>2.3317146488975653</v>
      </c>
      <c r="CI399" s="6">
        <f t="shared" si="258"/>
        <v>3.2</v>
      </c>
      <c r="CJ399" s="5" t="str">
        <f t="shared" si="259"/>
        <v>OK</v>
      </c>
      <c r="DN399" s="181"/>
      <c r="DP399" s="27"/>
      <c r="DQ399" s="27"/>
      <c r="DR399" s="5"/>
      <c r="DS399" s="5"/>
      <c r="DT399" s="27"/>
      <c r="DU399" s="27"/>
      <c r="DV399" s="82"/>
      <c r="DW399" s="82"/>
      <c r="DX399" s="82"/>
      <c r="DY399" s="70"/>
      <c r="DZ399" s="16"/>
      <c r="EH399" s="42"/>
      <c r="EI399" s="42"/>
      <c r="EJ399" s="42"/>
      <c r="EK399" s="24"/>
      <c r="EL399" s="26"/>
      <c r="EM399" s="26"/>
      <c r="EN399" s="24"/>
      <c r="EO399" s="26"/>
      <c r="EP399" s="24"/>
      <c r="EQ399" s="26"/>
      <c r="ER399" s="24"/>
      <c r="ES399" s="24"/>
      <c r="ET399" s="42"/>
      <c r="EU399" s="42"/>
      <c r="EV399" s="28"/>
      <c r="EX399" s="51"/>
      <c r="EY399" s="96"/>
      <c r="EZ399" s="52"/>
      <c r="FA399" s="54"/>
      <c r="FB399" s="5"/>
      <c r="FC399" s="56"/>
      <c r="FD399" s="55"/>
      <c r="FE399" s="54"/>
      <c r="FF399" s="52"/>
      <c r="FG399" s="5"/>
      <c r="FH399" s="57"/>
      <c r="FI399" s="6"/>
      <c r="FJ399" s="5"/>
    </row>
    <row r="400" spans="27:166">
      <c r="AA400" s="18" t="s">
        <v>131</v>
      </c>
      <c r="AB400" s="22" t="s">
        <v>342</v>
      </c>
      <c r="AC400" s="22" t="s">
        <v>211</v>
      </c>
      <c r="AD400" s="74">
        <v>0</v>
      </c>
      <c r="AE400" s="74">
        <v>9.84</v>
      </c>
      <c r="AF400" s="22">
        <v>1228</v>
      </c>
      <c r="AG400" s="22">
        <v>728</v>
      </c>
      <c r="AH400" s="22">
        <v>1228</v>
      </c>
      <c r="AI400" s="6">
        <v>10</v>
      </c>
      <c r="AJ400" s="6">
        <v>300</v>
      </c>
      <c r="AK400" s="6">
        <v>14</v>
      </c>
      <c r="AL400" s="6">
        <v>300</v>
      </c>
      <c r="AM400" s="6">
        <v>14</v>
      </c>
      <c r="AN400" s="5" t="str" cm="1">
        <f t="array" ref="AN400">_xll.Dce_Name_SectI(AF400, AG400, AJ400, AI400, AK400, "x", "-", $Q$14)</f>
        <v>(1228-728)x300x10x14</v>
      </c>
      <c r="AO400" s="5">
        <f t="shared" si="224"/>
        <v>1200</v>
      </c>
      <c r="AP400" s="27">
        <f t="shared" si="225"/>
        <v>204</v>
      </c>
      <c r="AQ400" s="27">
        <f t="shared" si="226"/>
        <v>453510.88</v>
      </c>
      <c r="AR400" s="5">
        <f t="shared" si="227"/>
        <v>6310</v>
      </c>
      <c r="AS400" s="5">
        <f t="shared" si="228"/>
        <v>7386.170684039088</v>
      </c>
      <c r="AT400" s="27">
        <f t="shared" si="229"/>
        <v>420.66666666666669</v>
      </c>
      <c r="AU400" s="27">
        <f t="shared" si="230"/>
        <v>4349.3999999999996</v>
      </c>
      <c r="AV400" s="82">
        <f t="shared" si="231"/>
        <v>9.5346666666666665E-7</v>
      </c>
      <c r="AW400" s="82">
        <f t="shared" si="232"/>
        <v>23212287</v>
      </c>
      <c r="AX400" s="82">
        <f t="shared" si="233"/>
        <v>2.3212286999999999E-5</v>
      </c>
      <c r="AY400" s="70">
        <f t="shared" si="234"/>
        <v>0.12550866986930984</v>
      </c>
      <c r="AZ400" s="16">
        <f t="shared" si="235"/>
        <v>910.5</v>
      </c>
      <c r="BA400" s="22" t="s">
        <v>315</v>
      </c>
      <c r="BB400" s="23">
        <v>16.41566018668891</v>
      </c>
      <c r="BC400" s="23">
        <v>41.890583832131085</v>
      </c>
      <c r="BD400" s="23">
        <v>1.618691886259338E-2</v>
      </c>
      <c r="BE400" s="23">
        <v>3.8510685838438023E-2</v>
      </c>
      <c r="BF400" s="23">
        <v>9.5578816459500615E-3</v>
      </c>
      <c r="BG400" s="23">
        <v>99.480102620098251</v>
      </c>
      <c r="BH400" s="42" cm="1">
        <f t="array" ref="BH400">_xll.Bimoment(BE400,AY400,AD400,AE400,$O$75)</f>
        <v>0.30311226441295125</v>
      </c>
      <c r="BI400" s="42">
        <f t="shared" si="236"/>
        <v>1.3489099052161151E-3</v>
      </c>
      <c r="BJ400" s="42">
        <f t="shared" si="237"/>
        <v>4.9869742657298914</v>
      </c>
      <c r="BK400" s="24">
        <f t="shared" si="238"/>
        <v>0.35</v>
      </c>
      <c r="BL400" s="26" cm="1">
        <f t="array" ref="BL400">_xll.TCVN5575AnnexEHeSoCx(1,BK400)</f>
        <v>1.1619999999999999</v>
      </c>
      <c r="BM400" s="26">
        <f t="shared" si="239"/>
        <v>1.47</v>
      </c>
      <c r="BN400" s="24">
        <f t="shared" si="240"/>
        <v>1</v>
      </c>
      <c r="BO400" s="26" cm="1">
        <f t="array" ref="BO400">noisuy1chieu(BQ400*BN400,$C$92:$M$92,$C$93:$M$93)</f>
        <v>1.5586080551147461</v>
      </c>
      <c r="BP400" s="24">
        <f t="shared" si="241"/>
        <v>3.7058056406998967E-3</v>
      </c>
      <c r="BQ400" s="26">
        <f t="shared" si="242"/>
        <v>5.3378357896147331E-2</v>
      </c>
      <c r="BR400" s="24">
        <f t="shared" si="243"/>
        <v>7.1180439554338964E-5</v>
      </c>
      <c r="BS400" s="24">
        <f t="shared" si="244"/>
        <v>3.5130397444548722E-3</v>
      </c>
      <c r="BT400" s="42">
        <f t="shared" si="245"/>
        <v>5.7155343976401568E-2</v>
      </c>
      <c r="BU400" s="42">
        <f t="shared" si="246"/>
        <v>6.0597203281302102E-2</v>
      </c>
      <c r="BV400" s="28">
        <f t="shared" si="247"/>
        <v>6.0597203281302102E-2</v>
      </c>
      <c r="BW400" s="5" t="str">
        <f t="shared" si="248"/>
        <v>OK</v>
      </c>
      <c r="BX400" s="51">
        <v>1.2</v>
      </c>
      <c r="BY400" s="96" cm="1">
        <f t="array" ref="BY400">_xll.DCETCVNPhuLucFHeSoOnDinh(AE400*1000, BX400*1000, AH400, AI400, AJ400, AK400, AL400, AM400, $D$29)</f>
        <v>1</v>
      </c>
      <c r="BZ400" s="52">
        <f t="shared" si="249"/>
        <v>6.2025651875323197E-2</v>
      </c>
      <c r="CA400" s="54">
        <f t="shared" si="250"/>
        <v>6.5609872059332414E-2</v>
      </c>
      <c r="CB400" s="5" t="str">
        <f t="shared" si="251"/>
        <v>OK</v>
      </c>
      <c r="CC400" s="56">
        <f t="shared" si="252"/>
        <v>0.34499859601035404</v>
      </c>
      <c r="CD400" s="55">
        <f t="shared" si="253"/>
        <v>0.34499859601035404</v>
      </c>
      <c r="CE400" s="54">
        <f t="shared" si="254"/>
        <v>0.34499859601035404</v>
      </c>
      <c r="CF400" s="52">
        <f t="shared" si="255"/>
        <v>0.38</v>
      </c>
      <c r="CG400" s="5" t="str">
        <f t="shared" si="256"/>
        <v>OK</v>
      </c>
      <c r="CH400" s="57">
        <f t="shared" si="257"/>
        <v>3.9972251123958262</v>
      </c>
      <c r="CI400" s="6">
        <f t="shared" si="258"/>
        <v>3.2</v>
      </c>
      <c r="CJ400" s="5" t="str">
        <f t="shared" si="259"/>
        <v>Gia cường</v>
      </c>
      <c r="DN400" s="181"/>
      <c r="DP400" s="27"/>
      <c r="DQ400" s="27"/>
      <c r="DR400" s="5"/>
      <c r="DS400" s="5"/>
      <c r="DT400" s="27"/>
      <c r="DU400" s="27"/>
      <c r="DV400" s="82"/>
      <c r="DW400" s="82"/>
      <c r="DX400" s="82"/>
      <c r="DY400" s="70"/>
      <c r="DZ400" s="16"/>
      <c r="EH400" s="42"/>
      <c r="EI400" s="42"/>
      <c r="EJ400" s="42"/>
      <c r="EK400" s="24"/>
      <c r="EL400" s="26"/>
      <c r="EM400" s="26"/>
      <c r="EN400" s="24"/>
      <c r="EO400" s="26"/>
      <c r="EP400" s="24"/>
      <c r="EQ400" s="26"/>
      <c r="ER400" s="24"/>
      <c r="ES400" s="24"/>
      <c r="ET400" s="42"/>
      <c r="EU400" s="42"/>
      <c r="EV400" s="28"/>
      <c r="EX400" s="51"/>
      <c r="EY400" s="96"/>
      <c r="EZ400" s="52"/>
      <c r="FA400" s="54"/>
      <c r="FB400" s="5"/>
      <c r="FC400" s="56"/>
      <c r="FD400" s="55"/>
      <c r="FE400" s="54"/>
      <c r="FF400" s="52"/>
      <c r="FG400" s="5"/>
      <c r="FH400" s="57"/>
      <c r="FI400" s="6"/>
      <c r="FJ400" s="5"/>
    </row>
    <row r="401" spans="27:166">
      <c r="AA401" s="18" t="s">
        <v>131</v>
      </c>
      <c r="AB401" s="22" t="s">
        <v>342</v>
      </c>
      <c r="AC401" s="22" t="s">
        <v>211</v>
      </c>
      <c r="AD401" s="74">
        <v>4.92</v>
      </c>
      <c r="AE401" s="74">
        <v>9.84</v>
      </c>
      <c r="AF401" s="22">
        <v>1228</v>
      </c>
      <c r="AG401" s="22">
        <v>728</v>
      </c>
      <c r="AH401" s="22">
        <v>978</v>
      </c>
      <c r="AI401" s="6">
        <v>10</v>
      </c>
      <c r="AJ401" s="6">
        <v>300</v>
      </c>
      <c r="AK401" s="6">
        <v>14</v>
      </c>
      <c r="AL401" s="6">
        <v>300</v>
      </c>
      <c r="AM401" s="6">
        <v>14</v>
      </c>
      <c r="AN401" s="5" t="str" cm="1">
        <f t="array" ref="AN401">_xll.Dce_Name_SectI(AF401, AG401, AJ401, AI401, AK401, "x", "-", $Q$14)</f>
        <v>(1228-728)x300x10x14</v>
      </c>
      <c r="AO401" s="5">
        <f t="shared" si="224"/>
        <v>950</v>
      </c>
      <c r="AP401" s="27">
        <f t="shared" si="225"/>
        <v>179</v>
      </c>
      <c r="AQ401" s="27">
        <f t="shared" si="226"/>
        <v>266613.79666666663</v>
      </c>
      <c r="AR401" s="5">
        <f t="shared" si="227"/>
        <v>6307.916666666667</v>
      </c>
      <c r="AS401" s="5">
        <f t="shared" si="228"/>
        <v>5452.224880708929</v>
      </c>
      <c r="AT401" s="27">
        <f t="shared" si="229"/>
        <v>420.52777777777777</v>
      </c>
      <c r="AU401" s="27">
        <f t="shared" si="230"/>
        <v>3152.5250000000001</v>
      </c>
      <c r="AV401" s="82">
        <f t="shared" si="231"/>
        <v>8.7013333333333334E-7</v>
      </c>
      <c r="AW401" s="82">
        <f t="shared" si="232"/>
        <v>14636412</v>
      </c>
      <c r="AX401" s="82">
        <f t="shared" si="233"/>
        <v>1.4636412E-5</v>
      </c>
      <c r="AY401" s="70">
        <f t="shared" si="234"/>
        <v>0.1509925520416649</v>
      </c>
      <c r="AZ401" s="16">
        <f t="shared" si="235"/>
        <v>723</v>
      </c>
      <c r="BA401" s="22" t="s">
        <v>315</v>
      </c>
      <c r="BB401" s="23">
        <v>19.480883783846981</v>
      </c>
      <c r="BC401" s="23">
        <v>26.278165791677978</v>
      </c>
      <c r="BD401" s="23">
        <v>1.618691886259338E-2</v>
      </c>
      <c r="BE401" s="23">
        <v>3.8510685838438023E-2</v>
      </c>
      <c r="BF401" s="23">
        <v>8.9214313333420669E-2</v>
      </c>
      <c r="BG401" s="23">
        <v>67.78746373062576</v>
      </c>
      <c r="BH401" s="42" cm="1">
        <f t="array" ref="BH401">_xll.Bimoment(BE401,AY401,AD401,AE401,$O$75)</f>
        <v>-0.1459150499252484</v>
      </c>
      <c r="BI401" s="42">
        <f t="shared" si="236"/>
        <v>1.7038861960624611E-3</v>
      </c>
      <c r="BJ401" s="42">
        <f t="shared" si="237"/>
        <v>3.1283530704378548</v>
      </c>
      <c r="BK401" s="24">
        <f t="shared" si="238"/>
        <v>0.44210526315789472</v>
      </c>
      <c r="BL401" s="26" cm="1">
        <f t="array" ref="BL401">_xll.TCVN5575AnnexEHeSoCx(1,BK401)</f>
        <v>1.1362105263157896</v>
      </c>
      <c r="BM401" s="26">
        <f t="shared" si="239"/>
        <v>1.47</v>
      </c>
      <c r="BN401" s="24">
        <f t="shared" si="240"/>
        <v>1</v>
      </c>
      <c r="BO401" s="26" cm="1">
        <f t="array" ref="BO401">noisuy1chieu(BQ401*BN401,$C$92:$M$92,$C$93:$M$93)</f>
        <v>1.5536526441574097</v>
      </c>
      <c r="BP401" s="24">
        <f t="shared" si="241"/>
        <v>5.0119886241888015E-3</v>
      </c>
      <c r="BQ401" s="26">
        <f t="shared" si="242"/>
        <v>5.039312239588549E-2</v>
      </c>
      <c r="BR401" s="24">
        <f t="shared" si="243"/>
        <v>6.6462544829011072E-4</v>
      </c>
      <c r="BS401" s="24">
        <f t="shared" si="244"/>
        <v>2.1365068176639936E-3</v>
      </c>
      <c r="BT401" s="42">
        <f t="shared" si="245"/>
        <v>5.6069736468364398E-2</v>
      </c>
      <c r="BU401" s="42">
        <f t="shared" si="246"/>
        <v>5.7541617837738285E-2</v>
      </c>
      <c r="BV401" s="28">
        <f t="shared" si="247"/>
        <v>5.7541617837738285E-2</v>
      </c>
      <c r="BW401" s="5" t="str">
        <f t="shared" si="248"/>
        <v>OK</v>
      </c>
      <c r="BX401" s="51">
        <v>1.2</v>
      </c>
      <c r="BY401" s="96" cm="1">
        <f t="array" ref="BY401">_xll.DCETCVNPhuLucFHeSoOnDinh(AE401*1000, BX401*1000, AH401, AI401, AJ401, AK401, AL401, AM401, $D$29)</f>
        <v>1</v>
      </c>
      <c r="BZ401" s="52">
        <f t="shared" si="249"/>
        <v>5.7257196120125052E-2</v>
      </c>
      <c r="CA401" s="54">
        <f t="shared" si="250"/>
        <v>6.0058328386079156E-2</v>
      </c>
      <c r="CB401" s="5" t="str">
        <f t="shared" si="251"/>
        <v>OK</v>
      </c>
      <c r="CC401" s="56">
        <f t="shared" si="252"/>
        <v>0.34499859601035404</v>
      </c>
      <c r="CD401" s="55">
        <f t="shared" si="253"/>
        <v>0.34499859601035404</v>
      </c>
      <c r="CE401" s="54">
        <f t="shared" si="254"/>
        <v>0.34499859601035404</v>
      </c>
      <c r="CF401" s="52">
        <f t="shared" si="255"/>
        <v>0.38</v>
      </c>
      <c r="CG401" s="5" t="str">
        <f t="shared" si="256"/>
        <v>OK</v>
      </c>
      <c r="CH401" s="57">
        <f t="shared" si="257"/>
        <v>3.1644698806466955</v>
      </c>
      <c r="CI401" s="6">
        <f t="shared" si="258"/>
        <v>3.2</v>
      </c>
      <c r="CJ401" s="5" t="str">
        <f t="shared" si="259"/>
        <v>OK</v>
      </c>
      <c r="DN401" s="181"/>
      <c r="DP401" s="27"/>
      <c r="DQ401" s="27"/>
      <c r="DR401" s="5"/>
      <c r="DS401" s="5"/>
      <c r="DT401" s="27"/>
      <c r="DU401" s="27"/>
      <c r="DV401" s="82"/>
      <c r="DW401" s="82"/>
      <c r="DX401" s="82"/>
      <c r="DY401" s="70"/>
      <c r="DZ401" s="16"/>
      <c r="EH401" s="42"/>
      <c r="EI401" s="42"/>
      <c r="EJ401" s="42"/>
      <c r="EK401" s="24"/>
      <c r="EL401" s="26"/>
      <c r="EM401" s="26"/>
      <c r="EN401" s="24"/>
      <c r="EO401" s="26"/>
      <c r="EP401" s="24"/>
      <c r="EQ401" s="26"/>
      <c r="ER401" s="24"/>
      <c r="ES401" s="24"/>
      <c r="ET401" s="42"/>
      <c r="EU401" s="42"/>
      <c r="EV401" s="28"/>
      <c r="EX401" s="51"/>
      <c r="EY401" s="96"/>
      <c r="EZ401" s="52"/>
      <c r="FA401" s="54"/>
      <c r="FB401" s="5"/>
      <c r="FC401" s="56"/>
      <c r="FD401" s="55"/>
      <c r="FE401" s="54"/>
      <c r="FF401" s="52"/>
      <c r="FG401" s="5"/>
      <c r="FH401" s="57"/>
      <c r="FI401" s="6"/>
      <c r="FJ401" s="5"/>
    </row>
    <row r="402" spans="27:166">
      <c r="AA402" s="18" t="s">
        <v>131</v>
      </c>
      <c r="AB402" s="22" t="s">
        <v>342</v>
      </c>
      <c r="AC402" s="22" t="s">
        <v>211</v>
      </c>
      <c r="AD402" s="74">
        <v>8.26</v>
      </c>
      <c r="AE402" s="74">
        <v>9.84</v>
      </c>
      <c r="AF402" s="22">
        <v>1228</v>
      </c>
      <c r="AG402" s="22">
        <v>728</v>
      </c>
      <c r="AH402" s="22">
        <v>808.49119861273095</v>
      </c>
      <c r="AI402" s="6">
        <v>10</v>
      </c>
      <c r="AJ402" s="6">
        <v>300</v>
      </c>
      <c r="AK402" s="6">
        <v>14</v>
      </c>
      <c r="AL402" s="6">
        <v>300</v>
      </c>
      <c r="AM402" s="6">
        <v>14</v>
      </c>
      <c r="AN402" s="5" t="str" cm="1">
        <f t="array" ref="AN402">_xll.Dce_Name_SectI(AF402, AG402, AJ402, AI402, AK402, "x", "-", $Q$14)</f>
        <v>(1228-728)x300x10x14</v>
      </c>
      <c r="AO402" s="5">
        <f t="shared" si="224"/>
        <v>780.49119861273095</v>
      </c>
      <c r="AP402" s="27">
        <f t="shared" si="225"/>
        <v>162.04911986127311</v>
      </c>
      <c r="AQ402" s="27">
        <f t="shared" si="226"/>
        <v>172189.89394905735</v>
      </c>
      <c r="AR402" s="5">
        <f t="shared" si="227"/>
        <v>6306.5040933217724</v>
      </c>
      <c r="AS402" s="5">
        <f t="shared" si="228"/>
        <v>4259.5366342766256</v>
      </c>
      <c r="AT402" s="27">
        <f t="shared" si="229"/>
        <v>420.4336062214515</v>
      </c>
      <c r="AU402" s="27">
        <f t="shared" si="230"/>
        <v>2429.8896559766567</v>
      </c>
      <c r="AV402" s="82">
        <f t="shared" si="231"/>
        <v>8.1363039953757696E-7</v>
      </c>
      <c r="AW402" s="82">
        <f t="shared" si="232"/>
        <v>9941656.1686012279</v>
      </c>
      <c r="AX402" s="82">
        <f t="shared" si="233"/>
        <v>9.9416561686012285E-6</v>
      </c>
      <c r="AY402" s="70">
        <f t="shared" si="234"/>
        <v>0.17715937900807543</v>
      </c>
      <c r="AZ402" s="16">
        <f t="shared" si="235"/>
        <v>595.86839895954824</v>
      </c>
      <c r="BA402" s="22" t="s">
        <v>315</v>
      </c>
      <c r="BB402" s="23">
        <v>21.482916209282056</v>
      </c>
      <c r="BC402" s="23">
        <v>16.334563859676773</v>
      </c>
      <c r="BD402" s="23">
        <v>1.618691886259338E-2</v>
      </c>
      <c r="BE402" s="23">
        <v>3.8510685838438023E-2</v>
      </c>
      <c r="BF402" s="23">
        <v>0.14322417836594076</v>
      </c>
      <c r="BG402" s="23">
        <v>138.73476238583831</v>
      </c>
      <c r="BH402" s="42" cm="1">
        <f t="array" ref="BH402">_xll.Bimoment(BE402,AY402,AD402,AE402,$O$75)</f>
        <v>5.2821549203419416E-2</v>
      </c>
      <c r="BI402" s="42">
        <f t="shared" si="236"/>
        <v>2.0739399613172458E-3</v>
      </c>
      <c r="BJ402" s="42">
        <f t="shared" si="237"/>
        <v>1.9445909356758062</v>
      </c>
      <c r="BK402" s="24">
        <f t="shared" si="238"/>
        <v>0.53812266012290844</v>
      </c>
      <c r="BL402" s="26" cm="1">
        <f t="array" ref="BL402">_xll.TCVN5575AnnexEHeSoCx(1,BK402)</f>
        <v>1.1161877339877091</v>
      </c>
      <c r="BM402" s="26">
        <f t="shared" si="239"/>
        <v>1.47</v>
      </c>
      <c r="BN402" s="24">
        <f t="shared" si="240"/>
        <v>1</v>
      </c>
      <c r="BO402" s="26" cm="1">
        <f t="array" ref="BO402">noisuy1chieu(BQ402*BN402,$C$92:$M$92,$C$93:$M$93)</f>
        <v>1.7078577280044556</v>
      </c>
      <c r="BP402" s="24">
        <f t="shared" si="241"/>
        <v>6.1052156671657382E-3</v>
      </c>
      <c r="BQ402" s="26">
        <f t="shared" si="242"/>
        <v>0.13438170386305121</v>
      </c>
      <c r="BR402" s="24">
        <f t="shared" si="243"/>
        <v>1.0672251076162531E-3</v>
      </c>
      <c r="BS402" s="24">
        <f t="shared" si="244"/>
        <v>8.5370045351469562E-4</v>
      </c>
      <c r="BT402" s="42">
        <f t="shared" si="245"/>
        <v>0.1415541446378332</v>
      </c>
      <c r="BU402" s="42">
        <f t="shared" si="246"/>
        <v>0.14134061998373162</v>
      </c>
      <c r="BV402" s="28">
        <f t="shared" si="247"/>
        <v>0.1415541446378332</v>
      </c>
      <c r="BW402" s="5" t="str">
        <f t="shared" si="248"/>
        <v>OK</v>
      </c>
      <c r="BX402" s="51">
        <v>1.2</v>
      </c>
      <c r="BY402" s="96" cm="1">
        <f t="array" ref="BY402">_xll.DCETCVNPhuLucFHeSoOnDinh(AE402*1000, BX402*1000, AH402, AI402, AJ402, AK402, AL402, AM402, $D$29)</f>
        <v>1</v>
      </c>
      <c r="BZ402" s="52">
        <f t="shared" si="249"/>
        <v>0.14999520952430651</v>
      </c>
      <c r="CA402" s="54">
        <f t="shared" si="250"/>
        <v>0.15191613508543744</v>
      </c>
      <c r="CB402" s="5" t="str">
        <f t="shared" si="251"/>
        <v>OK</v>
      </c>
      <c r="CC402" s="56">
        <f t="shared" si="252"/>
        <v>0.34499859601035404</v>
      </c>
      <c r="CD402" s="55">
        <f t="shared" si="253"/>
        <v>0.34499859601035404</v>
      </c>
      <c r="CE402" s="54">
        <f t="shared" si="254"/>
        <v>0.34499859601035404</v>
      </c>
      <c r="CF402" s="52">
        <f t="shared" si="255"/>
        <v>0.38</v>
      </c>
      <c r="CG402" s="5" t="str">
        <f t="shared" si="256"/>
        <v>OK</v>
      </c>
      <c r="CH402" s="57">
        <f t="shared" si="257"/>
        <v>2.5998325159156055</v>
      </c>
      <c r="CI402" s="6">
        <f t="shared" si="258"/>
        <v>3.2</v>
      </c>
      <c r="CJ402" s="5" t="str">
        <f t="shared" si="259"/>
        <v>OK</v>
      </c>
      <c r="DN402" s="181"/>
      <c r="DP402" s="27"/>
      <c r="DQ402" s="27"/>
      <c r="DR402" s="5"/>
      <c r="DS402" s="5"/>
      <c r="DT402" s="27"/>
      <c r="DU402" s="27"/>
      <c r="DV402" s="82"/>
      <c r="DW402" s="82"/>
      <c r="DX402" s="82"/>
      <c r="DY402" s="70"/>
      <c r="DZ402" s="16"/>
      <c r="EH402" s="42"/>
      <c r="EI402" s="42"/>
      <c r="EJ402" s="42"/>
      <c r="EK402" s="24"/>
      <c r="EL402" s="26"/>
      <c r="EM402" s="26"/>
      <c r="EN402" s="24"/>
      <c r="EO402" s="26"/>
      <c r="EP402" s="24"/>
      <c r="EQ402" s="26"/>
      <c r="ER402" s="24"/>
      <c r="ES402" s="24"/>
      <c r="ET402" s="42"/>
      <c r="EU402" s="42"/>
      <c r="EV402" s="28"/>
      <c r="EX402" s="51"/>
      <c r="EY402" s="96"/>
      <c r="EZ402" s="52"/>
      <c r="FA402" s="54"/>
      <c r="FB402" s="5"/>
      <c r="FC402" s="56"/>
      <c r="FD402" s="55"/>
      <c r="FE402" s="54"/>
      <c r="FF402" s="52"/>
      <c r="FG402" s="5"/>
      <c r="FH402" s="57"/>
      <c r="FI402" s="6"/>
      <c r="FJ402" s="5"/>
    </row>
    <row r="403" spans="27:166">
      <c r="AA403" s="18" t="s">
        <v>131</v>
      </c>
      <c r="AB403" s="22" t="s">
        <v>342</v>
      </c>
      <c r="AC403" s="22" t="s">
        <v>211</v>
      </c>
      <c r="AD403" s="74">
        <v>8.26</v>
      </c>
      <c r="AE403" s="74">
        <v>9.84</v>
      </c>
      <c r="AF403" s="22">
        <v>1228</v>
      </c>
      <c r="AG403" s="22">
        <v>728</v>
      </c>
      <c r="AH403" s="22">
        <v>808.49119861273095</v>
      </c>
      <c r="AI403" s="6">
        <v>10</v>
      </c>
      <c r="AJ403" s="6">
        <v>300</v>
      </c>
      <c r="AK403" s="6">
        <v>14</v>
      </c>
      <c r="AL403" s="6">
        <v>300</v>
      </c>
      <c r="AM403" s="6">
        <v>14</v>
      </c>
      <c r="AN403" s="5" t="str" cm="1">
        <f t="array" ref="AN403">_xll.Dce_Name_SectI(AF403, AG403, AJ403, AI403, AK403, "x", "-", $Q$14)</f>
        <v>(1228-728)x300x10x14</v>
      </c>
      <c r="AO403" s="5">
        <f t="shared" si="224"/>
        <v>780.49119861273095</v>
      </c>
      <c r="AP403" s="27">
        <f t="shared" si="225"/>
        <v>162.04911986127311</v>
      </c>
      <c r="AQ403" s="27">
        <f t="shared" si="226"/>
        <v>172189.89394905735</v>
      </c>
      <c r="AR403" s="5">
        <f t="shared" si="227"/>
        <v>6306.5040933217724</v>
      </c>
      <c r="AS403" s="5">
        <f t="shared" si="228"/>
        <v>4259.5366342766256</v>
      </c>
      <c r="AT403" s="27">
        <f t="shared" si="229"/>
        <v>420.4336062214515</v>
      </c>
      <c r="AU403" s="27">
        <f t="shared" si="230"/>
        <v>2429.8896559766567</v>
      </c>
      <c r="AV403" s="82">
        <f t="shared" si="231"/>
        <v>8.1363039953757696E-7</v>
      </c>
      <c r="AW403" s="82">
        <f t="shared" si="232"/>
        <v>9941656.1686012279</v>
      </c>
      <c r="AX403" s="82">
        <f t="shared" si="233"/>
        <v>9.9416561686012285E-6</v>
      </c>
      <c r="AY403" s="70">
        <f t="shared" si="234"/>
        <v>0.17715937900807543</v>
      </c>
      <c r="AZ403" s="16">
        <f t="shared" si="235"/>
        <v>595.86839895954824</v>
      </c>
      <c r="BA403" s="22" t="s">
        <v>315</v>
      </c>
      <c r="BB403" s="23">
        <v>21.55709159799153</v>
      </c>
      <c r="BC403" s="23">
        <v>15.710254337853257</v>
      </c>
      <c r="BD403" s="23">
        <v>0.11194517201943199</v>
      </c>
      <c r="BE403" s="23">
        <v>3.8510685838438058E-2</v>
      </c>
      <c r="BF403" s="23">
        <v>0.14322417836592649</v>
      </c>
      <c r="BG403" s="23">
        <v>138.73474864417403</v>
      </c>
      <c r="BH403" s="42" cm="1">
        <f t="array" ref="BH403">_xll.Bimoment(BE403,AY403,AD403,AE403,$O$75)</f>
        <v>5.2821549203419464E-2</v>
      </c>
      <c r="BI403" s="42">
        <f t="shared" si="236"/>
        <v>1.4342912798812694E-2</v>
      </c>
      <c r="BJ403" s="42">
        <f t="shared" si="237"/>
        <v>1.8702683735539594</v>
      </c>
      <c r="BK403" s="24">
        <f t="shared" si="238"/>
        <v>0.53812266012290844</v>
      </c>
      <c r="BL403" s="26" cm="1">
        <f t="array" ref="BL403">_xll.TCVN5575AnnexEHeSoCx(1,BK403)</f>
        <v>1.1161877339877091</v>
      </c>
      <c r="BM403" s="26">
        <f t="shared" si="239"/>
        <v>1.47</v>
      </c>
      <c r="BN403" s="24">
        <f t="shared" si="240"/>
        <v>1</v>
      </c>
      <c r="BO403" s="26" cm="1">
        <f t="array" ref="BO403">noisuy1chieu(BQ403*BN403,$C$92:$M$92,$C$93:$M$93)</f>
        <v>1.7078577280044556</v>
      </c>
      <c r="BP403" s="24">
        <f t="shared" si="241"/>
        <v>6.1262955215419116E-3</v>
      </c>
      <c r="BQ403" s="26">
        <f t="shared" si="242"/>
        <v>0.13438169055255694</v>
      </c>
      <c r="BR403" s="24">
        <f t="shared" si="243"/>
        <v>1.0672251076161469E-3</v>
      </c>
      <c r="BS403" s="24">
        <f t="shared" si="244"/>
        <v>8.5370045351469627E-4</v>
      </c>
      <c r="BT403" s="42">
        <f t="shared" si="245"/>
        <v>0.14157521118171501</v>
      </c>
      <c r="BU403" s="42">
        <f t="shared" si="246"/>
        <v>0.14136168652761355</v>
      </c>
      <c r="BV403" s="28">
        <f t="shared" si="247"/>
        <v>0.14157521118171501</v>
      </c>
      <c r="BW403" s="5" t="str">
        <f t="shared" si="248"/>
        <v>OK</v>
      </c>
      <c r="BX403" s="51">
        <v>1.2</v>
      </c>
      <c r="BY403" s="96" cm="1">
        <f t="array" ref="BY403">_xll.DCETCVNPhuLucFHeSoOnDinh(AE403*1000, BX403*1000, AH403, AI403, AJ403, AK403, AL403, AM403, $D$29)</f>
        <v>1</v>
      </c>
      <c r="BZ403" s="52">
        <f t="shared" si="249"/>
        <v>0.14999519466729608</v>
      </c>
      <c r="CA403" s="54">
        <f t="shared" si="250"/>
        <v>0.1519161202284269</v>
      </c>
      <c r="CB403" s="5" t="str">
        <f t="shared" si="251"/>
        <v>OK</v>
      </c>
      <c r="CC403" s="56">
        <f t="shared" si="252"/>
        <v>0.34499859601035404</v>
      </c>
      <c r="CD403" s="55">
        <f t="shared" si="253"/>
        <v>0.34499859601035404</v>
      </c>
      <c r="CE403" s="54">
        <f t="shared" si="254"/>
        <v>0.34499859601035404</v>
      </c>
      <c r="CF403" s="52">
        <f t="shared" si="255"/>
        <v>0.38</v>
      </c>
      <c r="CG403" s="5" t="str">
        <f t="shared" si="256"/>
        <v>OK</v>
      </c>
      <c r="CH403" s="57">
        <f t="shared" si="257"/>
        <v>2.5998325159156055</v>
      </c>
      <c r="CI403" s="6">
        <f t="shared" si="258"/>
        <v>3.2</v>
      </c>
      <c r="CJ403" s="5" t="str">
        <f t="shared" si="259"/>
        <v>OK</v>
      </c>
      <c r="DN403" s="181"/>
      <c r="DP403" s="27"/>
      <c r="DQ403" s="27"/>
      <c r="DR403" s="5"/>
      <c r="DS403" s="5"/>
      <c r="DT403" s="27"/>
      <c r="DU403" s="27"/>
      <c r="DV403" s="82"/>
      <c r="DW403" s="82"/>
      <c r="DX403" s="82"/>
      <c r="DY403" s="70"/>
      <c r="DZ403" s="16"/>
      <c r="EH403" s="42"/>
      <c r="EI403" s="42"/>
      <c r="EJ403" s="42"/>
      <c r="EK403" s="24"/>
      <c r="EL403" s="26"/>
      <c r="EM403" s="26"/>
      <c r="EN403" s="24"/>
      <c r="EO403" s="26"/>
      <c r="EP403" s="24"/>
      <c r="EQ403" s="26"/>
      <c r="ER403" s="24"/>
      <c r="ES403" s="24"/>
      <c r="ET403" s="42"/>
      <c r="EU403" s="42"/>
      <c r="EV403" s="28"/>
      <c r="EX403" s="51"/>
      <c r="EY403" s="96"/>
      <c r="EZ403" s="52"/>
      <c r="FA403" s="54"/>
      <c r="FB403" s="5"/>
      <c r="FC403" s="56"/>
      <c r="FD403" s="55"/>
      <c r="FE403" s="54"/>
      <c r="FF403" s="52"/>
      <c r="FG403" s="5"/>
      <c r="FH403" s="57"/>
      <c r="FI403" s="6"/>
      <c r="FJ403" s="5"/>
    </row>
    <row r="404" spans="27:166">
      <c r="AA404" s="18" t="s">
        <v>131</v>
      </c>
      <c r="AB404" s="22" t="s">
        <v>342</v>
      </c>
      <c r="AC404" s="22" t="s">
        <v>211</v>
      </c>
      <c r="AD404" s="74">
        <v>9.84</v>
      </c>
      <c r="AE404" s="74">
        <v>9.84</v>
      </c>
      <c r="AF404" s="22">
        <v>1228</v>
      </c>
      <c r="AG404" s="22">
        <v>728</v>
      </c>
      <c r="AH404" s="22">
        <v>728</v>
      </c>
      <c r="AI404" s="6">
        <v>10</v>
      </c>
      <c r="AJ404" s="6">
        <v>300</v>
      </c>
      <c r="AK404" s="6">
        <v>14</v>
      </c>
      <c r="AL404" s="6">
        <v>300</v>
      </c>
      <c r="AM404" s="6">
        <v>14</v>
      </c>
      <c r="AN404" s="5" t="str" cm="1">
        <f t="array" ref="AN404">_xll.Dce_Name_SectI(AF404, AG404, AJ404, AI404, AK404, "x", "-", $Q$14)</f>
        <v>(1228-728)x300x10x14</v>
      </c>
      <c r="AO404" s="5">
        <f t="shared" si="224"/>
        <v>700</v>
      </c>
      <c r="AP404" s="27">
        <f t="shared" si="225"/>
        <v>154</v>
      </c>
      <c r="AQ404" s="27">
        <f t="shared" si="226"/>
        <v>135654.21333333332</v>
      </c>
      <c r="AR404" s="5">
        <f t="shared" si="227"/>
        <v>6305.833333333333</v>
      </c>
      <c r="AS404" s="5">
        <f t="shared" si="228"/>
        <v>3726.7641025641024</v>
      </c>
      <c r="AT404" s="27">
        <f t="shared" si="229"/>
        <v>420.38888888888886</v>
      </c>
      <c r="AU404" s="27">
        <f t="shared" si="230"/>
        <v>2111.9</v>
      </c>
      <c r="AV404" s="82">
        <f t="shared" si="231"/>
        <v>7.8680000000000003E-7</v>
      </c>
      <c r="AW404" s="82">
        <f t="shared" si="232"/>
        <v>8029287</v>
      </c>
      <c r="AX404" s="82">
        <f t="shared" si="233"/>
        <v>8.0292870000000006E-6</v>
      </c>
      <c r="AY404" s="70">
        <f t="shared" si="234"/>
        <v>0.19385348826075771</v>
      </c>
      <c r="AZ404" s="16">
        <f t="shared" si="235"/>
        <v>535.5</v>
      </c>
      <c r="BA404" s="22" t="s">
        <v>315</v>
      </c>
      <c r="BB404" s="23">
        <v>22.486165520802004</v>
      </c>
      <c r="BC404" s="23">
        <v>11.17025840774807</v>
      </c>
      <c r="BD404" s="23">
        <v>0.11194517201943199</v>
      </c>
      <c r="BE404" s="23">
        <v>3.8510685838438058E-2</v>
      </c>
      <c r="BF404" s="23">
        <v>3.4141837999975555E-2</v>
      </c>
      <c r="BG404" s="23">
        <v>160.01405125673662</v>
      </c>
      <c r="BH404" s="42" cm="1">
        <f t="array" ref="BH404">_xll.Bimoment(BE404,AY404,AD404,AE404,$O$75)</f>
        <v>0.29338741091190201</v>
      </c>
      <c r="BI404" s="42">
        <f t="shared" si="236"/>
        <v>1.5992167431347428E-2</v>
      </c>
      <c r="BJ404" s="42">
        <f t="shared" si="237"/>
        <v>1.3297926675890561</v>
      </c>
      <c r="BK404" s="24">
        <f t="shared" si="238"/>
        <v>0.6</v>
      </c>
      <c r="BL404" s="26" cm="1">
        <f t="array" ref="BL404">_xll.TCVN5575AnnexEHeSoCx(1,BK404)</f>
        <v>1.1099999999999999</v>
      </c>
      <c r="BM404" s="26">
        <f t="shared" si="239"/>
        <v>1.47</v>
      </c>
      <c r="BN404" s="24">
        <f t="shared" si="240"/>
        <v>1</v>
      </c>
      <c r="BO404" s="26" cm="1">
        <f t="array" ref="BO404">noisuy1chieu(BQ404*BN404,$C$92:$M$92,$C$93:$M$93)</f>
        <v>1.7993093729019165</v>
      </c>
      <c r="BP404" s="24">
        <f t="shared" si="241"/>
        <v>6.7243317944982086E-3</v>
      </c>
      <c r="BQ404" s="26">
        <f t="shared" si="242"/>
        <v>0.17813845879192167</v>
      </c>
      <c r="BR404" s="24">
        <f t="shared" si="243"/>
        <v>2.5443261748909411E-4</v>
      </c>
      <c r="BS404" s="24">
        <f t="shared" si="244"/>
        <v>5.0080952228288757E-3</v>
      </c>
      <c r="BT404" s="42">
        <f t="shared" si="245"/>
        <v>0.18511722320390897</v>
      </c>
      <c r="BU404" s="42">
        <f t="shared" si="246"/>
        <v>0.18987088580924877</v>
      </c>
      <c r="BV404" s="28">
        <f t="shared" si="247"/>
        <v>0.18987088580924877</v>
      </c>
      <c r="BW404" s="5" t="str">
        <f t="shared" si="248"/>
        <v>OK</v>
      </c>
      <c r="BX404" s="51">
        <v>1.2</v>
      </c>
      <c r="BY404" s="96" cm="1">
        <f t="array" ref="BY404">_xll.DCETCVNPhuLucFHeSoOnDinh(AE404*1000, BX404*1000, AH404, AI404, AJ404, AK404, AL404, AM404, $D$29)</f>
        <v>1</v>
      </c>
      <c r="BZ404" s="52">
        <f t="shared" si="249"/>
        <v>0.19773368925903304</v>
      </c>
      <c r="CA404" s="54">
        <f t="shared" si="250"/>
        <v>0.20299621709935101</v>
      </c>
      <c r="CB404" s="5" t="str">
        <f t="shared" si="251"/>
        <v>OK</v>
      </c>
      <c r="CC404" s="56">
        <f t="shared" si="252"/>
        <v>0.34499859601035404</v>
      </c>
      <c r="CD404" s="55">
        <f t="shared" si="253"/>
        <v>0.34499859601035404</v>
      </c>
      <c r="CE404" s="54">
        <f t="shared" si="254"/>
        <v>0.34499859601035404</v>
      </c>
      <c r="CF404" s="52">
        <f t="shared" si="255"/>
        <v>0.38</v>
      </c>
      <c r="CG404" s="5" t="str">
        <f t="shared" si="256"/>
        <v>OK</v>
      </c>
      <c r="CH404" s="57">
        <f t="shared" si="257"/>
        <v>2.3317146488975653</v>
      </c>
      <c r="CI404" s="6">
        <f t="shared" si="258"/>
        <v>3.2</v>
      </c>
      <c r="CJ404" s="5" t="str">
        <f t="shared" si="259"/>
        <v>OK</v>
      </c>
      <c r="DN404" s="181"/>
      <c r="DP404" s="27"/>
      <c r="DQ404" s="27"/>
      <c r="DR404" s="5"/>
      <c r="DS404" s="5"/>
      <c r="DT404" s="27"/>
      <c r="DU404" s="27"/>
      <c r="DV404" s="82"/>
      <c r="DW404" s="82"/>
      <c r="DX404" s="82"/>
      <c r="DY404" s="70"/>
      <c r="DZ404" s="16"/>
      <c r="EH404" s="42"/>
      <c r="EI404" s="42"/>
      <c r="EJ404" s="42"/>
      <c r="EK404" s="24"/>
      <c r="EL404" s="26"/>
      <c r="EM404" s="26"/>
      <c r="EN404" s="24"/>
      <c r="EO404" s="26"/>
      <c r="EP404" s="24"/>
      <c r="EQ404" s="26"/>
      <c r="ER404" s="24"/>
      <c r="ES404" s="24"/>
      <c r="ET404" s="42"/>
      <c r="EU404" s="42"/>
      <c r="EV404" s="28"/>
      <c r="EX404" s="51"/>
      <c r="EY404" s="96"/>
      <c r="EZ404" s="52"/>
      <c r="FA404" s="54"/>
      <c r="FB404" s="5"/>
      <c r="FC404" s="56"/>
      <c r="FD404" s="55"/>
      <c r="FE404" s="54"/>
      <c r="FF404" s="52"/>
      <c r="FG404" s="5"/>
      <c r="FH404" s="57"/>
      <c r="FI404" s="6"/>
      <c r="FJ404" s="5"/>
    </row>
    <row r="405" spans="27:166">
      <c r="AA405" s="18" t="s">
        <v>131</v>
      </c>
      <c r="AB405" s="22" t="s">
        <v>342</v>
      </c>
      <c r="AC405" s="22" t="s">
        <v>211</v>
      </c>
      <c r="AD405" s="74">
        <v>0</v>
      </c>
      <c r="AE405" s="74">
        <v>9.84</v>
      </c>
      <c r="AF405" s="22">
        <v>1228</v>
      </c>
      <c r="AG405" s="22">
        <v>728</v>
      </c>
      <c r="AH405" s="22">
        <v>1228</v>
      </c>
      <c r="AI405" s="6">
        <v>10</v>
      </c>
      <c r="AJ405" s="6">
        <v>300</v>
      </c>
      <c r="AK405" s="6">
        <v>14</v>
      </c>
      <c r="AL405" s="6">
        <v>300</v>
      </c>
      <c r="AM405" s="6">
        <v>14</v>
      </c>
      <c r="AN405" s="5" t="str" cm="1">
        <f t="array" ref="AN405">_xll.Dce_Name_SectI(AF405, AG405, AJ405, AI405, AK405, "x", "-", $Q$14)</f>
        <v>(1228-728)x300x10x14</v>
      </c>
      <c r="AO405" s="5">
        <f t="shared" si="224"/>
        <v>1200</v>
      </c>
      <c r="AP405" s="27">
        <f t="shared" si="225"/>
        <v>204</v>
      </c>
      <c r="AQ405" s="27">
        <f t="shared" si="226"/>
        <v>453510.88</v>
      </c>
      <c r="AR405" s="5">
        <f t="shared" si="227"/>
        <v>6310</v>
      </c>
      <c r="AS405" s="5">
        <f t="shared" si="228"/>
        <v>7386.170684039088</v>
      </c>
      <c r="AT405" s="27">
        <f t="shared" si="229"/>
        <v>420.66666666666669</v>
      </c>
      <c r="AU405" s="27">
        <f t="shared" si="230"/>
        <v>4349.3999999999996</v>
      </c>
      <c r="AV405" s="82">
        <f t="shared" si="231"/>
        <v>9.5346666666666665E-7</v>
      </c>
      <c r="AW405" s="82">
        <f t="shared" si="232"/>
        <v>23212287</v>
      </c>
      <c r="AX405" s="82">
        <f t="shared" si="233"/>
        <v>2.3212286999999999E-5</v>
      </c>
      <c r="AY405" s="70">
        <f t="shared" si="234"/>
        <v>0.12550866986930984</v>
      </c>
      <c r="AZ405" s="16">
        <f t="shared" si="235"/>
        <v>910.5</v>
      </c>
      <c r="BA405" s="22" t="s">
        <v>316</v>
      </c>
      <c r="BB405" s="23">
        <v>49.262011838654871</v>
      </c>
      <c r="BC405" s="23">
        <v>108.39763351029421</v>
      </c>
      <c r="BD405" s="23">
        <v>4.2778195350573853E-2</v>
      </c>
      <c r="BE405" s="23">
        <v>6.4714487667798129E-4</v>
      </c>
      <c r="BF405" s="23">
        <v>1.1993262178727759E-3</v>
      </c>
      <c r="BG405" s="23">
        <v>1070.3049285685745</v>
      </c>
      <c r="BH405" s="42" cm="1">
        <f t="array" ref="BH405">_xll.Bimoment(BE405,AY405,AD405,AE405,$O$75)</f>
        <v>5.0935875251880234E-3</v>
      </c>
      <c r="BI405" s="42">
        <f t="shared" si="236"/>
        <v>3.5648496125478212E-3</v>
      </c>
      <c r="BJ405" s="42">
        <f t="shared" si="237"/>
        <v>12.904480179796931</v>
      </c>
      <c r="BK405" s="24">
        <f t="shared" si="238"/>
        <v>0.35</v>
      </c>
      <c r="BL405" s="26" cm="1">
        <f t="array" ref="BL405">_xll.TCVN5575AnnexEHeSoCx(1,BK405)</f>
        <v>1.1619999999999999</v>
      </c>
      <c r="BM405" s="26">
        <f t="shared" si="239"/>
        <v>1.47</v>
      </c>
      <c r="BN405" s="24">
        <f t="shared" si="240"/>
        <v>1</v>
      </c>
      <c r="BO405" s="26" cm="1">
        <f t="array" ref="BO405">noisuy1chieu(BQ405*BN405,$C$92:$M$92,$C$93:$M$93)</f>
        <v>2.6272804737091064</v>
      </c>
      <c r="BP405" s="24">
        <f t="shared" si="241"/>
        <v>1.112081020609469E-2</v>
      </c>
      <c r="BQ405" s="26">
        <f t="shared" si="242"/>
        <v>0.57429695014811344</v>
      </c>
      <c r="BR405" s="24">
        <f t="shared" si="243"/>
        <v>8.9317456021649016E-6</v>
      </c>
      <c r="BS405" s="24">
        <f t="shared" si="244"/>
        <v>3.5021424389835729E-5</v>
      </c>
      <c r="BT405" s="42">
        <f t="shared" si="245"/>
        <v>0.58542669209981024</v>
      </c>
      <c r="BU405" s="42">
        <f t="shared" si="246"/>
        <v>0.58545278177859794</v>
      </c>
      <c r="BV405" s="28">
        <f t="shared" si="247"/>
        <v>0.58545278177859794</v>
      </c>
      <c r="BW405" s="5" t="str">
        <f t="shared" si="248"/>
        <v>OK</v>
      </c>
      <c r="BX405" s="51">
        <v>1.2</v>
      </c>
      <c r="BY405" s="96" cm="1">
        <f t="array" ref="BY405">_xll.DCETCVNPhuLucFHeSoOnDinh(AE405*1000, BX405*1000, AH405, AI405, AJ405, AK405, AL405, AM405, $D$29)</f>
        <v>1</v>
      </c>
      <c r="BZ405" s="52">
        <f t="shared" si="249"/>
        <v>0.66733305607210769</v>
      </c>
      <c r="CA405" s="54">
        <f t="shared" si="250"/>
        <v>0.66737700924209964</v>
      </c>
      <c r="CB405" s="5" t="str">
        <f t="shared" si="251"/>
        <v>OK</v>
      </c>
      <c r="CC405" s="56">
        <f t="shared" si="252"/>
        <v>0.34499859601035404</v>
      </c>
      <c r="CD405" s="55">
        <f t="shared" si="253"/>
        <v>0.34499859601035404</v>
      </c>
      <c r="CE405" s="54">
        <f t="shared" si="254"/>
        <v>0.34499859601035404</v>
      </c>
      <c r="CF405" s="52">
        <f t="shared" si="255"/>
        <v>0.38</v>
      </c>
      <c r="CG405" s="5" t="str">
        <f t="shared" si="256"/>
        <v>OK</v>
      </c>
      <c r="CH405" s="57">
        <f t="shared" si="257"/>
        <v>3.9972251123958262</v>
      </c>
      <c r="CI405" s="6">
        <f t="shared" si="258"/>
        <v>3.2</v>
      </c>
      <c r="CJ405" s="5" t="str">
        <f t="shared" si="259"/>
        <v>Gia cường</v>
      </c>
      <c r="DN405" s="181"/>
      <c r="DP405" s="27"/>
      <c r="DQ405" s="27"/>
      <c r="DR405" s="5"/>
      <c r="DS405" s="5"/>
      <c r="DT405" s="27"/>
      <c r="DU405" s="27"/>
      <c r="DV405" s="82"/>
      <c r="DW405" s="82"/>
      <c r="DX405" s="82"/>
      <c r="DY405" s="70"/>
      <c r="DZ405" s="16"/>
      <c r="EH405" s="42"/>
      <c r="EI405" s="42"/>
      <c r="EJ405" s="42"/>
      <c r="EK405" s="24"/>
      <c r="EL405" s="26"/>
      <c r="EM405" s="26"/>
      <c r="EN405" s="24"/>
      <c r="EO405" s="26"/>
      <c r="EP405" s="24"/>
      <c r="EQ405" s="26"/>
      <c r="ER405" s="24"/>
      <c r="ES405" s="24"/>
      <c r="ET405" s="42"/>
      <c r="EU405" s="42"/>
      <c r="EV405" s="28"/>
      <c r="EX405" s="51"/>
      <c r="EY405" s="96"/>
      <c r="EZ405" s="52"/>
      <c r="FA405" s="54"/>
      <c r="FB405" s="5"/>
      <c r="FC405" s="56"/>
      <c r="FD405" s="55"/>
      <c r="FE405" s="54"/>
      <c r="FF405" s="52"/>
      <c r="FG405" s="5"/>
      <c r="FH405" s="57"/>
      <c r="FI405" s="6"/>
      <c r="FJ405" s="5"/>
    </row>
    <row r="406" spans="27:166">
      <c r="AA406" s="18" t="s">
        <v>131</v>
      </c>
      <c r="AB406" s="22" t="s">
        <v>342</v>
      </c>
      <c r="AC406" s="22" t="s">
        <v>211</v>
      </c>
      <c r="AD406" s="74">
        <v>4.92</v>
      </c>
      <c r="AE406" s="74">
        <v>9.84</v>
      </c>
      <c r="AF406" s="22">
        <v>1228</v>
      </c>
      <c r="AG406" s="22">
        <v>728</v>
      </c>
      <c r="AH406" s="22">
        <v>978</v>
      </c>
      <c r="AI406" s="6">
        <v>10</v>
      </c>
      <c r="AJ406" s="6">
        <v>300</v>
      </c>
      <c r="AK406" s="6">
        <v>14</v>
      </c>
      <c r="AL406" s="6">
        <v>300</v>
      </c>
      <c r="AM406" s="6">
        <v>14</v>
      </c>
      <c r="AN406" s="5" t="str" cm="1">
        <f t="array" ref="AN406">_xll.Dce_Name_SectI(AF406, AG406, AJ406, AI406, AK406, "x", "-", $Q$14)</f>
        <v>(1228-728)x300x10x14</v>
      </c>
      <c r="AO406" s="5">
        <f t="shared" si="224"/>
        <v>950</v>
      </c>
      <c r="AP406" s="27">
        <f t="shared" si="225"/>
        <v>179</v>
      </c>
      <c r="AQ406" s="27">
        <f t="shared" si="226"/>
        <v>266613.79666666663</v>
      </c>
      <c r="AR406" s="5">
        <f t="shared" si="227"/>
        <v>6307.916666666667</v>
      </c>
      <c r="AS406" s="5">
        <f t="shared" si="228"/>
        <v>5452.224880708929</v>
      </c>
      <c r="AT406" s="27">
        <f t="shared" si="229"/>
        <v>420.52777777777777</v>
      </c>
      <c r="AU406" s="27">
        <f t="shared" si="230"/>
        <v>3152.5250000000001</v>
      </c>
      <c r="AV406" s="82">
        <f t="shared" si="231"/>
        <v>8.7013333333333334E-7</v>
      </c>
      <c r="AW406" s="82">
        <f t="shared" si="232"/>
        <v>14636412</v>
      </c>
      <c r="AX406" s="82">
        <f t="shared" si="233"/>
        <v>1.4636412E-5</v>
      </c>
      <c r="AY406" s="70">
        <f t="shared" si="234"/>
        <v>0.1509925520416649</v>
      </c>
      <c r="AZ406" s="16">
        <f t="shared" si="235"/>
        <v>723</v>
      </c>
      <c r="BA406" s="22" t="s">
        <v>316</v>
      </c>
      <c r="BB406" s="23">
        <v>52.327235435812952</v>
      </c>
      <c r="BC406" s="23">
        <v>87.249902830877076</v>
      </c>
      <c r="BD406" s="23">
        <v>4.2778195350573853E-2</v>
      </c>
      <c r="BE406" s="23">
        <v>6.4714487667798129E-4</v>
      </c>
      <c r="BF406" s="23">
        <v>0.20931376923791789</v>
      </c>
      <c r="BG406" s="23">
        <v>588.44760155942606</v>
      </c>
      <c r="BH406" s="42" cm="1">
        <f t="array" ref="BH406">_xll.Bimoment(BE406,AY406,AD406,AE406,$O$75)</f>
        <v>-2.451999358969773E-3</v>
      </c>
      <c r="BI406" s="42">
        <f t="shared" si="236"/>
        <v>4.5029679316393526E-3</v>
      </c>
      <c r="BJ406" s="42">
        <f t="shared" si="237"/>
        <v>10.386893194152032</v>
      </c>
      <c r="BK406" s="24">
        <f t="shared" si="238"/>
        <v>0.44210526315789472</v>
      </c>
      <c r="BL406" s="26" cm="1">
        <f t="array" ref="BL406">_xll.TCVN5575AnnexEHeSoCx(1,BK406)</f>
        <v>1.1362105263157896</v>
      </c>
      <c r="BM406" s="26">
        <f t="shared" si="239"/>
        <v>1.47</v>
      </c>
      <c r="BN406" s="24">
        <f t="shared" si="240"/>
        <v>1</v>
      </c>
      <c r="BO406" s="26" cm="1">
        <f t="array" ref="BO406">noisuy1chieu(BQ406*BN406,$C$92:$M$92,$C$93:$M$93)</f>
        <v>2.3412730693817139</v>
      </c>
      <c r="BP406" s="24">
        <f t="shared" si="241"/>
        <v>1.3462608352348233E-2</v>
      </c>
      <c r="BQ406" s="26">
        <f t="shared" si="242"/>
        <v>0.43745126867096723</v>
      </c>
      <c r="BR406" s="24">
        <f t="shared" si="243"/>
        <v>1.5593378743288479E-3</v>
      </c>
      <c r="BS406" s="24">
        <f t="shared" si="244"/>
        <v>2.3824643241434524E-5</v>
      </c>
      <c r="BT406" s="42">
        <f t="shared" si="245"/>
        <v>0.4524732148976443</v>
      </c>
      <c r="BU406" s="42">
        <f t="shared" si="246"/>
        <v>0.45093770166655689</v>
      </c>
      <c r="BV406" s="28">
        <f t="shared" si="247"/>
        <v>0.4524732148976443</v>
      </c>
      <c r="BW406" s="5" t="str">
        <f t="shared" si="248"/>
        <v>OK</v>
      </c>
      <c r="BX406" s="51">
        <v>1.2</v>
      </c>
      <c r="BY406" s="96" cm="1">
        <f t="array" ref="BY406">_xll.DCETCVNPhuLucFHeSoOnDinh(AE406*1000, BX406*1000, AH406, AI406, AJ406, AK406, AL406, AM406, $D$29)</f>
        <v>1</v>
      </c>
      <c r="BZ406" s="52">
        <f t="shared" si="249"/>
        <v>0.49703673621414945</v>
      </c>
      <c r="CA406" s="54">
        <f t="shared" si="250"/>
        <v>0.49861989873171969</v>
      </c>
      <c r="CB406" s="5" t="str">
        <f t="shared" si="251"/>
        <v>OK</v>
      </c>
      <c r="CC406" s="56">
        <f t="shared" si="252"/>
        <v>0.34499859601035404</v>
      </c>
      <c r="CD406" s="55">
        <f t="shared" si="253"/>
        <v>0.34499859601035404</v>
      </c>
      <c r="CE406" s="54">
        <f t="shared" si="254"/>
        <v>0.34499859601035404</v>
      </c>
      <c r="CF406" s="52">
        <f t="shared" si="255"/>
        <v>0.38</v>
      </c>
      <c r="CG406" s="5" t="str">
        <f t="shared" si="256"/>
        <v>OK</v>
      </c>
      <c r="CH406" s="57">
        <f t="shared" si="257"/>
        <v>3.1644698806466955</v>
      </c>
      <c r="CI406" s="6">
        <f t="shared" si="258"/>
        <v>3.2</v>
      </c>
      <c r="CJ406" s="5" t="str">
        <f t="shared" si="259"/>
        <v>OK</v>
      </c>
      <c r="DN406" s="181"/>
      <c r="DP406" s="27"/>
      <c r="DQ406" s="27"/>
      <c r="DR406" s="5"/>
      <c r="DS406" s="5"/>
      <c r="DT406" s="27"/>
      <c r="DU406" s="27"/>
      <c r="DV406" s="82"/>
      <c r="DW406" s="82"/>
      <c r="DX406" s="82"/>
      <c r="DY406" s="70"/>
      <c r="DZ406" s="16"/>
      <c r="EH406" s="42"/>
      <c r="EI406" s="42"/>
      <c r="EJ406" s="42"/>
      <c r="EK406" s="24"/>
      <c r="EL406" s="26"/>
      <c r="EM406" s="26"/>
      <c r="EN406" s="24"/>
      <c r="EO406" s="26"/>
      <c r="EP406" s="24"/>
      <c r="EQ406" s="26"/>
      <c r="ER406" s="24"/>
      <c r="ES406" s="24"/>
      <c r="ET406" s="42"/>
      <c r="EU406" s="42"/>
      <c r="EV406" s="28"/>
      <c r="EX406" s="51"/>
      <c r="EY406" s="96"/>
      <c r="EZ406" s="52"/>
      <c r="FA406" s="54"/>
      <c r="FB406" s="5"/>
      <c r="FC406" s="56"/>
      <c r="FD406" s="55"/>
      <c r="FE406" s="54"/>
      <c r="FF406" s="52"/>
      <c r="FG406" s="5"/>
      <c r="FH406" s="57"/>
      <c r="FI406" s="6"/>
      <c r="FJ406" s="5"/>
    </row>
    <row r="407" spans="27:166">
      <c r="AA407" s="18" t="s">
        <v>131</v>
      </c>
      <c r="AB407" s="22" t="s">
        <v>342</v>
      </c>
      <c r="AC407" s="22" t="s">
        <v>211</v>
      </c>
      <c r="AD407" s="74">
        <v>8.26</v>
      </c>
      <c r="AE407" s="74">
        <v>9.84</v>
      </c>
      <c r="AF407" s="22">
        <v>1228</v>
      </c>
      <c r="AG407" s="22">
        <v>728</v>
      </c>
      <c r="AH407" s="22">
        <v>808.49119861273095</v>
      </c>
      <c r="AI407" s="6">
        <v>10</v>
      </c>
      <c r="AJ407" s="6">
        <v>300</v>
      </c>
      <c r="AK407" s="6">
        <v>14</v>
      </c>
      <c r="AL407" s="6">
        <v>300</v>
      </c>
      <c r="AM407" s="6">
        <v>14</v>
      </c>
      <c r="AN407" s="5" t="str" cm="1">
        <f t="array" ref="AN407">_xll.Dce_Name_SectI(AF407, AG407, AJ407, AI407, AK407, "x", "-", $Q$14)</f>
        <v>(1228-728)x300x10x14</v>
      </c>
      <c r="AO407" s="5">
        <f t="shared" si="224"/>
        <v>780.49119861273095</v>
      </c>
      <c r="AP407" s="27">
        <f t="shared" si="225"/>
        <v>162.04911986127311</v>
      </c>
      <c r="AQ407" s="27">
        <f t="shared" si="226"/>
        <v>172189.89394905735</v>
      </c>
      <c r="AR407" s="5">
        <f t="shared" si="227"/>
        <v>6306.5040933217724</v>
      </c>
      <c r="AS407" s="5">
        <f t="shared" si="228"/>
        <v>4259.5366342766256</v>
      </c>
      <c r="AT407" s="27">
        <f t="shared" si="229"/>
        <v>420.4336062214515</v>
      </c>
      <c r="AU407" s="27">
        <f t="shared" si="230"/>
        <v>2429.8896559766567</v>
      </c>
      <c r="AV407" s="82">
        <f t="shared" si="231"/>
        <v>8.1363039953757696E-7</v>
      </c>
      <c r="AW407" s="82">
        <f t="shared" si="232"/>
        <v>9941656.1686012279</v>
      </c>
      <c r="AX407" s="82">
        <f t="shared" si="233"/>
        <v>9.9416561686012285E-6</v>
      </c>
      <c r="AY407" s="70">
        <f t="shared" si="234"/>
        <v>0.17715937900807543</v>
      </c>
      <c r="AZ407" s="16">
        <f t="shared" si="235"/>
        <v>595.86839895954824</v>
      </c>
      <c r="BA407" s="22" t="s">
        <v>316</v>
      </c>
      <c r="BB407" s="23">
        <v>54.329267861248006</v>
      </c>
      <c r="BC407" s="23">
        <v>72.268829769586489</v>
      </c>
      <c r="BD407" s="23">
        <v>4.2778195350573853E-2</v>
      </c>
      <c r="BE407" s="23">
        <v>6.4714487667798129E-4</v>
      </c>
      <c r="BF407" s="23">
        <v>0.35204905918605728</v>
      </c>
      <c r="BG407" s="23">
        <v>322.17528826380823</v>
      </c>
      <c r="BH407" s="42" cm="1">
        <f t="array" ref="BH407">_xll.Bimoment(BE407,AY407,AD407,AE407,$O$75)</f>
        <v>8.876288282320873E-4</v>
      </c>
      <c r="BI407" s="42">
        <f t="shared" si="236"/>
        <v>5.4809324469781507E-3</v>
      </c>
      <c r="BJ407" s="42">
        <f t="shared" si="237"/>
        <v>8.603432115426962</v>
      </c>
      <c r="BK407" s="24">
        <f t="shared" si="238"/>
        <v>0.53812266012290844</v>
      </c>
      <c r="BL407" s="26" cm="1">
        <f t="array" ref="BL407">_xll.TCVN5575AnnexEHeSoCx(1,BK407)</f>
        <v>1.1161877339877091</v>
      </c>
      <c r="BM407" s="26">
        <f t="shared" si="239"/>
        <v>1.47</v>
      </c>
      <c r="BN407" s="24">
        <f t="shared" si="240"/>
        <v>1</v>
      </c>
      <c r="BO407" s="26" cm="1">
        <f t="array" ref="BO407">noisuy1chieu(BQ407*BN407,$C$92:$M$92,$C$93:$M$93)</f>
        <v>2.0792186260223389</v>
      </c>
      <c r="BP407" s="24">
        <f t="shared" si="241"/>
        <v>1.5439798493875905E-2</v>
      </c>
      <c r="BQ407" s="26">
        <f t="shared" si="242"/>
        <v>0.31206644560397229</v>
      </c>
      <c r="BR407" s="24">
        <f t="shared" si="243"/>
        <v>2.6232693345677955E-3</v>
      </c>
      <c r="BS407" s="24">
        <f t="shared" si="244"/>
        <v>1.1783581464477791E-5</v>
      </c>
      <c r="BT407" s="42">
        <f t="shared" si="245"/>
        <v>0.33012951343241598</v>
      </c>
      <c r="BU407" s="42">
        <f t="shared" si="246"/>
        <v>0.32751802767931265</v>
      </c>
      <c r="BV407" s="28">
        <f t="shared" si="247"/>
        <v>0.33012951343241598</v>
      </c>
      <c r="BW407" s="5" t="str">
        <f t="shared" si="248"/>
        <v>OK</v>
      </c>
      <c r="BX407" s="51">
        <v>1.2</v>
      </c>
      <c r="BY407" s="96" cm="1">
        <f t="array" ref="BY407">_xll.DCETCVNPhuLucFHeSoOnDinh(AE407*1000, BX407*1000, AH407, AI407, AJ407, AK407, AL407, AM407, $D$29)</f>
        <v>1</v>
      </c>
      <c r="BZ407" s="52">
        <f t="shared" si="249"/>
        <v>0.34832473877229653</v>
      </c>
      <c r="CA407" s="54">
        <f t="shared" si="250"/>
        <v>0.3509597916883288</v>
      </c>
      <c r="CB407" s="5" t="str">
        <f t="shared" si="251"/>
        <v>OK</v>
      </c>
      <c r="CC407" s="56">
        <f t="shared" si="252"/>
        <v>0.34499859601035404</v>
      </c>
      <c r="CD407" s="55">
        <f t="shared" si="253"/>
        <v>0.34499859601035404</v>
      </c>
      <c r="CE407" s="54">
        <f t="shared" si="254"/>
        <v>0.34499859601035404</v>
      </c>
      <c r="CF407" s="52">
        <f t="shared" si="255"/>
        <v>0.38</v>
      </c>
      <c r="CG407" s="5" t="str">
        <f t="shared" si="256"/>
        <v>OK</v>
      </c>
      <c r="CH407" s="57">
        <f t="shared" si="257"/>
        <v>2.5998325159156055</v>
      </c>
      <c r="CI407" s="6">
        <f t="shared" si="258"/>
        <v>3.2</v>
      </c>
      <c r="CJ407" s="5" t="str">
        <f t="shared" si="259"/>
        <v>OK</v>
      </c>
      <c r="DN407" s="181"/>
      <c r="DP407" s="27"/>
      <c r="DQ407" s="27"/>
      <c r="DR407" s="5"/>
      <c r="DS407" s="5"/>
      <c r="DT407" s="27"/>
      <c r="DU407" s="27"/>
      <c r="DV407" s="82"/>
      <c r="DW407" s="82"/>
      <c r="DX407" s="82"/>
      <c r="DY407" s="70"/>
      <c r="DZ407" s="16"/>
      <c r="EH407" s="42"/>
      <c r="EI407" s="42"/>
      <c r="EJ407" s="42"/>
      <c r="EK407" s="24"/>
      <c r="EL407" s="26"/>
      <c r="EM407" s="26"/>
      <c r="EN407" s="24"/>
      <c r="EO407" s="26"/>
      <c r="EP407" s="24"/>
      <c r="EQ407" s="26"/>
      <c r="ER407" s="24"/>
      <c r="ES407" s="24"/>
      <c r="ET407" s="42"/>
      <c r="EU407" s="42"/>
      <c r="EV407" s="28"/>
      <c r="EX407" s="51"/>
      <c r="EY407" s="96"/>
      <c r="EZ407" s="52"/>
      <c r="FA407" s="54"/>
      <c r="FB407" s="5"/>
      <c r="FC407" s="56"/>
      <c r="FD407" s="55"/>
      <c r="FE407" s="54"/>
      <c r="FF407" s="52"/>
      <c r="FG407" s="5"/>
      <c r="FH407" s="57"/>
      <c r="FI407" s="6"/>
      <c r="FJ407" s="5"/>
    </row>
    <row r="408" spans="27:166">
      <c r="AA408" s="18" t="s">
        <v>131</v>
      </c>
      <c r="AB408" s="22" t="s">
        <v>342</v>
      </c>
      <c r="AC408" s="22" t="s">
        <v>211</v>
      </c>
      <c r="AD408" s="74">
        <v>8.26</v>
      </c>
      <c r="AE408" s="74">
        <v>9.84</v>
      </c>
      <c r="AF408" s="22">
        <v>1228</v>
      </c>
      <c r="AG408" s="22">
        <v>728</v>
      </c>
      <c r="AH408" s="22">
        <v>808.49119861273095</v>
      </c>
      <c r="AI408" s="6">
        <v>10</v>
      </c>
      <c r="AJ408" s="6">
        <v>300</v>
      </c>
      <c r="AK408" s="6">
        <v>14</v>
      </c>
      <c r="AL408" s="6">
        <v>300</v>
      </c>
      <c r="AM408" s="6">
        <v>14</v>
      </c>
      <c r="AN408" s="5" t="str" cm="1">
        <f t="array" ref="AN408">_xll.Dce_Name_SectI(AF408, AG408, AJ408, AI408, AK408, "x", "-", $Q$14)</f>
        <v>(1228-728)x300x10x14</v>
      </c>
      <c r="AO408" s="5">
        <f t="shared" ref="AO408:AO471" si="260">AH408-AK408-AM408</f>
        <v>780.49119861273095</v>
      </c>
      <c r="AP408" s="27">
        <f t="shared" ref="AP408:AP471" si="261">(AO408*AI408+AJ408*AK408+AL408*AM408)/100</f>
        <v>162.04911986127311</v>
      </c>
      <c r="AQ408" s="27">
        <f t="shared" ref="AQ408:AQ471" si="262">(AI408*AO408^3/12+AJ408*AK408^3/12+AJ408*AK408*(AO408/2+AK408/2)^2+AL408*AM408^3/12+AL408*AM408*(AO408/2+AM408/2)^2)/10000</f>
        <v>172189.89394905735</v>
      </c>
      <c r="AR408" s="5">
        <f t="shared" ref="AR408:AR471" si="263">(AO408*AI408^3/12+AK408*AJ408^3/12+AM408*AL408^3/12)/10000</f>
        <v>6306.5040933217724</v>
      </c>
      <c r="AS408" s="5">
        <f t="shared" ref="AS408:AS471" si="264">AQ408/(AH408/20)</f>
        <v>4259.5366342766256</v>
      </c>
      <c r="AT408" s="27">
        <f t="shared" ref="AT408:AT471" si="265">AR408/(MAX(AJ408,AL408)/20)</f>
        <v>420.4336062214515</v>
      </c>
      <c r="AU408" s="27">
        <f t="shared" ref="AU408:AU471" si="266">(AI408*AO408^2/8+AJ408*AK408*(AO408/2+AK408/2))/1000</f>
        <v>2429.8896559766567</v>
      </c>
      <c r="AV408" s="82">
        <f t="shared" ref="AV408:AV471" si="267">((2*AJ408*AK408^3+(AO408+AK408)*AI408^3)/3)/1000000000000</f>
        <v>8.1363039953757696E-7</v>
      </c>
      <c r="AW408" s="82">
        <f t="shared" ref="AW408:AW471" si="268">(AJ408^3*(AH408-AK408)^2*AK408/24)/1000000</f>
        <v>9941656.1686012279</v>
      </c>
      <c r="AX408" s="82">
        <f t="shared" ref="AX408:AX471" si="269">AW408/1000000000000</f>
        <v>9.9416561686012285E-6</v>
      </c>
      <c r="AY408" s="70">
        <f t="shared" ref="AY408:AY471" si="270">SQRT(($K$80*AV408)/($B$29*AX408))</f>
        <v>0.17715937900807543</v>
      </c>
      <c r="AZ408" s="16">
        <f t="shared" ref="AZ408:AZ471" si="271">AJ408*(AH408-AK408)/400</f>
        <v>595.86839895954824</v>
      </c>
      <c r="BA408" s="22" t="s">
        <v>316</v>
      </c>
      <c r="BB408" s="23">
        <v>54.403443250106648</v>
      </c>
      <c r="BC408" s="23">
        <v>72.893139291407351</v>
      </c>
      <c r="BD408" s="23">
        <v>5.0940840867120585E-2</v>
      </c>
      <c r="BE408" s="23">
        <v>6.4714487668101912E-4</v>
      </c>
      <c r="BF408" s="23">
        <v>0.35204905918605789</v>
      </c>
      <c r="BG408" s="23">
        <v>322.17529075561652</v>
      </c>
      <c r="BH408" s="42" cm="1">
        <f t="array" ref="BH408">_xll.Bimoment(BE408,AY408,AD408,AE408,$O$75)</f>
        <v>8.87628828236254E-4</v>
      </c>
      <c r="BI408" s="42">
        <f t="shared" ref="BI408:BI471" si="272">ABS(BD408)/(AI408*AO408)*1000</f>
        <v>6.5267668562649268E-3</v>
      </c>
      <c r="BJ408" s="42">
        <f t="shared" ref="BJ408:BJ471" si="273">ABS(BC408)/(AJ408*AK408+AL408*AM408)*1000</f>
        <v>8.6777546775484939</v>
      </c>
      <c r="BK408" s="24">
        <f t="shared" ref="BK408:BK471" si="274">(AJ408*AK408)/(AO408*AI408)</f>
        <v>0.53812266012290844</v>
      </c>
      <c r="BL408" s="26" cm="1">
        <f t="array" ref="BL408">_xll.TCVN5575AnnexEHeSoCx(1,BK408)</f>
        <v>1.1161877339877091</v>
      </c>
      <c r="BM408" s="26">
        <f t="shared" ref="BM408:BM471" si="275">1.47</f>
        <v>1.47</v>
      </c>
      <c r="BN408" s="24">
        <f t="shared" ref="BN408:BN471" si="276">IF(BI408&lt;=0.5*$L$38,1,1-0.2/(BK408+0.25)*(BI408/L423)^4)</f>
        <v>1</v>
      </c>
      <c r="BO408" s="26" cm="1">
        <f t="array" ref="BO408">noisuy1chieu(BQ408*BN408,$C$92:$M$92,$C$93:$M$93)</f>
        <v>2.0792186260223389</v>
      </c>
      <c r="BP408" s="24">
        <f t="shared" ref="BP408:BP471" si="277">ABS(BB408)/(AP408*$L$40)*10</f>
        <v>1.5460878348294469E-2</v>
      </c>
      <c r="BQ408" s="26">
        <f t="shared" ref="BQ408:BQ471" si="278">ABS(BG408)/(BL408*BN408*AS408*$L$40)*1000</f>
        <v>0.31206644801759553</v>
      </c>
      <c r="BR408" s="24">
        <f t="shared" ref="BR408:BR471" si="279">ABS(BF408)/(BM408*AT408*$L$40)*1000</f>
        <v>2.6232693345677998E-3</v>
      </c>
      <c r="BS408" s="24">
        <f t="shared" ref="BS408:BS471" si="280">ABS(BH408)*AZ408/(BO408*AW408*$L$40)*100000</f>
        <v>1.1783581464533104E-5</v>
      </c>
      <c r="BT408" s="42">
        <f t="shared" ref="BT408:BT471" si="281">BP408+BQ408+BR408</f>
        <v>0.33015059570045779</v>
      </c>
      <c r="BU408" s="42">
        <f t="shared" ref="BU408:BU471" si="282">BP408+BQ408+BS408</f>
        <v>0.32753910994735452</v>
      </c>
      <c r="BV408" s="28">
        <f t="shared" ref="BV408:BV471" si="283">MAX(BT408,BU408)</f>
        <v>0.33015059570045779</v>
      </c>
      <c r="BW408" s="5" t="str">
        <f t="shared" ref="BW408:BW471" si="284">IF(BV408&lt;=1,"OK","Check")</f>
        <v>OK</v>
      </c>
      <c r="BX408" s="51">
        <v>1.2</v>
      </c>
      <c r="BY408" s="96" cm="1">
        <f t="array" ref="BY408">_xll.DCETCVNPhuLucFHeSoOnDinh(AE408*1000, BX408*1000, AH408, AI408, AJ408, AK408, AL408, AM408, $D$29)</f>
        <v>1</v>
      </c>
      <c r="BZ408" s="52">
        <f t="shared" ref="BZ408:BZ471" si="285">(ABS(BG408)/(BY408*AS408)*1000)/$BE$14</f>
        <v>0.34832474146635323</v>
      </c>
      <c r="CA408" s="54">
        <f t="shared" ref="CA408:CA471" si="286">BZ408+BR408+BS408</f>
        <v>0.35095979438238556</v>
      </c>
      <c r="CB408" s="5" t="str">
        <f t="shared" ref="CB408:CB471" si="287">IF(CA408&lt;=1,"OK","Check")</f>
        <v>OK</v>
      </c>
      <c r="CC408" s="56">
        <f t="shared" ref="CC408:CC471" si="288">(((AJ408-AI408)/2)/AK408)*SQRT($D$29/206000)</f>
        <v>0.34499859601035404</v>
      </c>
      <c r="CD408" s="55">
        <f t="shared" ref="CD408:CD471" si="289">(((AL408-AI408)/2)/AM408)*SQRT($D$29/206000)</f>
        <v>0.34499859601035404</v>
      </c>
      <c r="CE408" s="54">
        <f t="shared" ref="CE408:CE471" si="290">MAX(CC408,CD408)</f>
        <v>0.34499859601035404</v>
      </c>
      <c r="CF408" s="52">
        <f t="shared" ref="CF408:CF471" si="291">$L$58</f>
        <v>0.38</v>
      </c>
      <c r="CG408" s="5" t="str">
        <f t="shared" ref="CG408:CG471" si="292">IF(CE408&lt;=CF408,"OK","Check")</f>
        <v>OK</v>
      </c>
      <c r="CH408" s="57">
        <f t="shared" ref="CH408:CH471" si="293">(AO408/AI408)*SQRT($AK$16/$AK$14)</f>
        <v>2.5998325159156055</v>
      </c>
      <c r="CI408" s="6">
        <f t="shared" ref="CI408:CI471" si="294">3.2</f>
        <v>3.2</v>
      </c>
      <c r="CJ408" s="5" t="str">
        <f t="shared" ref="CJ408:CJ471" si="295">IF(CH408&lt;=CI408,"OK","Gia cường")</f>
        <v>OK</v>
      </c>
      <c r="DN408" s="181"/>
      <c r="DP408" s="27"/>
      <c r="DQ408" s="27"/>
      <c r="DR408" s="5"/>
      <c r="DS408" s="5"/>
      <c r="DT408" s="27"/>
      <c r="DU408" s="27"/>
      <c r="DV408" s="82"/>
      <c r="DW408" s="82"/>
      <c r="DX408" s="82"/>
      <c r="DY408" s="70"/>
      <c r="DZ408" s="16"/>
      <c r="EH408" s="42"/>
      <c r="EI408" s="42"/>
      <c r="EJ408" s="42"/>
      <c r="EK408" s="24"/>
      <c r="EL408" s="26"/>
      <c r="EM408" s="26"/>
      <c r="EN408" s="24"/>
      <c r="EO408" s="26"/>
      <c r="EP408" s="24"/>
      <c r="EQ408" s="26"/>
      <c r="ER408" s="24"/>
      <c r="ES408" s="24"/>
      <c r="ET408" s="42"/>
      <c r="EU408" s="42"/>
      <c r="EV408" s="28"/>
      <c r="EX408" s="51"/>
      <c r="EY408" s="96"/>
      <c r="EZ408" s="52"/>
      <c r="FA408" s="54"/>
      <c r="FB408" s="5"/>
      <c r="FC408" s="56"/>
      <c r="FD408" s="55"/>
      <c r="FE408" s="54"/>
      <c r="FF408" s="52"/>
      <c r="FG408" s="5"/>
      <c r="FH408" s="57"/>
      <c r="FI408" s="6"/>
      <c r="FJ408" s="5"/>
    </row>
    <row r="409" spans="27:166">
      <c r="AA409" s="18" t="s">
        <v>131</v>
      </c>
      <c r="AB409" s="22" t="s">
        <v>342</v>
      </c>
      <c r="AC409" s="22" t="s">
        <v>211</v>
      </c>
      <c r="AD409" s="74">
        <v>9.84</v>
      </c>
      <c r="AE409" s="74">
        <v>9.84</v>
      </c>
      <c r="AF409" s="22">
        <v>1228</v>
      </c>
      <c r="AG409" s="22">
        <v>728</v>
      </c>
      <c r="AH409" s="22">
        <v>728</v>
      </c>
      <c r="AI409" s="6">
        <v>10</v>
      </c>
      <c r="AJ409" s="6">
        <v>300</v>
      </c>
      <c r="AK409" s="6">
        <v>14</v>
      </c>
      <c r="AL409" s="6">
        <v>300</v>
      </c>
      <c r="AM409" s="6">
        <v>14</v>
      </c>
      <c r="AN409" s="5" t="str" cm="1">
        <f t="array" ref="AN409">_xll.Dce_Name_SectI(AF409, AG409, AJ409, AI409, AK409, "x", "-", $Q$14)</f>
        <v>(1228-728)x300x10x14</v>
      </c>
      <c r="AO409" s="5">
        <f t="shared" si="260"/>
        <v>700</v>
      </c>
      <c r="AP409" s="27">
        <f t="shared" si="261"/>
        <v>154</v>
      </c>
      <c r="AQ409" s="27">
        <f t="shared" si="262"/>
        <v>135654.21333333332</v>
      </c>
      <c r="AR409" s="5">
        <f t="shared" si="263"/>
        <v>6305.833333333333</v>
      </c>
      <c r="AS409" s="5">
        <f t="shared" si="264"/>
        <v>3726.7641025641024</v>
      </c>
      <c r="AT409" s="27">
        <f t="shared" si="265"/>
        <v>420.38888888888886</v>
      </c>
      <c r="AU409" s="27">
        <f t="shared" si="266"/>
        <v>2111.9</v>
      </c>
      <c r="AV409" s="82">
        <f t="shared" si="267"/>
        <v>7.8680000000000003E-7</v>
      </c>
      <c r="AW409" s="82">
        <f t="shared" si="268"/>
        <v>8029287</v>
      </c>
      <c r="AX409" s="82">
        <f t="shared" si="269"/>
        <v>8.0292870000000006E-6</v>
      </c>
      <c r="AY409" s="70">
        <f t="shared" si="270"/>
        <v>0.19385348826075771</v>
      </c>
      <c r="AZ409" s="16">
        <f t="shared" si="271"/>
        <v>535.5</v>
      </c>
      <c r="BA409" s="22" t="s">
        <v>316</v>
      </c>
      <c r="BB409" s="23">
        <v>55.332517172917115</v>
      </c>
      <c r="BC409" s="23">
        <v>65.597661494934101</v>
      </c>
      <c r="BD409" s="23">
        <v>5.0940840867120585E-2</v>
      </c>
      <c r="BE409" s="23">
        <v>6.4714487668101912E-4</v>
      </c>
      <c r="BF409" s="23">
        <v>0.27133835186442234</v>
      </c>
      <c r="BG409" s="23">
        <v>212.44737540050372</v>
      </c>
      <c r="BH409" s="42" cm="1">
        <f t="array" ref="BH409">_xll.Bimoment(BE409,AY409,AD409,AE409,$O$75)</f>
        <v>4.9301682304717662E-3</v>
      </c>
      <c r="BI409" s="42">
        <f t="shared" si="272"/>
        <v>7.2772629810172263E-3</v>
      </c>
      <c r="BJ409" s="42">
        <f t="shared" si="273"/>
        <v>7.8092454160635834</v>
      </c>
      <c r="BK409" s="24">
        <f t="shared" si="274"/>
        <v>0.6</v>
      </c>
      <c r="BL409" s="26" cm="1">
        <f t="array" ref="BL409">_xll.TCVN5575AnnexEHeSoCx(1,BK409)</f>
        <v>1.1099999999999999</v>
      </c>
      <c r="BM409" s="26">
        <f t="shared" si="275"/>
        <v>1.47</v>
      </c>
      <c r="BN409" s="24">
        <f t="shared" si="276"/>
        <v>1</v>
      </c>
      <c r="BO409" s="26" cm="1">
        <f t="array" ref="BO409">noisuy1chieu(BQ409*BN409,$C$92:$M$92,$C$93:$M$93)</f>
        <v>1.9213075637817383</v>
      </c>
      <c r="BP409" s="24">
        <f t="shared" si="277"/>
        <v>1.6546805374676173E-2</v>
      </c>
      <c r="BQ409" s="26">
        <f t="shared" si="278"/>
        <v>0.23651077971592357</v>
      </c>
      <c r="BR409" s="24">
        <f t="shared" si="279"/>
        <v>2.0220741217883828E-3</v>
      </c>
      <c r="BS409" s="24">
        <f t="shared" si="280"/>
        <v>7.8813713692500869E-5</v>
      </c>
      <c r="BT409" s="42">
        <f t="shared" si="281"/>
        <v>0.25507965921238812</v>
      </c>
      <c r="BU409" s="42">
        <f t="shared" si="282"/>
        <v>0.25313639880429223</v>
      </c>
      <c r="BV409" s="28">
        <f t="shared" si="283"/>
        <v>0.25507965921238812</v>
      </c>
      <c r="BW409" s="5" t="str">
        <f t="shared" si="284"/>
        <v>OK</v>
      </c>
      <c r="BX409" s="51">
        <v>1.2</v>
      </c>
      <c r="BY409" s="96" cm="1">
        <f t="array" ref="BY409">_xll.DCETCVNPhuLucFHeSoOnDinh(AE409*1000, BX409*1000, AH409, AI409, AJ409, AK409, AL409, AM409, $D$29)</f>
        <v>1</v>
      </c>
      <c r="BZ409" s="52">
        <f t="shared" si="285"/>
        <v>0.26252696548467513</v>
      </c>
      <c r="CA409" s="54">
        <f t="shared" si="286"/>
        <v>0.26462785332015604</v>
      </c>
      <c r="CB409" s="5" t="str">
        <f t="shared" si="287"/>
        <v>OK</v>
      </c>
      <c r="CC409" s="56">
        <f t="shared" si="288"/>
        <v>0.34499859601035404</v>
      </c>
      <c r="CD409" s="55">
        <f t="shared" si="289"/>
        <v>0.34499859601035404</v>
      </c>
      <c r="CE409" s="54">
        <f t="shared" si="290"/>
        <v>0.34499859601035404</v>
      </c>
      <c r="CF409" s="52">
        <f t="shared" si="291"/>
        <v>0.38</v>
      </c>
      <c r="CG409" s="5" t="str">
        <f t="shared" si="292"/>
        <v>OK</v>
      </c>
      <c r="CH409" s="57">
        <f t="shared" si="293"/>
        <v>2.3317146488975653</v>
      </c>
      <c r="CI409" s="6">
        <f t="shared" si="294"/>
        <v>3.2</v>
      </c>
      <c r="CJ409" s="5" t="str">
        <f t="shared" si="295"/>
        <v>OK</v>
      </c>
      <c r="DN409" s="181"/>
      <c r="DP409" s="27"/>
      <c r="DQ409" s="27"/>
      <c r="DR409" s="5"/>
      <c r="DS409" s="5"/>
      <c r="DT409" s="27"/>
      <c r="DU409" s="27"/>
      <c r="DV409" s="82"/>
      <c r="DW409" s="82"/>
      <c r="DX409" s="82"/>
      <c r="DY409" s="70"/>
      <c r="DZ409" s="16"/>
      <c r="EH409" s="42"/>
      <c r="EI409" s="42"/>
      <c r="EJ409" s="42"/>
      <c r="EK409" s="24"/>
      <c r="EL409" s="26"/>
      <c r="EM409" s="26"/>
      <c r="EN409" s="24"/>
      <c r="EO409" s="26"/>
      <c r="EP409" s="24"/>
      <c r="EQ409" s="26"/>
      <c r="ER409" s="24"/>
      <c r="ES409" s="24"/>
      <c r="ET409" s="42"/>
      <c r="EU409" s="42"/>
      <c r="EV409" s="28"/>
      <c r="EX409" s="51"/>
      <c r="EY409" s="96"/>
      <c r="EZ409" s="52"/>
      <c r="FA409" s="54"/>
      <c r="FB409" s="5"/>
      <c r="FC409" s="56"/>
      <c r="FD409" s="55"/>
      <c r="FE409" s="54"/>
      <c r="FF409" s="52"/>
      <c r="FG409" s="5"/>
      <c r="FH409" s="57"/>
      <c r="FI409" s="6"/>
      <c r="FJ409" s="5"/>
    </row>
    <row r="410" spans="27:166">
      <c r="AA410" s="18" t="s">
        <v>131</v>
      </c>
      <c r="AB410" s="22" t="s">
        <v>342</v>
      </c>
      <c r="AC410" s="22" t="s">
        <v>211</v>
      </c>
      <c r="AD410" s="74">
        <v>0</v>
      </c>
      <c r="AE410" s="74">
        <v>9.84</v>
      </c>
      <c r="AF410" s="22">
        <v>1228</v>
      </c>
      <c r="AG410" s="22">
        <v>728</v>
      </c>
      <c r="AH410" s="22">
        <v>1228</v>
      </c>
      <c r="AI410" s="6">
        <v>10</v>
      </c>
      <c r="AJ410" s="6">
        <v>300</v>
      </c>
      <c r="AK410" s="6">
        <v>14</v>
      </c>
      <c r="AL410" s="6">
        <v>300</v>
      </c>
      <c r="AM410" s="6">
        <v>14</v>
      </c>
      <c r="AN410" s="5" t="str" cm="1">
        <f t="array" ref="AN410">_xll.Dce_Name_SectI(AF410, AG410, AJ410, AI410, AK410, "x", "-", $Q$14)</f>
        <v>(1228-728)x300x10x14</v>
      </c>
      <c r="AO410" s="5">
        <f t="shared" si="260"/>
        <v>1200</v>
      </c>
      <c r="AP410" s="27">
        <f t="shared" si="261"/>
        <v>204</v>
      </c>
      <c r="AQ410" s="27">
        <f t="shared" si="262"/>
        <v>453510.88</v>
      </c>
      <c r="AR410" s="5">
        <f t="shared" si="263"/>
        <v>6310</v>
      </c>
      <c r="AS410" s="5">
        <f t="shared" si="264"/>
        <v>7386.170684039088</v>
      </c>
      <c r="AT410" s="27">
        <f t="shared" si="265"/>
        <v>420.66666666666669</v>
      </c>
      <c r="AU410" s="27">
        <f t="shared" si="266"/>
        <v>4349.3999999999996</v>
      </c>
      <c r="AV410" s="82">
        <f t="shared" si="267"/>
        <v>9.5346666666666665E-7</v>
      </c>
      <c r="AW410" s="82">
        <f t="shared" si="268"/>
        <v>23212287</v>
      </c>
      <c r="AX410" s="82">
        <f t="shared" si="269"/>
        <v>2.3212286999999999E-5</v>
      </c>
      <c r="AY410" s="70">
        <f t="shared" si="270"/>
        <v>0.12550866986930984</v>
      </c>
      <c r="AZ410" s="16">
        <f t="shared" si="271"/>
        <v>910.5</v>
      </c>
      <c r="BA410" s="22" t="s">
        <v>317</v>
      </c>
      <c r="BB410" s="23">
        <v>-28.538874325895449</v>
      </c>
      <c r="BC410" s="23">
        <v>27.914493467117723</v>
      </c>
      <c r="BD410" s="23">
        <v>1.0758192723027457E-2</v>
      </c>
      <c r="BE410" s="23">
        <v>4.3093934153272634E-4</v>
      </c>
      <c r="BF410" s="23">
        <v>3.7679474490611223E-4</v>
      </c>
      <c r="BG410" s="23">
        <v>492.1653964372299</v>
      </c>
      <c r="BH410" s="42" cm="1">
        <f t="array" ref="BH410">_xll.Bimoment(BE410,AY410,AD410,AE410,$O$75)</f>
        <v>3.3918637591812059E-3</v>
      </c>
      <c r="BI410" s="42">
        <f t="shared" si="272"/>
        <v>8.9651606025228806E-4</v>
      </c>
      <c r="BJ410" s="42">
        <f t="shared" si="273"/>
        <v>3.323153984180681</v>
      </c>
      <c r="BK410" s="24">
        <f t="shared" si="274"/>
        <v>0.35</v>
      </c>
      <c r="BL410" s="26" cm="1">
        <f t="array" ref="BL410">_xll.TCVN5575AnnexEHeSoCx(1,BK410)</f>
        <v>1.1619999999999999</v>
      </c>
      <c r="BM410" s="26">
        <f t="shared" si="275"/>
        <v>1.47</v>
      </c>
      <c r="BN410" s="24">
        <f t="shared" si="276"/>
        <v>1</v>
      </c>
      <c r="BO410" s="26" cm="1">
        <f t="array" ref="BO410">noisuy1chieu(BQ410*BN410,$C$92:$M$92,$C$93:$M$93)</f>
        <v>1.9789328575134277</v>
      </c>
      <c r="BP410" s="24">
        <f t="shared" si="277"/>
        <v>6.4425993382761929E-3</v>
      </c>
      <c r="BQ410" s="26">
        <f t="shared" si="278"/>
        <v>0.26408276613315523</v>
      </c>
      <c r="BR410" s="24">
        <f t="shared" si="279"/>
        <v>2.8061045907119638E-6</v>
      </c>
      <c r="BS410" s="24">
        <f t="shared" si="280"/>
        <v>3.0961629601656519E-5</v>
      </c>
      <c r="BT410" s="42">
        <f t="shared" si="281"/>
        <v>0.2705281715760221</v>
      </c>
      <c r="BU410" s="42">
        <f t="shared" si="282"/>
        <v>0.27055632710103306</v>
      </c>
      <c r="BV410" s="28">
        <f t="shared" si="283"/>
        <v>0.27055632710103306</v>
      </c>
      <c r="BW410" s="5" t="str">
        <f t="shared" si="284"/>
        <v>OK</v>
      </c>
      <c r="BX410" s="51">
        <v>1.2</v>
      </c>
      <c r="BY410" s="96" cm="1">
        <f t="array" ref="BY410">_xll.DCETCVNPhuLucFHeSoOnDinh(AE410*1000, BX410*1000, AH410, AI410, AJ410, AK410, AL410, AM410, $D$29)</f>
        <v>1</v>
      </c>
      <c r="BZ410" s="52">
        <f t="shared" si="285"/>
        <v>0.30686417424672635</v>
      </c>
      <c r="CA410" s="54">
        <f t="shared" si="286"/>
        <v>0.30689794198091869</v>
      </c>
      <c r="CB410" s="5" t="str">
        <f t="shared" si="287"/>
        <v>OK</v>
      </c>
      <c r="CC410" s="56">
        <f t="shared" si="288"/>
        <v>0.34499859601035404</v>
      </c>
      <c r="CD410" s="55">
        <f t="shared" si="289"/>
        <v>0.34499859601035404</v>
      </c>
      <c r="CE410" s="54">
        <f t="shared" si="290"/>
        <v>0.34499859601035404</v>
      </c>
      <c r="CF410" s="52">
        <f t="shared" si="291"/>
        <v>0.38</v>
      </c>
      <c r="CG410" s="5" t="str">
        <f t="shared" si="292"/>
        <v>OK</v>
      </c>
      <c r="CH410" s="57">
        <f t="shared" si="293"/>
        <v>3.9972251123958262</v>
      </c>
      <c r="CI410" s="6">
        <f t="shared" si="294"/>
        <v>3.2</v>
      </c>
      <c r="CJ410" s="5" t="str">
        <f t="shared" si="295"/>
        <v>Gia cường</v>
      </c>
      <c r="DN410" s="181"/>
      <c r="DP410" s="27"/>
      <c r="DQ410" s="27"/>
      <c r="DR410" s="5"/>
      <c r="DS410" s="5"/>
      <c r="DT410" s="27"/>
      <c r="DU410" s="27"/>
      <c r="DV410" s="82"/>
      <c r="DW410" s="82"/>
      <c r="DX410" s="82"/>
      <c r="DY410" s="70"/>
      <c r="DZ410" s="16"/>
      <c r="EH410" s="42"/>
      <c r="EI410" s="42"/>
      <c r="EJ410" s="42"/>
      <c r="EK410" s="24"/>
      <c r="EL410" s="26"/>
      <c r="EM410" s="26"/>
      <c r="EN410" s="24"/>
      <c r="EO410" s="26"/>
      <c r="EP410" s="24"/>
      <c r="EQ410" s="26"/>
      <c r="ER410" s="24"/>
      <c r="ES410" s="24"/>
      <c r="ET410" s="42"/>
      <c r="EU410" s="42"/>
      <c r="EV410" s="28"/>
      <c r="EX410" s="51"/>
      <c r="EY410" s="96"/>
      <c r="EZ410" s="52"/>
      <c r="FA410" s="54"/>
      <c r="FB410" s="5"/>
      <c r="FC410" s="56"/>
      <c r="FD410" s="55"/>
      <c r="FE410" s="54"/>
      <c r="FF410" s="52"/>
      <c r="FG410" s="5"/>
      <c r="FH410" s="57"/>
      <c r="FI410" s="6"/>
      <c r="FJ410" s="5"/>
    </row>
    <row r="411" spans="27:166">
      <c r="AA411" s="18" t="s">
        <v>131</v>
      </c>
      <c r="AB411" s="22" t="s">
        <v>342</v>
      </c>
      <c r="AC411" s="22" t="s">
        <v>211</v>
      </c>
      <c r="AD411" s="74">
        <v>4.92</v>
      </c>
      <c r="AE411" s="74">
        <v>9.84</v>
      </c>
      <c r="AF411" s="22">
        <v>1228</v>
      </c>
      <c r="AG411" s="22">
        <v>728</v>
      </c>
      <c r="AH411" s="22">
        <v>978</v>
      </c>
      <c r="AI411" s="6">
        <v>10</v>
      </c>
      <c r="AJ411" s="6">
        <v>300</v>
      </c>
      <c r="AK411" s="6">
        <v>14</v>
      </c>
      <c r="AL411" s="6">
        <v>300</v>
      </c>
      <c r="AM411" s="6">
        <v>14</v>
      </c>
      <c r="AN411" s="5" t="str" cm="1">
        <f t="array" ref="AN411">_xll.Dce_Name_SectI(AF411, AG411, AJ411, AI411, AK411, "x", "-", $Q$14)</f>
        <v>(1228-728)x300x10x14</v>
      </c>
      <c r="AO411" s="5">
        <f t="shared" si="260"/>
        <v>950</v>
      </c>
      <c r="AP411" s="27">
        <f t="shared" si="261"/>
        <v>179</v>
      </c>
      <c r="AQ411" s="27">
        <f t="shared" si="262"/>
        <v>266613.79666666663</v>
      </c>
      <c r="AR411" s="5">
        <f t="shared" si="263"/>
        <v>6307.916666666667</v>
      </c>
      <c r="AS411" s="5">
        <f t="shared" si="264"/>
        <v>5452.224880708929</v>
      </c>
      <c r="AT411" s="27">
        <f t="shared" si="265"/>
        <v>420.52777777777777</v>
      </c>
      <c r="AU411" s="27">
        <f t="shared" si="266"/>
        <v>3152.5250000000001</v>
      </c>
      <c r="AV411" s="82">
        <f t="shared" si="267"/>
        <v>8.7013333333333334E-7</v>
      </c>
      <c r="AW411" s="82">
        <f t="shared" si="268"/>
        <v>14636412</v>
      </c>
      <c r="AX411" s="82">
        <f t="shared" si="269"/>
        <v>1.4636412E-5</v>
      </c>
      <c r="AY411" s="70">
        <f t="shared" si="270"/>
        <v>0.1509925520416649</v>
      </c>
      <c r="AZ411" s="16">
        <f t="shared" si="271"/>
        <v>723</v>
      </c>
      <c r="BA411" s="22" t="s">
        <v>317</v>
      </c>
      <c r="BB411" s="23">
        <v>-25.473650728737379</v>
      </c>
      <c r="BC411" s="23">
        <v>26.254070542812524</v>
      </c>
      <c r="BD411" s="23">
        <v>1.0758192723027457E-2</v>
      </c>
      <c r="BE411" s="23">
        <v>4.3093934153272634E-4</v>
      </c>
      <c r="BF411" s="23">
        <v>5.2564673053690288E-2</v>
      </c>
      <c r="BG411" s="23">
        <v>358.41972027351841</v>
      </c>
      <c r="BH411" s="42" cm="1">
        <f t="array" ref="BH411">_xll.Bimoment(BE411,AY411,AD411,AE411,$O$75)</f>
        <v>-1.6328074705888396E-3</v>
      </c>
      <c r="BI411" s="42">
        <f t="shared" si="272"/>
        <v>1.1324413392660481E-3</v>
      </c>
      <c r="BJ411" s="42">
        <f t="shared" si="273"/>
        <v>3.1254845884300626</v>
      </c>
      <c r="BK411" s="24">
        <f t="shared" si="274"/>
        <v>0.44210526315789472</v>
      </c>
      <c r="BL411" s="26" cm="1">
        <f t="array" ref="BL411">_xll.TCVN5575AnnexEHeSoCx(1,BK411)</f>
        <v>1.1362105263157896</v>
      </c>
      <c r="BM411" s="26">
        <f t="shared" si="275"/>
        <v>1.47</v>
      </c>
      <c r="BN411" s="24">
        <f t="shared" si="276"/>
        <v>1</v>
      </c>
      <c r="BO411" s="26" cm="1">
        <f t="array" ref="BO411">noisuy1chieu(BQ411*BN411,$C$92:$M$92,$C$93:$M$93)</f>
        <v>1.9838778972625732</v>
      </c>
      <c r="BP411" s="24">
        <f t="shared" si="277"/>
        <v>6.5537913518509891E-3</v>
      </c>
      <c r="BQ411" s="26">
        <f t="shared" si="278"/>
        <v>0.26644880688584099</v>
      </c>
      <c r="BR411" s="24">
        <f t="shared" si="279"/>
        <v>3.9159433152801803E-4</v>
      </c>
      <c r="BS411" s="24">
        <f t="shared" si="280"/>
        <v>1.872311752070727E-5</v>
      </c>
      <c r="BT411" s="42">
        <f t="shared" si="281"/>
        <v>0.27339419256921998</v>
      </c>
      <c r="BU411" s="42">
        <f t="shared" si="282"/>
        <v>0.27302132135521268</v>
      </c>
      <c r="BV411" s="28">
        <f t="shared" si="283"/>
        <v>0.27339419256921998</v>
      </c>
      <c r="BW411" s="5" t="str">
        <f t="shared" si="284"/>
        <v>OK</v>
      </c>
      <c r="BX411" s="51">
        <v>1.2</v>
      </c>
      <c r="BY411" s="96" cm="1">
        <f t="array" ref="BY411">_xll.DCETCVNPhuLucFHeSoOnDinh(AE411*1000, BX411*1000, AH411, AI411, AJ411, AK411, AL411, AM411, $D$29)</f>
        <v>1</v>
      </c>
      <c r="BZ411" s="52">
        <f t="shared" si="285"/>
        <v>0.30274193910797553</v>
      </c>
      <c r="CA411" s="54">
        <f t="shared" si="286"/>
        <v>0.30315225655702427</v>
      </c>
      <c r="CB411" s="5" t="str">
        <f t="shared" si="287"/>
        <v>OK</v>
      </c>
      <c r="CC411" s="56">
        <f t="shared" si="288"/>
        <v>0.34499859601035404</v>
      </c>
      <c r="CD411" s="55">
        <f t="shared" si="289"/>
        <v>0.34499859601035404</v>
      </c>
      <c r="CE411" s="54">
        <f t="shared" si="290"/>
        <v>0.34499859601035404</v>
      </c>
      <c r="CF411" s="52">
        <f t="shared" si="291"/>
        <v>0.38</v>
      </c>
      <c r="CG411" s="5" t="str">
        <f t="shared" si="292"/>
        <v>OK</v>
      </c>
      <c r="CH411" s="57">
        <f t="shared" si="293"/>
        <v>3.1644698806466955</v>
      </c>
      <c r="CI411" s="6">
        <f t="shared" si="294"/>
        <v>3.2</v>
      </c>
      <c r="CJ411" s="5" t="str">
        <f t="shared" si="295"/>
        <v>OK</v>
      </c>
      <c r="DN411" s="181"/>
      <c r="DP411" s="27"/>
      <c r="DQ411" s="27"/>
      <c r="DR411" s="5"/>
      <c r="DS411" s="5"/>
      <c r="DT411" s="27"/>
      <c r="DU411" s="27"/>
      <c r="DV411" s="82"/>
      <c r="DW411" s="82"/>
      <c r="DX411" s="82"/>
      <c r="DY411" s="70"/>
      <c r="DZ411" s="16"/>
      <c r="EH411" s="42"/>
      <c r="EI411" s="42"/>
      <c r="EJ411" s="42"/>
      <c r="EK411" s="24"/>
      <c r="EL411" s="26"/>
      <c r="EM411" s="26"/>
      <c r="EN411" s="24"/>
      <c r="EO411" s="26"/>
      <c r="EP411" s="24"/>
      <c r="EQ411" s="26"/>
      <c r="ER411" s="24"/>
      <c r="ES411" s="24"/>
      <c r="ET411" s="42"/>
      <c r="EU411" s="42"/>
      <c r="EV411" s="28"/>
      <c r="EX411" s="51"/>
      <c r="EY411" s="96"/>
      <c r="EZ411" s="52"/>
      <c r="FA411" s="54"/>
      <c r="FB411" s="5"/>
      <c r="FC411" s="56"/>
      <c r="FD411" s="55"/>
      <c r="FE411" s="54"/>
      <c r="FF411" s="52"/>
      <c r="FG411" s="5"/>
      <c r="FH411" s="57"/>
      <c r="FI411" s="6"/>
      <c r="FJ411" s="5"/>
    </row>
    <row r="412" spans="27:166">
      <c r="AA412" s="18" t="s">
        <v>131</v>
      </c>
      <c r="AB412" s="22" t="s">
        <v>342</v>
      </c>
      <c r="AC412" s="22" t="s">
        <v>211</v>
      </c>
      <c r="AD412" s="74">
        <v>8.26</v>
      </c>
      <c r="AE412" s="74">
        <v>9.84</v>
      </c>
      <c r="AF412" s="22">
        <v>1228</v>
      </c>
      <c r="AG412" s="22">
        <v>728</v>
      </c>
      <c r="AH412" s="22">
        <v>808.49119861273095</v>
      </c>
      <c r="AI412" s="6">
        <v>10</v>
      </c>
      <c r="AJ412" s="6">
        <v>300</v>
      </c>
      <c r="AK412" s="6">
        <v>14</v>
      </c>
      <c r="AL412" s="6">
        <v>300</v>
      </c>
      <c r="AM412" s="6">
        <v>14</v>
      </c>
      <c r="AN412" s="5" t="str" cm="1">
        <f t="array" ref="AN412">_xll.Dce_Name_SectI(AF412, AG412, AJ412, AI412, AK412, "x", "-", $Q$14)</f>
        <v>(1228-728)x300x10x14</v>
      </c>
      <c r="AO412" s="5">
        <f t="shared" si="260"/>
        <v>780.49119861273095</v>
      </c>
      <c r="AP412" s="27">
        <f t="shared" si="261"/>
        <v>162.04911986127311</v>
      </c>
      <c r="AQ412" s="27">
        <f t="shared" si="262"/>
        <v>172189.89394905735</v>
      </c>
      <c r="AR412" s="5">
        <f t="shared" si="263"/>
        <v>6306.5040933217724</v>
      </c>
      <c r="AS412" s="5">
        <f t="shared" si="264"/>
        <v>4259.5366342766256</v>
      </c>
      <c r="AT412" s="27">
        <f t="shared" si="265"/>
        <v>420.4336062214515</v>
      </c>
      <c r="AU412" s="27">
        <f t="shared" si="266"/>
        <v>2429.8896559766567</v>
      </c>
      <c r="AV412" s="82">
        <f t="shared" si="267"/>
        <v>8.1363039953757696E-7</v>
      </c>
      <c r="AW412" s="82">
        <f t="shared" si="268"/>
        <v>9941656.1686012279</v>
      </c>
      <c r="AX412" s="82">
        <f t="shared" si="269"/>
        <v>9.9416561686012285E-6</v>
      </c>
      <c r="AY412" s="70">
        <f t="shared" si="270"/>
        <v>0.17715937900807543</v>
      </c>
      <c r="AZ412" s="16">
        <f t="shared" si="271"/>
        <v>595.86839895954824</v>
      </c>
      <c r="BA412" s="22" t="s">
        <v>317</v>
      </c>
      <c r="BB412" s="23">
        <v>-23.471618303302304</v>
      </c>
      <c r="BC412" s="23">
        <v>24.486078200857321</v>
      </c>
      <c r="BD412" s="23">
        <v>1.0758192723027457E-2</v>
      </c>
      <c r="BE412" s="23">
        <v>4.3093934153272634E-4</v>
      </c>
      <c r="BF412" s="23">
        <v>8.8460852054581401E-2</v>
      </c>
      <c r="BG412" s="23">
        <v>273.62470609845764</v>
      </c>
      <c r="BH412" s="42" cm="1">
        <f t="array" ref="BH412">_xll.Bimoment(BE412,AY412,AD412,AE412,$O$75)</f>
        <v>5.910796740405006E-4</v>
      </c>
      <c r="BI412" s="42">
        <f t="shared" si="272"/>
        <v>1.3783874491024883E-3</v>
      </c>
      <c r="BJ412" s="42">
        <f t="shared" si="273"/>
        <v>2.9150093096258716</v>
      </c>
      <c r="BK412" s="24">
        <f t="shared" si="274"/>
        <v>0.53812266012290844</v>
      </c>
      <c r="BL412" s="26" cm="1">
        <f t="array" ref="BL412">_xll.TCVN5575AnnexEHeSoCx(1,BK412)</f>
        <v>1.1161877339877091</v>
      </c>
      <c r="BM412" s="26">
        <f t="shared" si="275"/>
        <v>1.47</v>
      </c>
      <c r="BN412" s="24">
        <f t="shared" si="276"/>
        <v>1</v>
      </c>
      <c r="BO412" s="26" cm="1">
        <f t="array" ref="BO412">noisuy1chieu(BQ412*BN412,$C$92:$M$92,$C$93:$M$93)</f>
        <v>1.9809318780899048</v>
      </c>
      <c r="BP412" s="24">
        <f t="shared" si="277"/>
        <v>6.6703835923886557E-3</v>
      </c>
      <c r="BQ412" s="26">
        <f t="shared" si="278"/>
        <v>0.26503922731546592</v>
      </c>
      <c r="BR412" s="24">
        <f t="shared" si="279"/>
        <v>6.5915995072118752E-4</v>
      </c>
      <c r="BS412" s="24">
        <f t="shared" si="280"/>
        <v>8.2361178280149761E-6</v>
      </c>
      <c r="BT412" s="42">
        <f t="shared" si="281"/>
        <v>0.27236877085857575</v>
      </c>
      <c r="BU412" s="42">
        <f t="shared" si="282"/>
        <v>0.27171784702568258</v>
      </c>
      <c r="BV412" s="28">
        <f t="shared" si="283"/>
        <v>0.27236877085857575</v>
      </c>
      <c r="BW412" s="5" t="str">
        <f t="shared" si="284"/>
        <v>OK</v>
      </c>
      <c r="BX412" s="51">
        <v>1.2</v>
      </c>
      <c r="BY412" s="96" cm="1">
        <f t="array" ref="BY412">_xll.DCETCVNPhuLucFHeSoOnDinh(AE412*1000, BX412*1000, AH412, AI412, AJ412, AK412, AL412, AM412, $D$29)</f>
        <v>1</v>
      </c>
      <c r="BZ412" s="52">
        <f t="shared" si="285"/>
        <v>0.29583353455510325</v>
      </c>
      <c r="CA412" s="54">
        <f t="shared" si="286"/>
        <v>0.29650093062365246</v>
      </c>
      <c r="CB412" s="5" t="str">
        <f t="shared" si="287"/>
        <v>OK</v>
      </c>
      <c r="CC412" s="56">
        <f t="shared" si="288"/>
        <v>0.34499859601035404</v>
      </c>
      <c r="CD412" s="55">
        <f t="shared" si="289"/>
        <v>0.34499859601035404</v>
      </c>
      <c r="CE412" s="54">
        <f t="shared" si="290"/>
        <v>0.34499859601035404</v>
      </c>
      <c r="CF412" s="52">
        <f t="shared" si="291"/>
        <v>0.38</v>
      </c>
      <c r="CG412" s="5" t="str">
        <f t="shared" si="292"/>
        <v>OK</v>
      </c>
      <c r="CH412" s="57">
        <f t="shared" si="293"/>
        <v>2.5998325159156055</v>
      </c>
      <c r="CI412" s="6">
        <f t="shared" si="294"/>
        <v>3.2</v>
      </c>
      <c r="CJ412" s="5" t="str">
        <f t="shared" si="295"/>
        <v>OK</v>
      </c>
      <c r="DN412" s="181"/>
      <c r="DP412" s="27"/>
      <c r="DQ412" s="27"/>
      <c r="DR412" s="5"/>
      <c r="DS412" s="5"/>
      <c r="DT412" s="27"/>
      <c r="DU412" s="27"/>
      <c r="DV412" s="82"/>
      <c r="DW412" s="82"/>
      <c r="DX412" s="82"/>
      <c r="DY412" s="70"/>
      <c r="DZ412" s="16"/>
      <c r="EH412" s="42"/>
      <c r="EI412" s="42"/>
      <c r="EJ412" s="42"/>
      <c r="EK412" s="24"/>
      <c r="EL412" s="26"/>
      <c r="EM412" s="26"/>
      <c r="EN412" s="24"/>
      <c r="EO412" s="26"/>
      <c r="EP412" s="24"/>
      <c r="EQ412" s="26"/>
      <c r="ER412" s="24"/>
      <c r="ES412" s="24"/>
      <c r="ET412" s="42"/>
      <c r="EU412" s="42"/>
      <c r="EV412" s="28"/>
      <c r="EX412" s="51"/>
      <c r="EY412" s="96"/>
      <c r="EZ412" s="52"/>
      <c r="FA412" s="54"/>
      <c r="FB412" s="5"/>
      <c r="FC412" s="56"/>
      <c r="FD412" s="55"/>
      <c r="FE412" s="54"/>
      <c r="FF412" s="52"/>
      <c r="FG412" s="5"/>
      <c r="FH412" s="57"/>
      <c r="FI412" s="6"/>
      <c r="FJ412" s="5"/>
    </row>
    <row r="413" spans="27:166">
      <c r="AA413" s="18" t="s">
        <v>131</v>
      </c>
      <c r="AB413" s="22" t="s">
        <v>342</v>
      </c>
      <c r="AC413" s="22" t="s">
        <v>211</v>
      </c>
      <c r="AD413" s="74">
        <v>8.26</v>
      </c>
      <c r="AE413" s="74">
        <v>9.84</v>
      </c>
      <c r="AF413" s="22">
        <v>1228</v>
      </c>
      <c r="AG413" s="22">
        <v>728</v>
      </c>
      <c r="AH413" s="22">
        <v>808.49119861273095</v>
      </c>
      <c r="AI413" s="6">
        <v>10</v>
      </c>
      <c r="AJ413" s="6">
        <v>300</v>
      </c>
      <c r="AK413" s="6">
        <v>14</v>
      </c>
      <c r="AL413" s="6">
        <v>300</v>
      </c>
      <c r="AM413" s="6">
        <v>14</v>
      </c>
      <c r="AN413" s="5" t="str" cm="1">
        <f t="array" ref="AN413">_xll.Dce_Name_SectI(AF413, AG413, AJ413, AI413, AK413, "x", "-", $Q$14)</f>
        <v>(1228-728)x300x10x14</v>
      </c>
      <c r="AO413" s="5">
        <f t="shared" si="260"/>
        <v>780.49119861273095</v>
      </c>
      <c r="AP413" s="27">
        <f t="shared" si="261"/>
        <v>162.04911986127311</v>
      </c>
      <c r="AQ413" s="27">
        <f t="shared" si="262"/>
        <v>172189.89394905735</v>
      </c>
      <c r="AR413" s="5">
        <f t="shared" si="263"/>
        <v>6306.5040933217724</v>
      </c>
      <c r="AS413" s="5">
        <f t="shared" si="264"/>
        <v>4259.5366342766256</v>
      </c>
      <c r="AT413" s="27">
        <f t="shared" si="265"/>
        <v>420.4336062214515</v>
      </c>
      <c r="AU413" s="27">
        <f t="shared" si="266"/>
        <v>2429.8896559766567</v>
      </c>
      <c r="AV413" s="82">
        <f t="shared" si="267"/>
        <v>8.1363039953757696E-7</v>
      </c>
      <c r="AW413" s="82">
        <f t="shared" si="268"/>
        <v>9941656.1686012279</v>
      </c>
      <c r="AX413" s="82">
        <f t="shared" si="269"/>
        <v>9.9416561686012285E-6</v>
      </c>
      <c r="AY413" s="70">
        <f t="shared" si="270"/>
        <v>0.17715937900807543</v>
      </c>
      <c r="AZ413" s="16">
        <f t="shared" si="271"/>
        <v>595.86839895954824</v>
      </c>
      <c r="BA413" s="22" t="s">
        <v>317</v>
      </c>
      <c r="BB413" s="23">
        <v>-23.397442914603744</v>
      </c>
      <c r="BC413" s="23">
        <v>25.110387722677842</v>
      </c>
      <c r="BD413" s="23">
        <v>1.0394426120573286E-2</v>
      </c>
      <c r="BE413" s="23">
        <v>4.3093934153132815E-4</v>
      </c>
      <c r="BF413" s="23">
        <v>8.8460852054581984E-2</v>
      </c>
      <c r="BG413" s="23">
        <v>273.62469418477122</v>
      </c>
      <c r="BH413" s="42" cm="1">
        <f t="array" ref="BH413">_xll.Bimoment(BE413,AY413,AD413,AE413,$O$75)</f>
        <v>5.9107967403858276E-4</v>
      </c>
      <c r="BI413" s="42">
        <f t="shared" si="272"/>
        <v>1.3317800558223666E-3</v>
      </c>
      <c r="BJ413" s="42">
        <f t="shared" si="273"/>
        <v>2.9893318717473623</v>
      </c>
      <c r="BK413" s="24">
        <f t="shared" si="274"/>
        <v>0.53812266012290844</v>
      </c>
      <c r="BL413" s="26" cm="1">
        <f t="array" ref="BL413">_xll.TCVN5575AnnexEHeSoCx(1,BK413)</f>
        <v>1.1161877339877091</v>
      </c>
      <c r="BM413" s="26">
        <f t="shared" si="275"/>
        <v>1.47</v>
      </c>
      <c r="BN413" s="24">
        <f t="shared" si="276"/>
        <v>1</v>
      </c>
      <c r="BO413" s="26" cm="1">
        <f t="array" ref="BO413">noisuy1chieu(BQ413*BN413,$C$92:$M$92,$C$93:$M$93)</f>
        <v>1.9809318780899048</v>
      </c>
      <c r="BP413" s="24">
        <f t="shared" si="277"/>
        <v>6.6493037380155849E-3</v>
      </c>
      <c r="BQ413" s="26">
        <f t="shared" si="278"/>
        <v>0.26503921577559336</v>
      </c>
      <c r="BR413" s="24">
        <f t="shared" si="279"/>
        <v>6.5915995072119186E-4</v>
      </c>
      <c r="BS413" s="24">
        <f t="shared" si="280"/>
        <v>8.2361178279882522E-6</v>
      </c>
      <c r="BT413" s="42">
        <f t="shared" si="281"/>
        <v>0.27234767946433014</v>
      </c>
      <c r="BU413" s="42">
        <f t="shared" si="282"/>
        <v>0.27169675563143691</v>
      </c>
      <c r="BV413" s="28">
        <f t="shared" si="283"/>
        <v>0.27234767946433014</v>
      </c>
      <c r="BW413" s="5" t="str">
        <f t="shared" si="284"/>
        <v>OK</v>
      </c>
      <c r="BX413" s="51">
        <v>1.2</v>
      </c>
      <c r="BY413" s="96" cm="1">
        <f t="array" ref="BY413">_xll.DCETCVNPhuLucFHeSoOnDinh(AE413*1000, BX413*1000, AH413, AI413, AJ413, AK413, AL413, AM413, $D$29)</f>
        <v>1</v>
      </c>
      <c r="BZ413" s="52">
        <f t="shared" si="285"/>
        <v>0.29583352167443905</v>
      </c>
      <c r="CA413" s="54">
        <f t="shared" si="286"/>
        <v>0.2965009177429882</v>
      </c>
      <c r="CB413" s="5" t="str">
        <f t="shared" si="287"/>
        <v>OK</v>
      </c>
      <c r="CC413" s="56">
        <f t="shared" si="288"/>
        <v>0.34499859601035404</v>
      </c>
      <c r="CD413" s="55">
        <f t="shared" si="289"/>
        <v>0.34499859601035404</v>
      </c>
      <c r="CE413" s="54">
        <f t="shared" si="290"/>
        <v>0.34499859601035404</v>
      </c>
      <c r="CF413" s="52">
        <f t="shared" si="291"/>
        <v>0.38</v>
      </c>
      <c r="CG413" s="5" t="str">
        <f t="shared" si="292"/>
        <v>OK</v>
      </c>
      <c r="CH413" s="57">
        <f t="shared" si="293"/>
        <v>2.5998325159156055</v>
      </c>
      <c r="CI413" s="6">
        <f t="shared" si="294"/>
        <v>3.2</v>
      </c>
      <c r="CJ413" s="5" t="str">
        <f t="shared" si="295"/>
        <v>OK</v>
      </c>
      <c r="DN413" s="181"/>
      <c r="DP413" s="27"/>
      <c r="DQ413" s="27"/>
      <c r="DR413" s="5"/>
      <c r="DS413" s="5"/>
      <c r="DT413" s="27"/>
      <c r="DU413" s="27"/>
      <c r="DV413" s="82"/>
      <c r="DW413" s="82"/>
      <c r="DX413" s="82"/>
      <c r="DY413" s="70"/>
      <c r="DZ413" s="16"/>
      <c r="EH413" s="42"/>
      <c r="EI413" s="42"/>
      <c r="EJ413" s="42"/>
      <c r="EK413" s="24"/>
      <c r="EL413" s="26"/>
      <c r="EM413" s="26"/>
      <c r="EN413" s="24"/>
      <c r="EO413" s="26"/>
      <c r="EP413" s="24"/>
      <c r="EQ413" s="26"/>
      <c r="ER413" s="24"/>
      <c r="ES413" s="24"/>
      <c r="ET413" s="42"/>
      <c r="EU413" s="42"/>
      <c r="EV413" s="28"/>
      <c r="EX413" s="51"/>
      <c r="EY413" s="96"/>
      <c r="EZ413" s="52"/>
      <c r="FA413" s="54"/>
      <c r="FB413" s="5"/>
      <c r="FC413" s="56"/>
      <c r="FD413" s="55"/>
      <c r="FE413" s="54"/>
      <c r="FF413" s="52"/>
      <c r="FG413" s="5"/>
      <c r="FH413" s="57"/>
      <c r="FI413" s="6"/>
      <c r="FJ413" s="5"/>
    </row>
    <row r="414" spans="27:166">
      <c r="AA414" s="18" t="s">
        <v>131</v>
      </c>
      <c r="AB414" s="22" t="s">
        <v>342</v>
      </c>
      <c r="AC414" s="22" t="s">
        <v>211</v>
      </c>
      <c r="AD414" s="74">
        <v>9.84</v>
      </c>
      <c r="AE414" s="74">
        <v>9.84</v>
      </c>
      <c r="AF414" s="22">
        <v>1228</v>
      </c>
      <c r="AG414" s="22">
        <v>728</v>
      </c>
      <c r="AH414" s="22">
        <v>728</v>
      </c>
      <c r="AI414" s="6">
        <v>10</v>
      </c>
      <c r="AJ414" s="6">
        <v>300</v>
      </c>
      <c r="AK414" s="6">
        <v>14</v>
      </c>
      <c r="AL414" s="6">
        <v>300</v>
      </c>
      <c r="AM414" s="6">
        <v>14</v>
      </c>
      <c r="AN414" s="5" t="str" cm="1">
        <f t="array" ref="AN414">_xll.Dce_Name_SectI(AF414, AG414, AJ414, AI414, AK414, "x", "-", $Q$14)</f>
        <v>(1228-728)x300x10x14</v>
      </c>
      <c r="AO414" s="5">
        <f t="shared" si="260"/>
        <v>700</v>
      </c>
      <c r="AP414" s="27">
        <f t="shared" si="261"/>
        <v>154</v>
      </c>
      <c r="AQ414" s="27">
        <f t="shared" si="262"/>
        <v>135654.21333333332</v>
      </c>
      <c r="AR414" s="5">
        <f t="shared" si="263"/>
        <v>6305.833333333333</v>
      </c>
      <c r="AS414" s="5">
        <f t="shared" si="264"/>
        <v>3726.7641025641024</v>
      </c>
      <c r="AT414" s="27">
        <f t="shared" si="265"/>
        <v>420.38888888888886</v>
      </c>
      <c r="AU414" s="27">
        <f t="shared" si="266"/>
        <v>2111.9</v>
      </c>
      <c r="AV414" s="82">
        <f t="shared" si="267"/>
        <v>7.8680000000000003E-7</v>
      </c>
      <c r="AW414" s="82">
        <f t="shared" si="268"/>
        <v>8029287</v>
      </c>
      <c r="AX414" s="82">
        <f t="shared" si="269"/>
        <v>8.0292870000000006E-6</v>
      </c>
      <c r="AY414" s="70">
        <f t="shared" si="270"/>
        <v>0.19385348826075771</v>
      </c>
      <c r="AZ414" s="16">
        <f t="shared" si="271"/>
        <v>535.5</v>
      </c>
      <c r="BA414" s="22" t="s">
        <v>317</v>
      </c>
      <c r="BB414" s="23">
        <v>-22.46836899179327</v>
      </c>
      <c r="BC414" s="23">
        <v>24.089136961981126</v>
      </c>
      <c r="BD414" s="23">
        <v>1.0394426120573286E-2</v>
      </c>
      <c r="BE414" s="23">
        <v>4.3093934153132815E-4</v>
      </c>
      <c r="BF414" s="23">
        <v>7.1991915340672272E-2</v>
      </c>
      <c r="BG414" s="23">
        <v>234.63336198321412</v>
      </c>
      <c r="BH414" s="42" cm="1">
        <f t="array" ref="BH414">_xll.Bimoment(BE414,AY414,AD414,AE414,$O$75)</f>
        <v>3.2830414447140928E-3</v>
      </c>
      <c r="BI414" s="42">
        <f t="shared" si="272"/>
        <v>1.484918017224755E-3</v>
      </c>
      <c r="BJ414" s="42">
        <f t="shared" si="273"/>
        <v>2.8677544002358486</v>
      </c>
      <c r="BK414" s="24">
        <f t="shared" si="274"/>
        <v>0.6</v>
      </c>
      <c r="BL414" s="26" cm="1">
        <f t="array" ref="BL414">_xll.TCVN5575AnnexEHeSoCx(1,BK414)</f>
        <v>1.1099999999999999</v>
      </c>
      <c r="BM414" s="26">
        <f t="shared" si="275"/>
        <v>1.47</v>
      </c>
      <c r="BN414" s="24">
        <f t="shared" si="276"/>
        <v>1</v>
      </c>
      <c r="BO414" s="26" cm="1">
        <f t="array" ref="BO414">noisuy1chieu(BQ414*BN414,$C$92:$M$92,$C$93:$M$93)</f>
        <v>1.9729282855987549</v>
      </c>
      <c r="BP414" s="24">
        <f t="shared" si="277"/>
        <v>6.7190098659668882E-3</v>
      </c>
      <c r="BQ414" s="26">
        <f t="shared" si="278"/>
        <v>0.26120971975014073</v>
      </c>
      <c r="BR414" s="24">
        <f t="shared" si="279"/>
        <v>5.3649986442421847E-4</v>
      </c>
      <c r="BS414" s="24">
        <f t="shared" si="280"/>
        <v>5.1109544628206203E-5</v>
      </c>
      <c r="BT414" s="42">
        <f t="shared" si="281"/>
        <v>0.26846522948053186</v>
      </c>
      <c r="BU414" s="42">
        <f t="shared" si="282"/>
        <v>0.26797983916073587</v>
      </c>
      <c r="BV414" s="28">
        <f t="shared" si="283"/>
        <v>0.26846522948053186</v>
      </c>
      <c r="BW414" s="5" t="str">
        <f t="shared" si="284"/>
        <v>OK</v>
      </c>
      <c r="BX414" s="51">
        <v>1.2</v>
      </c>
      <c r="BY414" s="96" cm="1">
        <f t="array" ref="BY414">_xll.DCETCVNPhuLucFHeSoOnDinh(AE414*1000, BX414*1000, AH414, AI414, AJ414, AK414, AL414, AM414, $D$29)</f>
        <v>1</v>
      </c>
      <c r="BZ414" s="52">
        <f t="shared" si="285"/>
        <v>0.28994278892265613</v>
      </c>
      <c r="CA414" s="54">
        <f t="shared" si="286"/>
        <v>0.29053039833170857</v>
      </c>
      <c r="CB414" s="5" t="str">
        <f t="shared" si="287"/>
        <v>OK</v>
      </c>
      <c r="CC414" s="56">
        <f t="shared" si="288"/>
        <v>0.34499859601035404</v>
      </c>
      <c r="CD414" s="55">
        <f t="shared" si="289"/>
        <v>0.34499859601035404</v>
      </c>
      <c r="CE414" s="54">
        <f t="shared" si="290"/>
        <v>0.34499859601035404</v>
      </c>
      <c r="CF414" s="52">
        <f t="shared" si="291"/>
        <v>0.38</v>
      </c>
      <c r="CG414" s="5" t="str">
        <f t="shared" si="292"/>
        <v>OK</v>
      </c>
      <c r="CH414" s="57">
        <f t="shared" si="293"/>
        <v>2.3317146488975653</v>
      </c>
      <c r="CI414" s="6">
        <f t="shared" si="294"/>
        <v>3.2</v>
      </c>
      <c r="CJ414" s="5" t="str">
        <f t="shared" si="295"/>
        <v>OK</v>
      </c>
      <c r="DN414" s="181"/>
      <c r="DP414" s="27"/>
      <c r="DQ414" s="27"/>
      <c r="DR414" s="5"/>
      <c r="DS414" s="5"/>
      <c r="DT414" s="27"/>
      <c r="DU414" s="27"/>
      <c r="DV414" s="82"/>
      <c r="DW414" s="82"/>
      <c r="DX414" s="82"/>
      <c r="DY414" s="70"/>
      <c r="DZ414" s="16"/>
      <c r="EH414" s="42"/>
      <c r="EI414" s="42"/>
      <c r="EJ414" s="42"/>
      <c r="EK414" s="24"/>
      <c r="EL414" s="26"/>
      <c r="EM414" s="26"/>
      <c r="EN414" s="24"/>
      <c r="EO414" s="26"/>
      <c r="EP414" s="24"/>
      <c r="EQ414" s="26"/>
      <c r="ER414" s="24"/>
      <c r="ES414" s="24"/>
      <c r="ET414" s="42"/>
      <c r="EU414" s="42"/>
      <c r="EV414" s="28"/>
      <c r="EX414" s="51"/>
      <c r="EY414" s="96"/>
      <c r="EZ414" s="52"/>
      <c r="FA414" s="54"/>
      <c r="FB414" s="5"/>
      <c r="FC414" s="56"/>
      <c r="FD414" s="55"/>
      <c r="FE414" s="54"/>
      <c r="FF414" s="52"/>
      <c r="FG414" s="5"/>
      <c r="FH414" s="57"/>
      <c r="FI414" s="6"/>
      <c r="FJ414" s="5"/>
    </row>
    <row r="415" spans="27:166">
      <c r="AA415" s="18" t="s">
        <v>131</v>
      </c>
      <c r="AB415" s="22" t="s">
        <v>342</v>
      </c>
      <c r="AC415" s="22" t="s">
        <v>211</v>
      </c>
      <c r="AD415" s="74">
        <v>0</v>
      </c>
      <c r="AE415" s="74">
        <v>9.84</v>
      </c>
      <c r="AF415" s="22">
        <v>1228</v>
      </c>
      <c r="AG415" s="22">
        <v>728</v>
      </c>
      <c r="AH415" s="22">
        <v>1228</v>
      </c>
      <c r="AI415" s="6">
        <v>10</v>
      </c>
      <c r="AJ415" s="6">
        <v>300</v>
      </c>
      <c r="AK415" s="6">
        <v>14</v>
      </c>
      <c r="AL415" s="6">
        <v>300</v>
      </c>
      <c r="AM415" s="6">
        <v>14</v>
      </c>
      <c r="AN415" s="5" t="str" cm="1">
        <f t="array" ref="AN415">_xll.Dce_Name_SectI(AF415, AG415, AJ415, AI415, AK415, "x", "-", $Q$14)</f>
        <v>(1228-728)x300x10x14</v>
      </c>
      <c r="AO415" s="5">
        <f t="shared" si="260"/>
        <v>1200</v>
      </c>
      <c r="AP415" s="27">
        <f t="shared" si="261"/>
        <v>204</v>
      </c>
      <c r="AQ415" s="27">
        <f t="shared" si="262"/>
        <v>453510.88</v>
      </c>
      <c r="AR415" s="5">
        <f t="shared" si="263"/>
        <v>6310</v>
      </c>
      <c r="AS415" s="5">
        <f t="shared" si="264"/>
        <v>7386.170684039088</v>
      </c>
      <c r="AT415" s="27">
        <f t="shared" si="265"/>
        <v>420.66666666666669</v>
      </c>
      <c r="AU415" s="27">
        <f t="shared" si="266"/>
        <v>4349.3999999999996</v>
      </c>
      <c r="AV415" s="82">
        <f t="shared" si="267"/>
        <v>9.5346666666666665E-7</v>
      </c>
      <c r="AW415" s="82">
        <f t="shared" si="268"/>
        <v>23212287</v>
      </c>
      <c r="AX415" s="82">
        <f t="shared" si="269"/>
        <v>2.3212286999999999E-5</v>
      </c>
      <c r="AY415" s="70">
        <f t="shared" si="270"/>
        <v>0.12550866986930984</v>
      </c>
      <c r="AZ415" s="16">
        <f t="shared" si="271"/>
        <v>910.5</v>
      </c>
      <c r="BA415" s="22" t="s">
        <v>318</v>
      </c>
      <c r="BB415" s="23">
        <v>38.803083539911313</v>
      </c>
      <c r="BC415" s="23">
        <v>11.92216126000767</v>
      </c>
      <c r="BD415" s="23">
        <v>1.1410671790394081E-2</v>
      </c>
      <c r="BE415" s="23">
        <v>7.9510708730102641E-4</v>
      </c>
      <c r="BF415" s="23">
        <v>3.6846548644381416E-4</v>
      </c>
      <c r="BG415" s="23">
        <v>189.2183157045165</v>
      </c>
      <c r="BH415" s="42" cm="1">
        <f t="array" ref="BH415">_xll.Bimoment(BE415,AY415,AD415,AE415,$O$75)</f>
        <v>6.2581775534635703E-3</v>
      </c>
      <c r="BI415" s="42">
        <f t="shared" si="272"/>
        <v>9.508893158661734E-4</v>
      </c>
      <c r="BJ415" s="42">
        <f t="shared" si="273"/>
        <v>1.4193049119056751</v>
      </c>
      <c r="BK415" s="24">
        <f t="shared" si="274"/>
        <v>0.35</v>
      </c>
      <c r="BL415" s="26" cm="1">
        <f t="array" ref="BL415">_xll.TCVN5575AnnexEHeSoCx(1,BK415)</f>
        <v>1.1619999999999999</v>
      </c>
      <c r="BM415" s="26">
        <f t="shared" si="275"/>
        <v>1.47</v>
      </c>
      <c r="BN415" s="24">
        <f t="shared" si="276"/>
        <v>1</v>
      </c>
      <c r="BO415" s="26" cm="1">
        <f t="array" ref="BO415">noisuy1chieu(BQ415*BN415,$C$92:$M$92,$C$93:$M$93)</f>
        <v>1.6391966342926025</v>
      </c>
      <c r="BP415" s="24">
        <f t="shared" si="277"/>
        <v>8.7597260313267301E-3</v>
      </c>
      <c r="BQ415" s="26">
        <f t="shared" si="278"/>
        <v>0.10152947886225151</v>
      </c>
      <c r="BR415" s="24">
        <f t="shared" si="279"/>
        <v>2.7440740801375532E-6</v>
      </c>
      <c r="BS415" s="24">
        <f t="shared" si="280"/>
        <v>6.896572363289845E-5</v>
      </c>
      <c r="BT415" s="42">
        <f t="shared" si="281"/>
        <v>0.11029194896765838</v>
      </c>
      <c r="BU415" s="42">
        <f t="shared" si="282"/>
        <v>0.11035817061721113</v>
      </c>
      <c r="BV415" s="28">
        <f t="shared" si="283"/>
        <v>0.11035817061721113</v>
      </c>
      <c r="BW415" s="5" t="str">
        <f t="shared" si="284"/>
        <v>OK</v>
      </c>
      <c r="BX415" s="51">
        <v>1.2</v>
      </c>
      <c r="BY415" s="96" cm="1">
        <f t="array" ref="BY415">_xll.DCETCVNPhuLucFHeSoOnDinh(AE415*1000, BX415*1000, AH415, AI415, AJ415, AK415, AL415, AM415, $D$29)</f>
        <v>1</v>
      </c>
      <c r="BZ415" s="52">
        <f t="shared" si="285"/>
        <v>0.11797725443793625</v>
      </c>
      <c r="CA415" s="54">
        <f t="shared" si="286"/>
        <v>0.11804896423564928</v>
      </c>
      <c r="CB415" s="5" t="str">
        <f t="shared" si="287"/>
        <v>OK</v>
      </c>
      <c r="CC415" s="56">
        <f t="shared" si="288"/>
        <v>0.34499859601035404</v>
      </c>
      <c r="CD415" s="55">
        <f t="shared" si="289"/>
        <v>0.34499859601035404</v>
      </c>
      <c r="CE415" s="54">
        <f t="shared" si="290"/>
        <v>0.34499859601035404</v>
      </c>
      <c r="CF415" s="52">
        <f t="shared" si="291"/>
        <v>0.38</v>
      </c>
      <c r="CG415" s="5" t="str">
        <f t="shared" si="292"/>
        <v>OK</v>
      </c>
      <c r="CH415" s="57">
        <f t="shared" si="293"/>
        <v>3.9972251123958262</v>
      </c>
      <c r="CI415" s="6">
        <f t="shared" si="294"/>
        <v>3.2</v>
      </c>
      <c r="CJ415" s="5" t="str">
        <f t="shared" si="295"/>
        <v>Gia cường</v>
      </c>
      <c r="DN415" s="181"/>
      <c r="DP415" s="27"/>
      <c r="DQ415" s="27"/>
      <c r="DR415" s="5"/>
      <c r="DS415" s="5"/>
      <c r="DT415" s="27"/>
      <c r="DU415" s="27"/>
      <c r="DV415" s="82"/>
      <c r="DW415" s="82"/>
      <c r="DX415" s="82"/>
      <c r="DY415" s="70"/>
      <c r="DZ415" s="16"/>
      <c r="EH415" s="42"/>
      <c r="EI415" s="42"/>
      <c r="EJ415" s="42"/>
      <c r="EK415" s="24"/>
      <c r="EL415" s="26"/>
      <c r="EM415" s="26"/>
      <c r="EN415" s="24"/>
      <c r="EO415" s="26"/>
      <c r="EP415" s="24"/>
      <c r="EQ415" s="26"/>
      <c r="ER415" s="24"/>
      <c r="ES415" s="24"/>
      <c r="ET415" s="42"/>
      <c r="EU415" s="42"/>
      <c r="EV415" s="28"/>
      <c r="EX415" s="51"/>
      <c r="EY415" s="96"/>
      <c r="EZ415" s="52"/>
      <c r="FA415" s="54"/>
      <c r="FB415" s="5"/>
      <c r="FC415" s="56"/>
      <c r="FD415" s="55"/>
      <c r="FE415" s="54"/>
      <c r="FF415" s="52"/>
      <c r="FG415" s="5"/>
      <c r="FH415" s="57"/>
      <c r="FI415" s="6"/>
      <c r="FJ415" s="5"/>
    </row>
    <row r="416" spans="27:166">
      <c r="AA416" s="18" t="s">
        <v>131</v>
      </c>
      <c r="AB416" s="22" t="s">
        <v>342</v>
      </c>
      <c r="AC416" s="22" t="s">
        <v>211</v>
      </c>
      <c r="AD416" s="74">
        <v>4.92</v>
      </c>
      <c r="AE416" s="74">
        <v>9.84</v>
      </c>
      <c r="AF416" s="22">
        <v>1228</v>
      </c>
      <c r="AG416" s="22">
        <v>728</v>
      </c>
      <c r="AH416" s="22">
        <v>978</v>
      </c>
      <c r="AI416" s="6">
        <v>10</v>
      </c>
      <c r="AJ416" s="6">
        <v>300</v>
      </c>
      <c r="AK416" s="6">
        <v>14</v>
      </c>
      <c r="AL416" s="6">
        <v>300</v>
      </c>
      <c r="AM416" s="6">
        <v>14</v>
      </c>
      <c r="AN416" s="5" t="str" cm="1">
        <f t="array" ref="AN416">_xll.Dce_Name_SectI(AF416, AG416, AJ416, AI416, AK416, "x", "-", $Q$14)</f>
        <v>(1228-728)x300x10x14</v>
      </c>
      <c r="AO416" s="5">
        <f t="shared" si="260"/>
        <v>950</v>
      </c>
      <c r="AP416" s="27">
        <f t="shared" si="261"/>
        <v>179</v>
      </c>
      <c r="AQ416" s="27">
        <f t="shared" si="262"/>
        <v>266613.79666666663</v>
      </c>
      <c r="AR416" s="5">
        <f t="shared" si="263"/>
        <v>6307.916666666667</v>
      </c>
      <c r="AS416" s="5">
        <f t="shared" si="264"/>
        <v>5452.224880708929</v>
      </c>
      <c r="AT416" s="27">
        <f t="shared" si="265"/>
        <v>420.52777777777777</v>
      </c>
      <c r="AU416" s="27">
        <f t="shared" si="266"/>
        <v>3152.5250000000001</v>
      </c>
      <c r="AV416" s="82">
        <f t="shared" si="267"/>
        <v>8.7013333333333334E-7</v>
      </c>
      <c r="AW416" s="82">
        <f t="shared" si="268"/>
        <v>14636412</v>
      </c>
      <c r="AX416" s="82">
        <f t="shared" si="269"/>
        <v>1.4636412E-5</v>
      </c>
      <c r="AY416" s="70">
        <f t="shared" si="270"/>
        <v>0.1509925520416649</v>
      </c>
      <c r="AZ416" s="16">
        <f t="shared" si="271"/>
        <v>723</v>
      </c>
      <c r="BA416" s="22" t="s">
        <v>318</v>
      </c>
      <c r="BB416" s="23">
        <v>41.868307137069394</v>
      </c>
      <c r="BC416" s="23">
        <v>7.161484829207402</v>
      </c>
      <c r="BD416" s="23">
        <v>1.1410671790394081E-2</v>
      </c>
      <c r="BE416" s="23">
        <v>7.9510708730102641E-4</v>
      </c>
      <c r="BF416" s="23">
        <v>5.5783876147895463E-2</v>
      </c>
      <c r="BG416" s="23">
        <v>236.63689678188726</v>
      </c>
      <c r="BH416" s="42" cm="1">
        <f t="array" ref="BH416">_xll.Bimoment(BE416,AY416,AD416,AE416,$O$75)</f>
        <v>-3.0126207262621356E-3</v>
      </c>
      <c r="BI416" s="42">
        <f t="shared" si="272"/>
        <v>1.2011233463572718E-3</v>
      </c>
      <c r="BJ416" s="42">
        <f t="shared" si="273"/>
        <v>0.85255771776278588</v>
      </c>
      <c r="BK416" s="24">
        <f t="shared" si="274"/>
        <v>0.44210526315789472</v>
      </c>
      <c r="BL416" s="26" cm="1">
        <f t="array" ref="BL416">_xll.TCVN5575AnnexEHeSoCx(1,BK416)</f>
        <v>1.1362105263157896</v>
      </c>
      <c r="BM416" s="26">
        <f t="shared" si="275"/>
        <v>1.47</v>
      </c>
      <c r="BN416" s="24">
        <f t="shared" si="276"/>
        <v>1</v>
      </c>
      <c r="BO416" s="26" cm="1">
        <f t="array" ref="BO416">noisuy1chieu(BQ416*BN416,$C$92:$M$92,$C$93:$M$93)</f>
        <v>1.794663667678833</v>
      </c>
      <c r="BP416" s="24">
        <f t="shared" si="277"/>
        <v>1.0771763817975809E-2</v>
      </c>
      <c r="BQ416" s="26">
        <f t="shared" si="278"/>
        <v>0.1759155962863472</v>
      </c>
      <c r="BR416" s="24">
        <f t="shared" si="279"/>
        <v>4.1557663010410899E-4</v>
      </c>
      <c r="BS416" s="24">
        <f t="shared" si="280"/>
        <v>3.8187349175170561E-5</v>
      </c>
      <c r="BT416" s="42">
        <f t="shared" si="281"/>
        <v>0.18710293673442713</v>
      </c>
      <c r="BU416" s="42">
        <f t="shared" si="282"/>
        <v>0.1867255474534982</v>
      </c>
      <c r="BV416" s="28">
        <f t="shared" si="283"/>
        <v>0.18710293673442713</v>
      </c>
      <c r="BW416" s="5" t="str">
        <f t="shared" si="284"/>
        <v>OK</v>
      </c>
      <c r="BX416" s="51">
        <v>1.2</v>
      </c>
      <c r="BY416" s="96" cm="1">
        <f t="array" ref="BY416">_xll.DCETCVNPhuLucFHeSoOnDinh(AE416*1000, BX416*1000, AH416, AI416, AJ416, AK416, AL416, AM416, $D$29)</f>
        <v>1</v>
      </c>
      <c r="BZ416" s="52">
        <f t="shared" si="285"/>
        <v>0.19987715224366653</v>
      </c>
      <c r="CA416" s="54">
        <f t="shared" si="286"/>
        <v>0.20033091622294583</v>
      </c>
      <c r="CB416" s="5" t="str">
        <f t="shared" si="287"/>
        <v>OK</v>
      </c>
      <c r="CC416" s="56">
        <f t="shared" si="288"/>
        <v>0.34499859601035404</v>
      </c>
      <c r="CD416" s="55">
        <f t="shared" si="289"/>
        <v>0.34499859601035404</v>
      </c>
      <c r="CE416" s="54">
        <f t="shared" si="290"/>
        <v>0.34499859601035404</v>
      </c>
      <c r="CF416" s="52">
        <f t="shared" si="291"/>
        <v>0.38</v>
      </c>
      <c r="CG416" s="5" t="str">
        <f t="shared" si="292"/>
        <v>OK</v>
      </c>
      <c r="CH416" s="57">
        <f t="shared" si="293"/>
        <v>3.1644698806466955</v>
      </c>
      <c r="CI416" s="6">
        <f t="shared" si="294"/>
        <v>3.2</v>
      </c>
      <c r="CJ416" s="5" t="str">
        <f t="shared" si="295"/>
        <v>OK</v>
      </c>
      <c r="DN416" s="181"/>
      <c r="DP416" s="27"/>
      <c r="DQ416" s="27"/>
      <c r="DR416" s="5"/>
      <c r="DS416" s="5"/>
      <c r="DT416" s="27"/>
      <c r="DU416" s="27"/>
      <c r="DV416" s="82"/>
      <c r="DW416" s="82"/>
      <c r="DX416" s="82"/>
      <c r="DY416" s="70"/>
      <c r="DZ416" s="16"/>
      <c r="EH416" s="42"/>
      <c r="EI416" s="42"/>
      <c r="EJ416" s="42"/>
      <c r="EK416" s="24"/>
      <c r="EL416" s="26"/>
      <c r="EM416" s="26"/>
      <c r="EN416" s="24"/>
      <c r="EO416" s="26"/>
      <c r="EP416" s="24"/>
      <c r="EQ416" s="26"/>
      <c r="ER416" s="24"/>
      <c r="ES416" s="24"/>
      <c r="ET416" s="42"/>
      <c r="EU416" s="42"/>
      <c r="EV416" s="28"/>
      <c r="EX416" s="51"/>
      <c r="EY416" s="96"/>
      <c r="EZ416" s="52"/>
      <c r="FA416" s="54"/>
      <c r="FB416" s="5"/>
      <c r="FC416" s="56"/>
      <c r="FD416" s="55"/>
      <c r="FE416" s="54"/>
      <c r="FF416" s="52"/>
      <c r="FG416" s="5"/>
      <c r="FH416" s="57"/>
      <c r="FI416" s="6"/>
      <c r="FJ416" s="5"/>
    </row>
    <row r="417" spans="27:166">
      <c r="AA417" s="18" t="s">
        <v>131</v>
      </c>
      <c r="AB417" s="22" t="s">
        <v>342</v>
      </c>
      <c r="AC417" s="22" t="s">
        <v>211</v>
      </c>
      <c r="AD417" s="74">
        <v>8.26</v>
      </c>
      <c r="AE417" s="74">
        <v>9.84</v>
      </c>
      <c r="AF417" s="22">
        <v>1228</v>
      </c>
      <c r="AG417" s="22">
        <v>728</v>
      </c>
      <c r="AH417" s="22">
        <v>808.49119861273095</v>
      </c>
      <c r="AI417" s="6">
        <v>10</v>
      </c>
      <c r="AJ417" s="6">
        <v>300</v>
      </c>
      <c r="AK417" s="6">
        <v>14</v>
      </c>
      <c r="AL417" s="6">
        <v>300</v>
      </c>
      <c r="AM417" s="6">
        <v>14</v>
      </c>
      <c r="AN417" s="5" t="str" cm="1">
        <f t="array" ref="AN417">_xll.Dce_Name_SectI(AF417, AG417, AJ417, AI417, AK417, "x", "-", $Q$14)</f>
        <v>(1228-728)x300x10x14</v>
      </c>
      <c r="AO417" s="5">
        <f t="shared" si="260"/>
        <v>780.49119861273095</v>
      </c>
      <c r="AP417" s="27">
        <f t="shared" si="261"/>
        <v>162.04911986127311</v>
      </c>
      <c r="AQ417" s="27">
        <f t="shared" si="262"/>
        <v>172189.89394905735</v>
      </c>
      <c r="AR417" s="5">
        <f t="shared" si="263"/>
        <v>6306.5040933217724</v>
      </c>
      <c r="AS417" s="5">
        <f t="shared" si="264"/>
        <v>4259.5366342766256</v>
      </c>
      <c r="AT417" s="27">
        <f t="shared" si="265"/>
        <v>420.4336062214515</v>
      </c>
      <c r="AU417" s="27">
        <f t="shared" si="266"/>
        <v>2429.8896559766567</v>
      </c>
      <c r="AV417" s="82">
        <f t="shared" si="267"/>
        <v>8.1363039953757696E-7</v>
      </c>
      <c r="AW417" s="82">
        <f t="shared" si="268"/>
        <v>9941656.1686012279</v>
      </c>
      <c r="AX417" s="82">
        <f t="shared" si="269"/>
        <v>9.9416561686012285E-6</v>
      </c>
      <c r="AY417" s="70">
        <f t="shared" si="270"/>
        <v>0.17715937900807543</v>
      </c>
      <c r="AZ417" s="16">
        <f t="shared" si="271"/>
        <v>595.86839895954824</v>
      </c>
      <c r="BA417" s="22" t="s">
        <v>318</v>
      </c>
      <c r="BB417" s="23">
        <v>43.870339562504448</v>
      </c>
      <c r="BC417" s="23">
        <v>3.2914114637215652</v>
      </c>
      <c r="BD417" s="23">
        <v>1.1410671790394081E-2</v>
      </c>
      <c r="BE417" s="23">
        <v>7.9510708730102641E-4</v>
      </c>
      <c r="BF417" s="23">
        <v>9.3857140649996659E-2</v>
      </c>
      <c r="BG417" s="23">
        <v>254.21995153878083</v>
      </c>
      <c r="BH417" s="42" cm="1">
        <f t="array" ref="BH417">_xll.Bimoment(BE417,AY417,AD417,AE417,$O$75)</f>
        <v>1.0905749201677193E-3</v>
      </c>
      <c r="BI417" s="42">
        <f t="shared" si="272"/>
        <v>1.461985966103879E-3</v>
      </c>
      <c r="BJ417" s="42">
        <f t="shared" si="273"/>
        <v>0.39183469806209115</v>
      </c>
      <c r="BK417" s="24">
        <f t="shared" si="274"/>
        <v>0.53812266012290844</v>
      </c>
      <c r="BL417" s="26" cm="1">
        <f t="array" ref="BL417">_xll.TCVN5575AnnexEHeSoCx(1,BK417)</f>
        <v>1.1161877339877091</v>
      </c>
      <c r="BM417" s="26">
        <f t="shared" si="275"/>
        <v>1.47</v>
      </c>
      <c r="BN417" s="24">
        <f t="shared" si="276"/>
        <v>1</v>
      </c>
      <c r="BO417" s="26" cm="1">
        <f t="array" ref="BO417">noisuy1chieu(BQ417*BN417,$C$92:$M$92,$C$93:$M$93)</f>
        <v>1.9416484832763672</v>
      </c>
      <c r="BP417" s="24">
        <f t="shared" si="277"/>
        <v>1.2467482617893339E-2</v>
      </c>
      <c r="BQ417" s="26">
        <f t="shared" si="278"/>
        <v>0.24624333264617243</v>
      </c>
      <c r="BR417" s="24">
        <f t="shared" si="279"/>
        <v>6.9937002378759325E-4</v>
      </c>
      <c r="BS417" s="24">
        <f t="shared" si="280"/>
        <v>1.5503543247332068E-5</v>
      </c>
      <c r="BT417" s="42">
        <f t="shared" si="281"/>
        <v>0.25941018528785337</v>
      </c>
      <c r="BU417" s="42">
        <f t="shared" si="282"/>
        <v>0.25872631880731306</v>
      </c>
      <c r="BV417" s="28">
        <f t="shared" si="283"/>
        <v>0.25941018528785337</v>
      </c>
      <c r="BW417" s="5" t="str">
        <f t="shared" si="284"/>
        <v>OK</v>
      </c>
      <c r="BX417" s="51">
        <v>1.2</v>
      </c>
      <c r="BY417" s="96" cm="1">
        <f t="array" ref="BY417">_xll.DCETCVNPhuLucFHeSoOnDinh(AE417*1000, BX417*1000, AH417, AI417, AJ417, AK417, AL417, AM417, $D$29)</f>
        <v>1</v>
      </c>
      <c r="BZ417" s="52">
        <f t="shared" si="285"/>
        <v>0.27485378747591288</v>
      </c>
      <c r="CA417" s="54">
        <f t="shared" si="286"/>
        <v>0.2755686610429478</v>
      </c>
      <c r="CB417" s="5" t="str">
        <f t="shared" si="287"/>
        <v>OK</v>
      </c>
      <c r="CC417" s="56">
        <f t="shared" si="288"/>
        <v>0.34499859601035404</v>
      </c>
      <c r="CD417" s="55">
        <f t="shared" si="289"/>
        <v>0.34499859601035404</v>
      </c>
      <c r="CE417" s="54">
        <f t="shared" si="290"/>
        <v>0.34499859601035404</v>
      </c>
      <c r="CF417" s="52">
        <f t="shared" si="291"/>
        <v>0.38</v>
      </c>
      <c r="CG417" s="5" t="str">
        <f t="shared" si="292"/>
        <v>OK</v>
      </c>
      <c r="CH417" s="57">
        <f t="shared" si="293"/>
        <v>2.5998325159156055</v>
      </c>
      <c r="CI417" s="6">
        <f t="shared" si="294"/>
        <v>3.2</v>
      </c>
      <c r="CJ417" s="5" t="str">
        <f t="shared" si="295"/>
        <v>OK</v>
      </c>
      <c r="DN417" s="181"/>
      <c r="DP417" s="27"/>
      <c r="DQ417" s="27"/>
      <c r="DR417" s="5"/>
      <c r="DS417" s="5"/>
      <c r="DT417" s="27"/>
      <c r="DU417" s="27"/>
      <c r="DV417" s="82"/>
      <c r="DW417" s="82"/>
      <c r="DX417" s="82"/>
      <c r="DY417" s="70"/>
      <c r="DZ417" s="16"/>
      <c r="EH417" s="42"/>
      <c r="EI417" s="42"/>
      <c r="EJ417" s="42"/>
      <c r="EK417" s="24"/>
      <c r="EL417" s="26"/>
      <c r="EM417" s="26"/>
      <c r="EN417" s="24"/>
      <c r="EO417" s="26"/>
      <c r="EP417" s="24"/>
      <c r="EQ417" s="26"/>
      <c r="ER417" s="24"/>
      <c r="ES417" s="24"/>
      <c r="ET417" s="42"/>
      <c r="EU417" s="42"/>
      <c r="EV417" s="28"/>
      <c r="EX417" s="51"/>
      <c r="EY417" s="96"/>
      <c r="EZ417" s="52"/>
      <c r="FA417" s="54"/>
      <c r="FB417" s="5"/>
      <c r="FC417" s="56"/>
      <c r="FD417" s="55"/>
      <c r="FE417" s="54"/>
      <c r="FF417" s="52"/>
      <c r="FG417" s="5"/>
      <c r="FH417" s="57"/>
      <c r="FI417" s="6"/>
      <c r="FJ417" s="5"/>
    </row>
    <row r="418" spans="27:166">
      <c r="AA418" s="18" t="s">
        <v>131</v>
      </c>
      <c r="AB418" s="22" t="s">
        <v>342</v>
      </c>
      <c r="AC418" s="22" t="s">
        <v>211</v>
      </c>
      <c r="AD418" s="74">
        <v>8.26</v>
      </c>
      <c r="AE418" s="74">
        <v>9.84</v>
      </c>
      <c r="AF418" s="22">
        <v>1228</v>
      </c>
      <c r="AG418" s="22">
        <v>728</v>
      </c>
      <c r="AH418" s="22">
        <v>808.49119861273095</v>
      </c>
      <c r="AI418" s="6">
        <v>10</v>
      </c>
      <c r="AJ418" s="6">
        <v>300</v>
      </c>
      <c r="AK418" s="6">
        <v>14</v>
      </c>
      <c r="AL418" s="6">
        <v>300</v>
      </c>
      <c r="AM418" s="6">
        <v>14</v>
      </c>
      <c r="AN418" s="5" t="str" cm="1">
        <f t="array" ref="AN418">_xll.Dce_Name_SectI(AF418, AG418, AJ418, AI418, AK418, "x", "-", $Q$14)</f>
        <v>(1228-728)x300x10x14</v>
      </c>
      <c r="AO418" s="5">
        <f t="shared" si="260"/>
        <v>780.49119861273095</v>
      </c>
      <c r="AP418" s="27">
        <f t="shared" si="261"/>
        <v>162.04911986127311</v>
      </c>
      <c r="AQ418" s="27">
        <f t="shared" si="262"/>
        <v>172189.89394905735</v>
      </c>
      <c r="AR418" s="5">
        <f t="shared" si="263"/>
        <v>6306.5040933217724</v>
      </c>
      <c r="AS418" s="5">
        <f t="shared" si="264"/>
        <v>4259.5366342766256</v>
      </c>
      <c r="AT418" s="27">
        <f t="shared" si="265"/>
        <v>420.4336062214515</v>
      </c>
      <c r="AU418" s="27">
        <f t="shared" si="266"/>
        <v>2429.8896559766567</v>
      </c>
      <c r="AV418" s="82">
        <f t="shared" si="267"/>
        <v>8.1363039953757696E-7</v>
      </c>
      <c r="AW418" s="82">
        <f t="shared" si="268"/>
        <v>9941656.1686012279</v>
      </c>
      <c r="AX418" s="82">
        <f t="shared" si="269"/>
        <v>9.9416561686012285E-6</v>
      </c>
      <c r="AY418" s="70">
        <f t="shared" si="270"/>
        <v>0.17715937900807543</v>
      </c>
      <c r="AZ418" s="16">
        <f t="shared" si="271"/>
        <v>595.86839895954824</v>
      </c>
      <c r="BA418" s="22" t="s">
        <v>318</v>
      </c>
      <c r="BB418" s="23">
        <v>43.944514951203018</v>
      </c>
      <c r="BC418" s="23">
        <v>3.9157209855366091</v>
      </c>
      <c r="BD418" s="23">
        <v>1.9399924475465014E-2</v>
      </c>
      <c r="BE418" s="23">
        <v>7.9510708730245842E-4</v>
      </c>
      <c r="BF418" s="23">
        <v>9.3857140649998172E-2</v>
      </c>
      <c r="BG418" s="23">
        <v>254.21992501816203</v>
      </c>
      <c r="BH418" s="42" cm="1">
        <f t="array" ref="BH418">_xll.Bimoment(BE418,AY418,AD418,AE418,$O$75)</f>
        <v>1.0905749201696835E-3</v>
      </c>
      <c r="BI418" s="42">
        <f t="shared" si="272"/>
        <v>2.485604515457322E-3</v>
      </c>
      <c r="BJ418" s="42">
        <f t="shared" si="273"/>
        <v>0.46615726018292963</v>
      </c>
      <c r="BK418" s="24">
        <f t="shared" si="274"/>
        <v>0.53812266012290844</v>
      </c>
      <c r="BL418" s="26" cm="1">
        <f t="array" ref="BL418">_xll.TCVN5575AnnexEHeSoCx(1,BK418)</f>
        <v>1.1161877339877091</v>
      </c>
      <c r="BM418" s="26">
        <f t="shared" si="275"/>
        <v>1.47</v>
      </c>
      <c r="BN418" s="24">
        <f t="shared" si="276"/>
        <v>1</v>
      </c>
      <c r="BO418" s="26" cm="1">
        <f t="array" ref="BO418">noisuy1chieu(BQ418*BN418,$C$92:$M$92,$C$93:$M$93)</f>
        <v>1.9416484832763672</v>
      </c>
      <c r="BP418" s="24">
        <f t="shared" si="277"/>
        <v>1.2488562472266413E-2</v>
      </c>
      <c r="BQ418" s="26">
        <f t="shared" si="278"/>
        <v>0.24624330695768687</v>
      </c>
      <c r="BR418" s="24">
        <f t="shared" si="279"/>
        <v>6.9937002378760453E-4</v>
      </c>
      <c r="BS418" s="24">
        <f t="shared" si="280"/>
        <v>1.5503543247359986E-5</v>
      </c>
      <c r="BT418" s="42">
        <f t="shared" si="281"/>
        <v>0.25943123945374091</v>
      </c>
      <c r="BU418" s="42">
        <f t="shared" si="282"/>
        <v>0.25874737297320066</v>
      </c>
      <c r="BV418" s="28">
        <f t="shared" si="283"/>
        <v>0.25943123945374091</v>
      </c>
      <c r="BW418" s="5" t="str">
        <f t="shared" si="284"/>
        <v>OK</v>
      </c>
      <c r="BX418" s="51">
        <v>1.2</v>
      </c>
      <c r="BY418" s="96" cm="1">
        <f t="array" ref="BY418">_xll.DCETCVNPhuLucFHeSoOnDinh(AE418*1000, BX418*1000, AH418, AI418, AJ418, AK418, AL418, AM418, $D$29)</f>
        <v>1</v>
      </c>
      <c r="BZ418" s="52">
        <f t="shared" si="285"/>
        <v>0.27485375880274038</v>
      </c>
      <c r="CA418" s="54">
        <f t="shared" si="286"/>
        <v>0.27556863236977536</v>
      </c>
      <c r="CB418" s="5" t="str">
        <f t="shared" si="287"/>
        <v>OK</v>
      </c>
      <c r="CC418" s="56">
        <f t="shared" si="288"/>
        <v>0.34499859601035404</v>
      </c>
      <c r="CD418" s="55">
        <f t="shared" si="289"/>
        <v>0.34499859601035404</v>
      </c>
      <c r="CE418" s="54">
        <f t="shared" si="290"/>
        <v>0.34499859601035404</v>
      </c>
      <c r="CF418" s="52">
        <f t="shared" si="291"/>
        <v>0.38</v>
      </c>
      <c r="CG418" s="5" t="str">
        <f t="shared" si="292"/>
        <v>OK</v>
      </c>
      <c r="CH418" s="57">
        <f t="shared" si="293"/>
        <v>2.5998325159156055</v>
      </c>
      <c r="CI418" s="6">
        <f t="shared" si="294"/>
        <v>3.2</v>
      </c>
      <c r="CJ418" s="5" t="str">
        <f t="shared" si="295"/>
        <v>OK</v>
      </c>
      <c r="DN418" s="181"/>
      <c r="DP418" s="27"/>
      <c r="DQ418" s="27"/>
      <c r="DR418" s="5"/>
      <c r="DS418" s="5"/>
      <c r="DT418" s="27"/>
      <c r="DU418" s="27"/>
      <c r="DV418" s="82"/>
      <c r="DW418" s="82"/>
      <c r="DX418" s="82"/>
      <c r="DY418" s="70"/>
      <c r="DZ418" s="16"/>
      <c r="EH418" s="42"/>
      <c r="EI418" s="42"/>
      <c r="EJ418" s="42"/>
      <c r="EK418" s="24"/>
      <c r="EL418" s="26"/>
      <c r="EM418" s="26"/>
      <c r="EN418" s="24"/>
      <c r="EO418" s="26"/>
      <c r="EP418" s="24"/>
      <c r="EQ418" s="26"/>
      <c r="ER418" s="24"/>
      <c r="ES418" s="24"/>
      <c r="ET418" s="42"/>
      <c r="EU418" s="42"/>
      <c r="EV418" s="28"/>
      <c r="EX418" s="51"/>
      <c r="EY418" s="96"/>
      <c r="EZ418" s="52"/>
      <c r="FA418" s="54"/>
      <c r="FB418" s="5"/>
      <c r="FC418" s="56"/>
      <c r="FD418" s="55"/>
      <c r="FE418" s="54"/>
      <c r="FF418" s="52"/>
      <c r="FG418" s="5"/>
      <c r="FH418" s="57"/>
      <c r="FI418" s="6"/>
      <c r="FJ418" s="5"/>
    </row>
    <row r="419" spans="27:166">
      <c r="AA419" s="18" t="s">
        <v>131</v>
      </c>
      <c r="AB419" s="22" t="s">
        <v>342</v>
      </c>
      <c r="AC419" s="22" t="s">
        <v>211</v>
      </c>
      <c r="AD419" s="74">
        <v>9.84</v>
      </c>
      <c r="AE419" s="74">
        <v>9.84</v>
      </c>
      <c r="AF419" s="22">
        <v>1228</v>
      </c>
      <c r="AG419" s="22">
        <v>728</v>
      </c>
      <c r="AH419" s="22">
        <v>728</v>
      </c>
      <c r="AI419" s="6">
        <v>10</v>
      </c>
      <c r="AJ419" s="6">
        <v>300</v>
      </c>
      <c r="AK419" s="6">
        <v>14</v>
      </c>
      <c r="AL419" s="6">
        <v>300</v>
      </c>
      <c r="AM419" s="6">
        <v>14</v>
      </c>
      <c r="AN419" s="5" t="str" cm="1">
        <f t="array" ref="AN419">_xll.Dce_Name_SectI(AF419, AG419, AJ419, AI419, AK419, "x", "-", $Q$14)</f>
        <v>(1228-728)x300x10x14</v>
      </c>
      <c r="AO419" s="5">
        <f t="shared" si="260"/>
        <v>700</v>
      </c>
      <c r="AP419" s="27">
        <f t="shared" si="261"/>
        <v>154</v>
      </c>
      <c r="AQ419" s="27">
        <f t="shared" si="262"/>
        <v>135654.21333333332</v>
      </c>
      <c r="AR419" s="5">
        <f t="shared" si="263"/>
        <v>6305.833333333333</v>
      </c>
      <c r="AS419" s="5">
        <f t="shared" si="264"/>
        <v>3726.7641025641024</v>
      </c>
      <c r="AT419" s="27">
        <f t="shared" si="265"/>
        <v>420.38888888888886</v>
      </c>
      <c r="AU419" s="27">
        <f t="shared" si="266"/>
        <v>2111.9</v>
      </c>
      <c r="AV419" s="82">
        <f t="shared" si="267"/>
        <v>7.8680000000000003E-7</v>
      </c>
      <c r="AW419" s="82">
        <f t="shared" si="268"/>
        <v>8029287</v>
      </c>
      <c r="AX419" s="82">
        <f t="shared" si="269"/>
        <v>8.0292870000000006E-6</v>
      </c>
      <c r="AY419" s="70">
        <f t="shared" si="270"/>
        <v>0.19385348826075771</v>
      </c>
      <c r="AZ419" s="16">
        <f t="shared" si="271"/>
        <v>535.5</v>
      </c>
      <c r="BA419" s="22" t="s">
        <v>318</v>
      </c>
      <c r="BB419" s="23">
        <v>44.873588874013485</v>
      </c>
      <c r="BC419" s="23">
        <v>1.896297741875447</v>
      </c>
      <c r="BD419" s="23">
        <v>1.9399924475465014E-2</v>
      </c>
      <c r="BE419" s="23">
        <v>7.9510708730245842E-4</v>
      </c>
      <c r="BF419" s="23">
        <v>6.3119885438890855E-2</v>
      </c>
      <c r="BG419" s="23">
        <v>258.83965836973516</v>
      </c>
      <c r="BH419" s="42" cm="1">
        <f t="array" ref="BH419">_xll.Bimoment(BE419,AY419,AD419,AE419,$O$75)</f>
        <v>6.0573943221893332E-3</v>
      </c>
      <c r="BI419" s="42">
        <f t="shared" si="272"/>
        <v>2.7714177822092878E-3</v>
      </c>
      <c r="BJ419" s="42">
        <f t="shared" si="273"/>
        <v>0.22574973117564845</v>
      </c>
      <c r="BK419" s="24">
        <f t="shared" si="274"/>
        <v>0.6</v>
      </c>
      <c r="BL419" s="26" cm="1">
        <f t="array" ref="BL419">_xll.TCVN5575AnnexEHeSoCx(1,BK419)</f>
        <v>1.1099999999999999</v>
      </c>
      <c r="BM419" s="26">
        <f t="shared" si="275"/>
        <v>1.47</v>
      </c>
      <c r="BN419" s="24">
        <f t="shared" si="276"/>
        <v>1</v>
      </c>
      <c r="BO419" s="26" cm="1">
        <f t="array" ref="BO419">noisuy1chieu(BQ419*BN419,$C$92:$M$92,$C$93:$M$93)</f>
        <v>2.0292496681213379</v>
      </c>
      <c r="BP419" s="24">
        <f t="shared" si="277"/>
        <v>1.3419135428831786E-2</v>
      </c>
      <c r="BQ419" s="26">
        <f t="shared" si="278"/>
        <v>0.28815780523068862</v>
      </c>
      <c r="BR419" s="24">
        <f t="shared" si="279"/>
        <v>4.703835120956364E-4</v>
      </c>
      <c r="BS419" s="24">
        <f t="shared" si="280"/>
        <v>9.1682681752829301E-5</v>
      </c>
      <c r="BT419" s="42">
        <f t="shared" si="281"/>
        <v>0.30204732417161606</v>
      </c>
      <c r="BU419" s="42">
        <f t="shared" si="282"/>
        <v>0.3016686233412732</v>
      </c>
      <c r="BV419" s="28">
        <f t="shared" si="283"/>
        <v>0.30204732417161606</v>
      </c>
      <c r="BW419" s="5" t="str">
        <f t="shared" si="284"/>
        <v>OK</v>
      </c>
      <c r="BX419" s="51">
        <v>1.2</v>
      </c>
      <c r="BY419" s="96" cm="1">
        <f t="array" ref="BY419">_xll.DCETCVNPhuLucFHeSoOnDinh(AE419*1000, BX419*1000, AH419, AI419, AJ419, AK419, AL419, AM419, $D$29)</f>
        <v>1</v>
      </c>
      <c r="BZ419" s="52">
        <f t="shared" si="285"/>
        <v>0.31985516380606444</v>
      </c>
      <c r="CA419" s="54">
        <f t="shared" si="286"/>
        <v>0.3204172299999129</v>
      </c>
      <c r="CB419" s="5" t="str">
        <f t="shared" si="287"/>
        <v>OK</v>
      </c>
      <c r="CC419" s="56">
        <f t="shared" si="288"/>
        <v>0.34499859601035404</v>
      </c>
      <c r="CD419" s="55">
        <f t="shared" si="289"/>
        <v>0.34499859601035404</v>
      </c>
      <c r="CE419" s="54">
        <f t="shared" si="290"/>
        <v>0.34499859601035404</v>
      </c>
      <c r="CF419" s="52">
        <f t="shared" si="291"/>
        <v>0.38</v>
      </c>
      <c r="CG419" s="5" t="str">
        <f t="shared" si="292"/>
        <v>OK</v>
      </c>
      <c r="CH419" s="57">
        <f t="shared" si="293"/>
        <v>2.3317146488975653</v>
      </c>
      <c r="CI419" s="6">
        <f t="shared" si="294"/>
        <v>3.2</v>
      </c>
      <c r="CJ419" s="5" t="str">
        <f t="shared" si="295"/>
        <v>OK</v>
      </c>
      <c r="DN419" s="181"/>
      <c r="DP419" s="27"/>
      <c r="DQ419" s="27"/>
      <c r="DR419" s="5"/>
      <c r="DS419" s="5"/>
      <c r="DT419" s="27"/>
      <c r="DU419" s="27"/>
      <c r="DV419" s="82"/>
      <c r="DW419" s="82"/>
      <c r="DX419" s="82"/>
      <c r="DY419" s="70"/>
      <c r="DZ419" s="16"/>
      <c r="EH419" s="42"/>
      <c r="EI419" s="42"/>
      <c r="EJ419" s="42"/>
      <c r="EK419" s="24"/>
      <c r="EL419" s="26"/>
      <c r="EM419" s="26"/>
      <c r="EN419" s="24"/>
      <c r="EO419" s="26"/>
      <c r="EP419" s="24"/>
      <c r="EQ419" s="26"/>
      <c r="ER419" s="24"/>
      <c r="ES419" s="24"/>
      <c r="ET419" s="42"/>
      <c r="EU419" s="42"/>
      <c r="EV419" s="28"/>
      <c r="EX419" s="51"/>
      <c r="EY419" s="96"/>
      <c r="EZ419" s="52"/>
      <c r="FA419" s="54"/>
      <c r="FB419" s="5"/>
      <c r="FC419" s="56"/>
      <c r="FD419" s="55"/>
      <c r="FE419" s="54"/>
      <c r="FF419" s="52"/>
      <c r="FG419" s="5"/>
      <c r="FH419" s="57"/>
      <c r="FI419" s="6"/>
      <c r="FJ419" s="5"/>
    </row>
    <row r="420" spans="27:166">
      <c r="AA420" s="18" t="s">
        <v>131</v>
      </c>
      <c r="AB420" s="22" t="s">
        <v>342</v>
      </c>
      <c r="AC420" s="22" t="s">
        <v>211</v>
      </c>
      <c r="AD420" s="74">
        <v>0</v>
      </c>
      <c r="AE420" s="74">
        <v>9.84</v>
      </c>
      <c r="AF420" s="22">
        <v>1228</v>
      </c>
      <c r="AG420" s="22">
        <v>728</v>
      </c>
      <c r="AH420" s="22">
        <v>1228</v>
      </c>
      <c r="AI420" s="6">
        <v>10</v>
      </c>
      <c r="AJ420" s="6">
        <v>300</v>
      </c>
      <c r="AK420" s="6">
        <v>14</v>
      </c>
      <c r="AL420" s="6">
        <v>300</v>
      </c>
      <c r="AM420" s="6">
        <v>14</v>
      </c>
      <c r="AN420" s="5" t="str" cm="1">
        <f t="array" ref="AN420">_xll.Dce_Name_SectI(AF420, AG420, AJ420, AI420, AK420, "x", "-", $Q$14)</f>
        <v>(1228-728)x300x10x14</v>
      </c>
      <c r="AO420" s="5">
        <f t="shared" si="260"/>
        <v>1200</v>
      </c>
      <c r="AP420" s="27">
        <f t="shared" si="261"/>
        <v>204</v>
      </c>
      <c r="AQ420" s="27">
        <f t="shared" si="262"/>
        <v>453510.88</v>
      </c>
      <c r="AR420" s="5">
        <f t="shared" si="263"/>
        <v>6310</v>
      </c>
      <c r="AS420" s="5">
        <f t="shared" si="264"/>
        <v>7386.170684039088</v>
      </c>
      <c r="AT420" s="27">
        <f t="shared" si="265"/>
        <v>420.66666666666669</v>
      </c>
      <c r="AU420" s="27">
        <f t="shared" si="266"/>
        <v>4349.3999999999996</v>
      </c>
      <c r="AV420" s="82">
        <f t="shared" si="267"/>
        <v>9.5346666666666665E-7</v>
      </c>
      <c r="AW420" s="82">
        <f t="shared" si="268"/>
        <v>23212287</v>
      </c>
      <c r="AX420" s="82">
        <f t="shared" si="269"/>
        <v>2.3212286999999999E-5</v>
      </c>
      <c r="AY420" s="70">
        <f t="shared" si="270"/>
        <v>0.12550866986930984</v>
      </c>
      <c r="AZ420" s="16">
        <f t="shared" si="271"/>
        <v>910.5</v>
      </c>
      <c r="BA420" s="22" t="s">
        <v>319</v>
      </c>
      <c r="BB420" s="23">
        <v>-38.997850600324455</v>
      </c>
      <c r="BC420" s="23">
        <v>68.56131060673988</v>
      </c>
      <c r="BD420" s="23">
        <v>1.6297892037437478E-2</v>
      </c>
      <c r="BE420" s="23">
        <v>2.9494455457773394E-4</v>
      </c>
      <c r="BF420" s="23">
        <v>4.2860111551779045E-4</v>
      </c>
      <c r="BG420" s="23">
        <v>767.36545048184553</v>
      </c>
      <c r="BH420" s="42" cm="1">
        <f t="array" ref="BH420">_xll.Bimoment(BE420,AY420,AD420,AE420,$O$75)</f>
        <v>2.3214676619727603E-3</v>
      </c>
      <c r="BI420" s="42">
        <f t="shared" si="272"/>
        <v>1.3581576697864566E-3</v>
      </c>
      <c r="BJ420" s="42">
        <f t="shared" si="273"/>
        <v>8.162060786516653</v>
      </c>
      <c r="BK420" s="24">
        <f t="shared" si="274"/>
        <v>0.35</v>
      </c>
      <c r="BL420" s="26" cm="1">
        <f t="array" ref="BL420">_xll.TCVN5575AnnexEHeSoCx(1,BK420)</f>
        <v>1.1619999999999999</v>
      </c>
      <c r="BM420" s="26">
        <f t="shared" si="275"/>
        <v>1.47</v>
      </c>
      <c r="BN420" s="24">
        <f t="shared" si="276"/>
        <v>1</v>
      </c>
      <c r="BO420" s="26" cm="1">
        <f t="array" ref="BO420">noisuy1chieu(BQ420*BN420,$C$92:$M$92,$C$93:$M$93)</f>
        <v>2.2875528335571289</v>
      </c>
      <c r="BP420" s="24">
        <f t="shared" si="277"/>
        <v>8.8036943434684992E-3</v>
      </c>
      <c r="BQ420" s="26">
        <f t="shared" si="278"/>
        <v>0.41174774225336258</v>
      </c>
      <c r="BR420" s="24">
        <f t="shared" si="279"/>
        <v>3.1919223240186724E-6</v>
      </c>
      <c r="BS420" s="24">
        <f t="shared" si="280"/>
        <v>1.83319209383262E-5</v>
      </c>
      <c r="BT420" s="42">
        <f t="shared" si="281"/>
        <v>0.42055462851915509</v>
      </c>
      <c r="BU420" s="42">
        <f t="shared" si="282"/>
        <v>0.42056976851776939</v>
      </c>
      <c r="BV420" s="28">
        <f t="shared" si="283"/>
        <v>0.42056976851776939</v>
      </c>
      <c r="BW420" s="5" t="str">
        <f t="shared" si="284"/>
        <v>OK</v>
      </c>
      <c r="BX420" s="51">
        <v>1.2</v>
      </c>
      <c r="BY420" s="96" cm="1">
        <f t="array" ref="BY420">_xll.DCETCVNPhuLucFHeSoOnDinh(AE420*1000, BX420*1000, AH420, AI420, AJ420, AK420, AL420, AM420, $D$29)</f>
        <v>1</v>
      </c>
      <c r="BZ420" s="52">
        <f t="shared" si="285"/>
        <v>0.47845087649840717</v>
      </c>
      <c r="CA420" s="54">
        <f t="shared" si="286"/>
        <v>0.47847240034166949</v>
      </c>
      <c r="CB420" s="5" t="str">
        <f t="shared" si="287"/>
        <v>OK</v>
      </c>
      <c r="CC420" s="56">
        <f t="shared" si="288"/>
        <v>0.34499859601035404</v>
      </c>
      <c r="CD420" s="55">
        <f t="shared" si="289"/>
        <v>0.34499859601035404</v>
      </c>
      <c r="CE420" s="54">
        <f t="shared" si="290"/>
        <v>0.34499859601035404</v>
      </c>
      <c r="CF420" s="52">
        <f t="shared" si="291"/>
        <v>0.38</v>
      </c>
      <c r="CG420" s="5" t="str">
        <f t="shared" si="292"/>
        <v>OK</v>
      </c>
      <c r="CH420" s="57">
        <f t="shared" si="293"/>
        <v>3.9972251123958262</v>
      </c>
      <c r="CI420" s="6">
        <f t="shared" si="294"/>
        <v>3.2</v>
      </c>
      <c r="CJ420" s="5" t="str">
        <f t="shared" si="295"/>
        <v>Gia cường</v>
      </c>
      <c r="DN420" s="181"/>
      <c r="DP420" s="27"/>
      <c r="DQ420" s="27"/>
      <c r="DR420" s="5"/>
      <c r="DS420" s="5"/>
      <c r="DT420" s="27"/>
      <c r="DU420" s="27"/>
      <c r="DV420" s="82"/>
      <c r="DW420" s="82"/>
      <c r="DX420" s="82"/>
      <c r="DY420" s="70"/>
      <c r="DZ420" s="16"/>
      <c r="EH420" s="42"/>
      <c r="EI420" s="42"/>
      <c r="EJ420" s="42"/>
      <c r="EK420" s="24"/>
      <c r="EL420" s="26"/>
      <c r="EM420" s="26"/>
      <c r="EN420" s="24"/>
      <c r="EO420" s="26"/>
      <c r="EP420" s="24"/>
      <c r="EQ420" s="26"/>
      <c r="ER420" s="24"/>
      <c r="ES420" s="24"/>
      <c r="ET420" s="42"/>
      <c r="EU420" s="42"/>
      <c r="EV420" s="28"/>
      <c r="EX420" s="51"/>
      <c r="EY420" s="96"/>
      <c r="EZ420" s="52"/>
      <c r="FA420" s="54"/>
      <c r="FB420" s="5"/>
      <c r="FC420" s="56"/>
      <c r="FD420" s="55"/>
      <c r="FE420" s="54"/>
      <c r="FF420" s="52"/>
      <c r="FG420" s="5"/>
      <c r="FH420" s="57"/>
      <c r="FI420" s="6"/>
      <c r="FJ420" s="5"/>
    </row>
    <row r="421" spans="27:166">
      <c r="AA421" s="18" t="s">
        <v>131</v>
      </c>
      <c r="AB421" s="22" t="s">
        <v>342</v>
      </c>
      <c r="AC421" s="22" t="s">
        <v>211</v>
      </c>
      <c r="AD421" s="74">
        <v>4.92</v>
      </c>
      <c r="AE421" s="74">
        <v>9.84</v>
      </c>
      <c r="AF421" s="22">
        <v>1228</v>
      </c>
      <c r="AG421" s="22">
        <v>728</v>
      </c>
      <c r="AH421" s="22">
        <v>978</v>
      </c>
      <c r="AI421" s="6">
        <v>10</v>
      </c>
      <c r="AJ421" s="6">
        <v>300</v>
      </c>
      <c r="AK421" s="6">
        <v>14</v>
      </c>
      <c r="AL421" s="6">
        <v>300</v>
      </c>
      <c r="AM421" s="6">
        <v>14</v>
      </c>
      <c r="AN421" s="5" t="str" cm="1">
        <f t="array" ref="AN421">_xll.Dce_Name_SectI(AF421, AG421, AJ421, AI421, AK421, "x", "-", $Q$14)</f>
        <v>(1228-728)x300x10x14</v>
      </c>
      <c r="AO421" s="5">
        <f t="shared" si="260"/>
        <v>950</v>
      </c>
      <c r="AP421" s="27">
        <f t="shared" si="261"/>
        <v>179</v>
      </c>
      <c r="AQ421" s="27">
        <f t="shared" si="262"/>
        <v>266613.79666666663</v>
      </c>
      <c r="AR421" s="5">
        <f t="shared" si="263"/>
        <v>6307.916666666667</v>
      </c>
      <c r="AS421" s="5">
        <f t="shared" si="264"/>
        <v>5452.224880708929</v>
      </c>
      <c r="AT421" s="27">
        <f t="shared" si="265"/>
        <v>420.52777777777777</v>
      </c>
      <c r="AU421" s="27">
        <f t="shared" si="266"/>
        <v>3152.5250000000001</v>
      </c>
      <c r="AV421" s="82">
        <f t="shared" si="267"/>
        <v>8.7013333333333334E-7</v>
      </c>
      <c r="AW421" s="82">
        <f t="shared" si="268"/>
        <v>14636412</v>
      </c>
      <c r="AX421" s="82">
        <f t="shared" si="269"/>
        <v>1.4636412E-5</v>
      </c>
      <c r="AY421" s="70">
        <f t="shared" si="270"/>
        <v>0.1509925520416649</v>
      </c>
      <c r="AZ421" s="16">
        <f t="shared" si="271"/>
        <v>723</v>
      </c>
      <c r="BA421" s="22" t="s">
        <v>319</v>
      </c>
      <c r="BB421" s="23">
        <v>-35.932627003166374</v>
      </c>
      <c r="BC421" s="23">
        <v>53.834679282428226</v>
      </c>
      <c r="BD421" s="23">
        <v>1.6297892037437478E-2</v>
      </c>
      <c r="BE421" s="23">
        <v>2.9494455457773394E-4</v>
      </c>
      <c r="BF421" s="23">
        <v>7.9773933705980293E-2</v>
      </c>
      <c r="BG421" s="23">
        <v>466.6707477976052</v>
      </c>
      <c r="BH421" s="42" cm="1">
        <f t="array" ref="BH421">_xll.Bimoment(BE421,AY421,AD421,AE421,$O$75)</f>
        <v>-1.1175300691070671E-3</v>
      </c>
      <c r="BI421" s="42">
        <f t="shared" si="272"/>
        <v>1.7155675828881556E-3</v>
      </c>
      <c r="BJ421" s="42">
        <f t="shared" si="273"/>
        <v>6.408890390765265</v>
      </c>
      <c r="BK421" s="24">
        <f t="shared" si="274"/>
        <v>0.44210526315789472</v>
      </c>
      <c r="BL421" s="26" cm="1">
        <f t="array" ref="BL421">_xll.TCVN5575AnnexEHeSoCx(1,BK421)</f>
        <v>1.1362105263157896</v>
      </c>
      <c r="BM421" s="26">
        <f t="shared" si="275"/>
        <v>1.47</v>
      </c>
      <c r="BN421" s="24">
        <f t="shared" si="276"/>
        <v>1</v>
      </c>
      <c r="BO421" s="26" cm="1">
        <f t="array" ref="BO421">noisuy1chieu(BQ421*BN421,$C$92:$M$92,$C$93:$M$93)</f>
        <v>2.1520678997039795</v>
      </c>
      <c r="BP421" s="24">
        <f t="shared" si="277"/>
        <v>9.2446482292768556E-3</v>
      </c>
      <c r="BQ421" s="26">
        <f t="shared" si="278"/>
        <v>0.34692249596173291</v>
      </c>
      <c r="BR421" s="24">
        <f t="shared" si="279"/>
        <v>5.9429686190658518E-4</v>
      </c>
      <c r="BS421" s="24">
        <f t="shared" si="280"/>
        <v>1.1813031750789129E-5</v>
      </c>
      <c r="BT421" s="42">
        <f t="shared" si="281"/>
        <v>0.35676144105291635</v>
      </c>
      <c r="BU421" s="42">
        <f t="shared" si="282"/>
        <v>0.35617895722276055</v>
      </c>
      <c r="BV421" s="28">
        <f t="shared" si="283"/>
        <v>0.35676144105291635</v>
      </c>
      <c r="BW421" s="5" t="str">
        <f t="shared" si="284"/>
        <v>OK</v>
      </c>
      <c r="BX421" s="51">
        <v>1.2</v>
      </c>
      <c r="BY421" s="96" cm="1">
        <f t="array" ref="BY421">_xll.DCETCVNPhuLucFHeSoOnDinh(AE421*1000, BX421*1000, AH421, AI421, AJ421, AK421, AL421, AM421, $D$29)</f>
        <v>1</v>
      </c>
      <c r="BZ421" s="52">
        <f t="shared" si="285"/>
        <v>0.3941769917274679</v>
      </c>
      <c r="CA421" s="54">
        <f t="shared" si="286"/>
        <v>0.39478310162112529</v>
      </c>
      <c r="CB421" s="5" t="str">
        <f t="shared" si="287"/>
        <v>OK</v>
      </c>
      <c r="CC421" s="56">
        <f t="shared" si="288"/>
        <v>0.34499859601035404</v>
      </c>
      <c r="CD421" s="55">
        <f t="shared" si="289"/>
        <v>0.34499859601035404</v>
      </c>
      <c r="CE421" s="54">
        <f t="shared" si="290"/>
        <v>0.34499859601035404</v>
      </c>
      <c r="CF421" s="52">
        <f t="shared" si="291"/>
        <v>0.38</v>
      </c>
      <c r="CG421" s="5" t="str">
        <f t="shared" si="292"/>
        <v>OK</v>
      </c>
      <c r="CH421" s="57">
        <f t="shared" si="293"/>
        <v>3.1644698806466955</v>
      </c>
      <c r="CI421" s="6">
        <f t="shared" si="294"/>
        <v>3.2</v>
      </c>
      <c r="CJ421" s="5" t="str">
        <f t="shared" si="295"/>
        <v>OK</v>
      </c>
      <c r="DN421" s="181"/>
      <c r="DP421" s="27"/>
      <c r="DQ421" s="27"/>
      <c r="DR421" s="5"/>
      <c r="DS421" s="5"/>
      <c r="DT421" s="27"/>
      <c r="DU421" s="27"/>
      <c r="DV421" s="82"/>
      <c r="DW421" s="82"/>
      <c r="DX421" s="82"/>
      <c r="DY421" s="70"/>
      <c r="DZ421" s="16"/>
      <c r="EH421" s="42"/>
      <c r="EI421" s="42"/>
      <c r="EJ421" s="42"/>
      <c r="EK421" s="24"/>
      <c r="EL421" s="26"/>
      <c r="EM421" s="26"/>
      <c r="EN421" s="24"/>
      <c r="EO421" s="26"/>
      <c r="EP421" s="24"/>
      <c r="EQ421" s="26"/>
      <c r="ER421" s="24"/>
      <c r="ES421" s="24"/>
      <c r="ET421" s="42"/>
      <c r="EU421" s="42"/>
      <c r="EV421" s="28"/>
      <c r="EX421" s="51"/>
      <c r="EY421" s="96"/>
      <c r="EZ421" s="52"/>
      <c r="FA421" s="54"/>
      <c r="FB421" s="5"/>
      <c r="FC421" s="56"/>
      <c r="FD421" s="55"/>
      <c r="FE421" s="54"/>
      <c r="FF421" s="52"/>
      <c r="FG421" s="5"/>
      <c r="FH421" s="57"/>
      <c r="FI421" s="6"/>
      <c r="FJ421" s="5"/>
    </row>
    <row r="422" spans="27:166">
      <c r="AA422" s="18" t="s">
        <v>131</v>
      </c>
      <c r="AB422" s="22" t="s">
        <v>342</v>
      </c>
      <c r="AC422" s="22" t="s">
        <v>211</v>
      </c>
      <c r="AD422" s="74">
        <v>8.26</v>
      </c>
      <c r="AE422" s="74">
        <v>9.84</v>
      </c>
      <c r="AF422" s="22">
        <v>1228</v>
      </c>
      <c r="AG422" s="22">
        <v>728</v>
      </c>
      <c r="AH422" s="22">
        <v>808.49119861273095</v>
      </c>
      <c r="AI422" s="6">
        <v>10</v>
      </c>
      <c r="AJ422" s="6">
        <v>300</v>
      </c>
      <c r="AK422" s="6">
        <v>14</v>
      </c>
      <c r="AL422" s="6">
        <v>300</v>
      </c>
      <c r="AM422" s="6">
        <v>14</v>
      </c>
      <c r="AN422" s="5" t="str" cm="1">
        <f t="array" ref="AN422">_xll.Dce_Name_SectI(AF422, AG422, AJ422, AI422, AK422, "x", "-", $Q$14)</f>
        <v>(1228-728)x300x10x14</v>
      </c>
      <c r="AO422" s="5">
        <f t="shared" si="260"/>
        <v>780.49119861273095</v>
      </c>
      <c r="AP422" s="27">
        <f t="shared" si="261"/>
        <v>162.04911986127311</v>
      </c>
      <c r="AQ422" s="27">
        <f t="shared" si="262"/>
        <v>172189.89394905735</v>
      </c>
      <c r="AR422" s="5">
        <f t="shared" si="263"/>
        <v>6306.5040933217724</v>
      </c>
      <c r="AS422" s="5">
        <f t="shared" si="264"/>
        <v>4259.5366342766256</v>
      </c>
      <c r="AT422" s="27">
        <f t="shared" si="265"/>
        <v>420.4336062214515</v>
      </c>
      <c r="AU422" s="27">
        <f t="shared" si="266"/>
        <v>2429.8896559766567</v>
      </c>
      <c r="AV422" s="82">
        <f t="shared" si="267"/>
        <v>8.1363039953757696E-7</v>
      </c>
      <c r="AW422" s="82">
        <f t="shared" si="268"/>
        <v>9941656.1686012279</v>
      </c>
      <c r="AX422" s="82">
        <f t="shared" si="269"/>
        <v>9.9416561686012285E-6</v>
      </c>
      <c r="AY422" s="70">
        <f t="shared" si="270"/>
        <v>0.17715937900807543</v>
      </c>
      <c r="AZ422" s="16">
        <f t="shared" si="271"/>
        <v>595.86839895954824</v>
      </c>
      <c r="BA422" s="22" t="s">
        <v>319</v>
      </c>
      <c r="BB422" s="23">
        <v>-33.93059457773132</v>
      </c>
      <c r="BC422" s="23">
        <v>44.49167192857864</v>
      </c>
      <c r="BD422" s="23">
        <v>1.6297892037437478E-2</v>
      </c>
      <c r="BE422" s="23">
        <v>2.9494455457773394E-4</v>
      </c>
      <c r="BF422" s="23">
        <v>0.1341540758892317</v>
      </c>
      <c r="BG422" s="23">
        <v>302.77539625928779</v>
      </c>
      <c r="BH422" s="42" cm="1">
        <f t="array" ref="BH422">_xll.Bimoment(BE422,AY422,AD422,AE422,$O$75)</f>
        <v>4.0454819130638183E-4</v>
      </c>
      <c r="BI422" s="42">
        <f t="shared" si="272"/>
        <v>2.0881583375194817E-3</v>
      </c>
      <c r="BJ422" s="42">
        <f t="shared" si="273"/>
        <v>5.2966276105450758</v>
      </c>
      <c r="BK422" s="24">
        <f t="shared" si="274"/>
        <v>0.53812266012290844</v>
      </c>
      <c r="BL422" s="26" cm="1">
        <f t="array" ref="BL422">_xll.TCVN5575AnnexEHeSoCx(1,BK422)</f>
        <v>1.1161877339877091</v>
      </c>
      <c r="BM422" s="26">
        <f t="shared" si="275"/>
        <v>1.47</v>
      </c>
      <c r="BN422" s="24">
        <f t="shared" si="276"/>
        <v>1</v>
      </c>
      <c r="BO422" s="26" cm="1">
        <f t="array" ref="BO422">noisuy1chieu(BQ422*BN422,$C$92:$M$92,$C$93:$M$93)</f>
        <v>2.039945125579834</v>
      </c>
      <c r="BP422" s="24">
        <f t="shared" si="277"/>
        <v>9.6427131025493586E-3</v>
      </c>
      <c r="BQ422" s="26">
        <f t="shared" si="278"/>
        <v>0.29327526091821715</v>
      </c>
      <c r="BR422" s="24">
        <f t="shared" si="279"/>
        <v>9.9963986326551189E-4</v>
      </c>
      <c r="BS422" s="24">
        <f t="shared" si="280"/>
        <v>5.4739124326833553E-6</v>
      </c>
      <c r="BT422" s="42">
        <f t="shared" si="281"/>
        <v>0.30391761388403205</v>
      </c>
      <c r="BU422" s="42">
        <f t="shared" si="282"/>
        <v>0.3029234479331992</v>
      </c>
      <c r="BV422" s="28">
        <f t="shared" si="283"/>
        <v>0.30391761388403205</v>
      </c>
      <c r="BW422" s="5" t="str">
        <f t="shared" si="284"/>
        <v>OK</v>
      </c>
      <c r="BX422" s="51">
        <v>1.2</v>
      </c>
      <c r="BY422" s="96" cm="1">
        <f t="array" ref="BY422">_xll.DCETCVNPhuLucFHeSoOnDinh(AE422*1000, BX422*1000, AH422, AI422, AJ422, AK422, AL422, AM422, $D$29)</f>
        <v>1</v>
      </c>
      <c r="BZ422" s="52">
        <f t="shared" si="285"/>
        <v>0.32735024891895897</v>
      </c>
      <c r="CA422" s="54">
        <f t="shared" si="286"/>
        <v>0.32835536269465715</v>
      </c>
      <c r="CB422" s="5" t="str">
        <f t="shared" si="287"/>
        <v>OK</v>
      </c>
      <c r="CC422" s="56">
        <f t="shared" si="288"/>
        <v>0.34499859601035404</v>
      </c>
      <c r="CD422" s="55">
        <f t="shared" si="289"/>
        <v>0.34499859601035404</v>
      </c>
      <c r="CE422" s="54">
        <f t="shared" si="290"/>
        <v>0.34499859601035404</v>
      </c>
      <c r="CF422" s="52">
        <f t="shared" si="291"/>
        <v>0.38</v>
      </c>
      <c r="CG422" s="5" t="str">
        <f t="shared" si="292"/>
        <v>OK</v>
      </c>
      <c r="CH422" s="57">
        <f t="shared" si="293"/>
        <v>2.5998325159156055</v>
      </c>
      <c r="CI422" s="6">
        <f t="shared" si="294"/>
        <v>3.2</v>
      </c>
      <c r="CJ422" s="5" t="str">
        <f t="shared" si="295"/>
        <v>OK</v>
      </c>
      <c r="DN422" s="181"/>
      <c r="DP422" s="27"/>
      <c r="DQ422" s="27"/>
      <c r="DR422" s="5"/>
      <c r="DS422" s="5"/>
      <c r="DT422" s="27"/>
      <c r="DU422" s="27"/>
      <c r="DV422" s="82"/>
      <c r="DW422" s="82"/>
      <c r="DX422" s="82"/>
      <c r="DY422" s="70"/>
      <c r="DZ422" s="16"/>
      <c r="EH422" s="42"/>
      <c r="EI422" s="42"/>
      <c r="EJ422" s="42"/>
      <c r="EK422" s="24"/>
      <c r="EL422" s="26"/>
      <c r="EM422" s="26"/>
      <c r="EN422" s="24"/>
      <c r="EO422" s="26"/>
      <c r="EP422" s="24"/>
      <c r="EQ422" s="26"/>
      <c r="ER422" s="24"/>
      <c r="ES422" s="24"/>
      <c r="ET422" s="42"/>
      <c r="EU422" s="42"/>
      <c r="EV422" s="28"/>
      <c r="EX422" s="51"/>
      <c r="EY422" s="96"/>
      <c r="EZ422" s="52"/>
      <c r="FA422" s="54"/>
      <c r="FB422" s="5"/>
      <c r="FC422" s="56"/>
      <c r="FD422" s="55"/>
      <c r="FE422" s="54"/>
      <c r="FF422" s="52"/>
      <c r="FG422" s="5"/>
      <c r="FH422" s="57"/>
      <c r="FI422" s="6"/>
      <c r="FJ422" s="5"/>
    </row>
    <row r="423" spans="27:166">
      <c r="AA423" s="18" t="s">
        <v>131</v>
      </c>
      <c r="AB423" s="22" t="s">
        <v>342</v>
      </c>
      <c r="AC423" s="22" t="s">
        <v>211</v>
      </c>
      <c r="AD423" s="74">
        <v>8.26</v>
      </c>
      <c r="AE423" s="74">
        <v>9.84</v>
      </c>
      <c r="AF423" s="22">
        <v>1228</v>
      </c>
      <c r="AG423" s="22">
        <v>728</v>
      </c>
      <c r="AH423" s="22">
        <v>808.49119861273095</v>
      </c>
      <c r="AI423" s="6">
        <v>10</v>
      </c>
      <c r="AJ423" s="6">
        <v>300</v>
      </c>
      <c r="AK423" s="6">
        <v>14</v>
      </c>
      <c r="AL423" s="6">
        <v>300</v>
      </c>
      <c r="AM423" s="6">
        <v>14</v>
      </c>
      <c r="AN423" s="5" t="str" cm="1">
        <f t="array" ref="AN423">_xll.Dce_Name_SectI(AF423, AG423, AJ423, AI423, AK423, "x", "-", $Q$14)</f>
        <v>(1228-728)x300x10x14</v>
      </c>
      <c r="AO423" s="5">
        <f t="shared" si="260"/>
        <v>780.49119861273095</v>
      </c>
      <c r="AP423" s="27">
        <f t="shared" si="261"/>
        <v>162.04911986127311</v>
      </c>
      <c r="AQ423" s="27">
        <f t="shared" si="262"/>
        <v>172189.89394905735</v>
      </c>
      <c r="AR423" s="5">
        <f t="shared" si="263"/>
        <v>6306.5040933217724</v>
      </c>
      <c r="AS423" s="5">
        <f t="shared" si="264"/>
        <v>4259.5366342766256</v>
      </c>
      <c r="AT423" s="27">
        <f t="shared" si="265"/>
        <v>420.4336062214515</v>
      </c>
      <c r="AU423" s="27">
        <f t="shared" si="266"/>
        <v>2429.8896559766567</v>
      </c>
      <c r="AV423" s="82">
        <f t="shared" si="267"/>
        <v>8.1363039953757696E-7</v>
      </c>
      <c r="AW423" s="82">
        <f t="shared" si="268"/>
        <v>9941656.1686012279</v>
      </c>
      <c r="AX423" s="82">
        <f t="shared" si="269"/>
        <v>9.9416561686012285E-6</v>
      </c>
      <c r="AY423" s="70">
        <f t="shared" si="270"/>
        <v>0.17715937900807543</v>
      </c>
      <c r="AZ423" s="16">
        <f t="shared" si="271"/>
        <v>595.86839895954824</v>
      </c>
      <c r="BA423" s="22" t="s">
        <v>319</v>
      </c>
      <c r="BB423" s="23">
        <v>-33.856419189018197</v>
      </c>
      <c r="BC423" s="23">
        <v>43.867362406759639</v>
      </c>
      <c r="BD423" s="23">
        <v>1.4298486127776622E-2</v>
      </c>
      <c r="BE423" s="23">
        <v>2.9494455457771762E-4</v>
      </c>
      <c r="BF423" s="23">
        <v>0.13415407588923112</v>
      </c>
      <c r="BG423" s="23">
        <v>302.77538417932374</v>
      </c>
      <c r="BH423" s="42" cm="1">
        <f t="array" ref="BH423">_xll.Bimoment(BE423,AY423,AD423,AE423,$O$75)</f>
        <v>4.045481913063595E-4</v>
      </c>
      <c r="BI423" s="42">
        <f t="shared" si="272"/>
        <v>1.8319855692403952E-3</v>
      </c>
      <c r="BJ423" s="42">
        <f t="shared" si="273"/>
        <v>5.2223050484237667</v>
      </c>
      <c r="BK423" s="24">
        <f t="shared" si="274"/>
        <v>0.53812266012290844</v>
      </c>
      <c r="BL423" s="26" cm="1">
        <f t="array" ref="BL423">_xll.TCVN5575AnnexEHeSoCx(1,BK423)</f>
        <v>1.1161877339877091</v>
      </c>
      <c r="BM423" s="26">
        <f t="shared" si="275"/>
        <v>1.47</v>
      </c>
      <c r="BN423" s="24">
        <f t="shared" si="276"/>
        <v>1</v>
      </c>
      <c r="BO423" s="26" cm="1">
        <f t="array" ref="BO423">noisuy1chieu(BQ423*BN423,$C$92:$M$92,$C$93:$M$93)</f>
        <v>2.039945125579834</v>
      </c>
      <c r="BP423" s="24">
        <f t="shared" si="277"/>
        <v>9.6216332481721505E-3</v>
      </c>
      <c r="BQ423" s="26">
        <f t="shared" si="278"/>
        <v>0.29327524921728426</v>
      </c>
      <c r="BR423" s="24">
        <f t="shared" si="279"/>
        <v>9.9963986326550734E-4</v>
      </c>
      <c r="BS423" s="24">
        <f t="shared" si="280"/>
        <v>5.4739124326830529E-6</v>
      </c>
      <c r="BT423" s="42">
        <f t="shared" si="281"/>
        <v>0.30389652232872194</v>
      </c>
      <c r="BU423" s="42">
        <f t="shared" si="282"/>
        <v>0.30290235637788909</v>
      </c>
      <c r="BV423" s="28">
        <f t="shared" si="283"/>
        <v>0.30389652232872194</v>
      </c>
      <c r="BW423" s="5" t="str">
        <f t="shared" si="284"/>
        <v>OK</v>
      </c>
      <c r="BX423" s="51">
        <v>1.2</v>
      </c>
      <c r="BY423" s="96" cm="1">
        <f t="array" ref="BY423">_xll.DCETCVNPhuLucFHeSoOnDinh(AE423*1000, BX423*1000, AH423, AI423, AJ423, AK423, AL423, AM423, $D$29)</f>
        <v>1</v>
      </c>
      <c r="BZ423" s="52">
        <f t="shared" si="285"/>
        <v>0.32735023585852113</v>
      </c>
      <c r="CA423" s="54">
        <f t="shared" si="286"/>
        <v>0.32835534963421931</v>
      </c>
      <c r="CB423" s="5" t="str">
        <f t="shared" si="287"/>
        <v>OK</v>
      </c>
      <c r="CC423" s="56">
        <f t="shared" si="288"/>
        <v>0.34499859601035404</v>
      </c>
      <c r="CD423" s="55">
        <f t="shared" si="289"/>
        <v>0.34499859601035404</v>
      </c>
      <c r="CE423" s="54">
        <f t="shared" si="290"/>
        <v>0.34499859601035404</v>
      </c>
      <c r="CF423" s="52">
        <f t="shared" si="291"/>
        <v>0.38</v>
      </c>
      <c r="CG423" s="5" t="str">
        <f t="shared" si="292"/>
        <v>OK</v>
      </c>
      <c r="CH423" s="57">
        <f t="shared" si="293"/>
        <v>2.5998325159156055</v>
      </c>
      <c r="CI423" s="6">
        <f t="shared" si="294"/>
        <v>3.2</v>
      </c>
      <c r="CJ423" s="5" t="str">
        <f t="shared" si="295"/>
        <v>OK</v>
      </c>
      <c r="DN423" s="181"/>
      <c r="DP423" s="27"/>
      <c r="DQ423" s="27"/>
      <c r="DR423" s="5"/>
      <c r="DS423" s="5"/>
      <c r="DT423" s="27"/>
      <c r="DU423" s="27"/>
      <c r="DV423" s="82"/>
      <c r="DW423" s="82"/>
      <c r="DX423" s="82"/>
      <c r="DY423" s="70"/>
      <c r="DZ423" s="16"/>
      <c r="EH423" s="42"/>
      <c r="EI423" s="42"/>
      <c r="EJ423" s="42"/>
      <c r="EK423" s="24"/>
      <c r="EL423" s="26"/>
      <c r="EM423" s="26"/>
      <c r="EN423" s="24"/>
      <c r="EO423" s="26"/>
      <c r="EP423" s="24"/>
      <c r="EQ423" s="26"/>
      <c r="ER423" s="24"/>
      <c r="ES423" s="24"/>
      <c r="ET423" s="42"/>
      <c r="EU423" s="42"/>
      <c r="EV423" s="28"/>
      <c r="EX423" s="51"/>
      <c r="EY423" s="96"/>
      <c r="EZ423" s="52"/>
      <c r="FA423" s="54"/>
      <c r="FB423" s="5"/>
      <c r="FC423" s="56"/>
      <c r="FD423" s="55"/>
      <c r="FE423" s="54"/>
      <c r="FF423" s="52"/>
      <c r="FG423" s="5"/>
      <c r="FH423" s="57"/>
      <c r="FI423" s="6"/>
      <c r="FJ423" s="5"/>
    </row>
    <row r="424" spans="27:166">
      <c r="AA424" s="18" t="s">
        <v>131</v>
      </c>
      <c r="AB424" s="22" t="s">
        <v>342</v>
      </c>
      <c r="AC424" s="22" t="s">
        <v>211</v>
      </c>
      <c r="AD424" s="74">
        <v>9.84</v>
      </c>
      <c r="AE424" s="74">
        <v>9.84</v>
      </c>
      <c r="AF424" s="22">
        <v>1228</v>
      </c>
      <c r="AG424" s="22">
        <v>728</v>
      </c>
      <c r="AH424" s="22">
        <v>728</v>
      </c>
      <c r="AI424" s="6">
        <v>10</v>
      </c>
      <c r="AJ424" s="6">
        <v>300</v>
      </c>
      <c r="AK424" s="6">
        <v>14</v>
      </c>
      <c r="AL424" s="6">
        <v>300</v>
      </c>
      <c r="AM424" s="6">
        <v>14</v>
      </c>
      <c r="AN424" s="5" t="str" cm="1">
        <f t="array" ref="AN424">_xll.Dce_Name_SectI(AF424, AG424, AJ424, AI424, AK424, "x", "-", $Q$14)</f>
        <v>(1228-728)x300x10x14</v>
      </c>
      <c r="AO424" s="5">
        <f t="shared" si="260"/>
        <v>700</v>
      </c>
      <c r="AP424" s="27">
        <f t="shared" si="261"/>
        <v>154</v>
      </c>
      <c r="AQ424" s="27">
        <f t="shared" si="262"/>
        <v>135654.21333333332</v>
      </c>
      <c r="AR424" s="5">
        <f t="shared" si="263"/>
        <v>6305.833333333333</v>
      </c>
      <c r="AS424" s="5">
        <f t="shared" si="264"/>
        <v>3726.7641025641024</v>
      </c>
      <c r="AT424" s="27">
        <f t="shared" si="265"/>
        <v>420.38888888888886</v>
      </c>
      <c r="AU424" s="27">
        <f t="shared" si="266"/>
        <v>2111.9</v>
      </c>
      <c r="AV424" s="82">
        <f t="shared" si="267"/>
        <v>7.8680000000000003E-7</v>
      </c>
      <c r="AW424" s="82">
        <f t="shared" si="268"/>
        <v>8029287</v>
      </c>
      <c r="AX424" s="82">
        <f t="shared" si="269"/>
        <v>8.0292870000000006E-6</v>
      </c>
      <c r="AY424" s="70">
        <f t="shared" si="270"/>
        <v>0.19385348826075771</v>
      </c>
      <c r="AZ424" s="16">
        <f t="shared" si="271"/>
        <v>535.5</v>
      </c>
      <c r="BA424" s="22" t="s">
        <v>319</v>
      </c>
      <c r="BB424" s="23">
        <v>-32.92734526620773</v>
      </c>
      <c r="BC424" s="23">
        <v>39.612558614644293</v>
      </c>
      <c r="BD424" s="23">
        <v>1.4298486127776622E-2</v>
      </c>
      <c r="BE424" s="23">
        <v>2.9494455457771762E-4</v>
      </c>
      <c r="BF424" s="23">
        <v>0.1114995435070161</v>
      </c>
      <c r="BG424" s="23">
        <v>236.65800863582763</v>
      </c>
      <c r="BH424" s="42" cm="1">
        <f t="array" ref="BH424">_xll.Bimoment(BE424,AY424,AD424,AE424,$O$75)</f>
        <v>2.2469872282500592E-3</v>
      </c>
      <c r="BI424" s="42">
        <f t="shared" si="272"/>
        <v>2.0426408753966602E-3</v>
      </c>
      <c r="BJ424" s="42">
        <f t="shared" si="273"/>
        <v>4.7157807874576543</v>
      </c>
      <c r="BK424" s="24">
        <f t="shared" si="274"/>
        <v>0.6</v>
      </c>
      <c r="BL424" s="26" cm="1">
        <f t="array" ref="BL424">_xll.TCVN5575AnnexEHeSoCx(1,BK424)</f>
        <v>1.1099999999999999</v>
      </c>
      <c r="BM424" s="26">
        <f t="shared" si="275"/>
        <v>1.47</v>
      </c>
      <c r="BN424" s="24">
        <f t="shared" si="276"/>
        <v>1</v>
      </c>
      <c r="BO424" s="26" cm="1">
        <f t="array" ref="BO424">noisuy1chieu(BQ424*BN424,$C$92:$M$92,$C$93:$M$93)</f>
        <v>1.9776390790939331</v>
      </c>
      <c r="BP424" s="24">
        <f t="shared" si="277"/>
        <v>9.8466941585549448E-3</v>
      </c>
      <c r="BQ424" s="26">
        <f t="shared" si="278"/>
        <v>0.2634636932697294</v>
      </c>
      <c r="BR424" s="24">
        <f t="shared" si="279"/>
        <v>8.3091955106077032E-4</v>
      </c>
      <c r="BS424" s="24">
        <f t="shared" si="280"/>
        <v>3.4897194509322475E-5</v>
      </c>
      <c r="BT424" s="42">
        <f t="shared" si="281"/>
        <v>0.27414130697934513</v>
      </c>
      <c r="BU424" s="42">
        <f t="shared" si="282"/>
        <v>0.27334528462279367</v>
      </c>
      <c r="BV424" s="28">
        <f t="shared" si="283"/>
        <v>0.27414130697934513</v>
      </c>
      <c r="BW424" s="5" t="str">
        <f t="shared" si="284"/>
        <v>OK</v>
      </c>
      <c r="BX424" s="51">
        <v>1.2</v>
      </c>
      <c r="BY424" s="96" cm="1">
        <f t="array" ref="BY424">_xll.DCETCVNPhuLucFHeSoOnDinh(AE424*1000, BX424*1000, AH424, AI424, AJ424, AK424, AL424, AM424, $D$29)</f>
        <v>1</v>
      </c>
      <c r="BZ424" s="52">
        <f t="shared" si="285"/>
        <v>0.29244469952939967</v>
      </c>
      <c r="CA424" s="54">
        <f t="shared" si="286"/>
        <v>0.29331051627496979</v>
      </c>
      <c r="CB424" s="5" t="str">
        <f t="shared" si="287"/>
        <v>OK</v>
      </c>
      <c r="CC424" s="56">
        <f t="shared" si="288"/>
        <v>0.34499859601035404</v>
      </c>
      <c r="CD424" s="55">
        <f t="shared" si="289"/>
        <v>0.34499859601035404</v>
      </c>
      <c r="CE424" s="54">
        <f t="shared" si="290"/>
        <v>0.34499859601035404</v>
      </c>
      <c r="CF424" s="52">
        <f t="shared" si="291"/>
        <v>0.38</v>
      </c>
      <c r="CG424" s="5" t="str">
        <f t="shared" si="292"/>
        <v>OK</v>
      </c>
      <c r="CH424" s="57">
        <f t="shared" si="293"/>
        <v>2.3317146488975653</v>
      </c>
      <c r="CI424" s="6">
        <f t="shared" si="294"/>
        <v>3.2</v>
      </c>
      <c r="CJ424" s="5" t="str">
        <f t="shared" si="295"/>
        <v>OK</v>
      </c>
      <c r="DN424" s="181"/>
      <c r="DP424" s="27"/>
      <c r="DQ424" s="27"/>
      <c r="DR424" s="5"/>
      <c r="DS424" s="5"/>
      <c r="DT424" s="27"/>
      <c r="DU424" s="27"/>
      <c r="DV424" s="82"/>
      <c r="DW424" s="82"/>
      <c r="DX424" s="82"/>
      <c r="DY424" s="70"/>
      <c r="DZ424" s="16"/>
      <c r="EH424" s="42"/>
      <c r="EI424" s="42"/>
      <c r="EJ424" s="42"/>
      <c r="EK424" s="24"/>
      <c r="EL424" s="26"/>
      <c r="EM424" s="26"/>
      <c r="EN424" s="24"/>
      <c r="EO424" s="26"/>
      <c r="EP424" s="24"/>
      <c r="EQ424" s="26"/>
      <c r="ER424" s="24"/>
      <c r="ES424" s="24"/>
      <c r="ET424" s="42"/>
      <c r="EU424" s="42"/>
      <c r="EV424" s="28"/>
      <c r="EX424" s="51"/>
      <c r="EY424" s="96"/>
      <c r="EZ424" s="52"/>
      <c r="FA424" s="54"/>
      <c r="FB424" s="5"/>
      <c r="FC424" s="56"/>
      <c r="FD424" s="55"/>
      <c r="FE424" s="54"/>
      <c r="FF424" s="52"/>
      <c r="FG424" s="5"/>
      <c r="FH424" s="57"/>
      <c r="FI424" s="6"/>
      <c r="FJ424" s="5"/>
    </row>
    <row r="425" spans="27:166">
      <c r="AA425" s="18" t="s">
        <v>131</v>
      </c>
      <c r="AB425" s="22" t="s">
        <v>342</v>
      </c>
      <c r="AC425" s="22" t="s">
        <v>211</v>
      </c>
      <c r="AD425" s="74">
        <v>0</v>
      </c>
      <c r="AE425" s="74">
        <v>9.84</v>
      </c>
      <c r="AF425" s="22">
        <v>1228</v>
      </c>
      <c r="AG425" s="22">
        <v>728</v>
      </c>
      <c r="AH425" s="22">
        <v>1228</v>
      </c>
      <c r="AI425" s="6">
        <v>10</v>
      </c>
      <c r="AJ425" s="6">
        <v>300</v>
      </c>
      <c r="AK425" s="6">
        <v>14</v>
      </c>
      <c r="AL425" s="6">
        <v>300</v>
      </c>
      <c r="AM425" s="6">
        <v>14</v>
      </c>
      <c r="AN425" s="5" t="str" cm="1">
        <f t="array" ref="AN425">_xll.Dce_Name_SectI(AF425, AG425, AJ425, AI425, AK425, "x", "-", $Q$14)</f>
        <v>(1228-728)x300x10x14</v>
      </c>
      <c r="AO425" s="5">
        <f t="shared" si="260"/>
        <v>1200</v>
      </c>
      <c r="AP425" s="27">
        <f t="shared" si="261"/>
        <v>204</v>
      </c>
      <c r="AQ425" s="27">
        <f t="shared" si="262"/>
        <v>453510.88</v>
      </c>
      <c r="AR425" s="5">
        <f t="shared" si="263"/>
        <v>6310</v>
      </c>
      <c r="AS425" s="5">
        <f t="shared" si="264"/>
        <v>7386.170684039088</v>
      </c>
      <c r="AT425" s="27">
        <f t="shared" si="265"/>
        <v>420.66666666666669</v>
      </c>
      <c r="AU425" s="27">
        <f t="shared" si="266"/>
        <v>4349.3999999999996</v>
      </c>
      <c r="AV425" s="82">
        <f t="shared" si="267"/>
        <v>9.5346666666666665E-7</v>
      </c>
      <c r="AW425" s="82">
        <f t="shared" si="268"/>
        <v>23212287</v>
      </c>
      <c r="AX425" s="82">
        <f t="shared" si="269"/>
        <v>2.3212286999999999E-5</v>
      </c>
      <c r="AY425" s="70">
        <f t="shared" si="270"/>
        <v>0.12550866986930984</v>
      </c>
      <c r="AZ425" s="16">
        <f t="shared" si="271"/>
        <v>910.5</v>
      </c>
      <c r="BA425" s="22" t="s">
        <v>320</v>
      </c>
      <c r="BB425" s="23">
        <v>112.95031428869333</v>
      </c>
      <c r="BC425" s="23">
        <v>114.8301730112272</v>
      </c>
      <c r="BD425" s="23">
        <v>6.2663632377334189E-2</v>
      </c>
      <c r="BE425" s="23">
        <v>3.9294065615812564E-2</v>
      </c>
      <c r="BF425" s="23">
        <v>8.8550776419573651E-3</v>
      </c>
      <c r="BG425" s="23">
        <v>653.06471774393412</v>
      </c>
      <c r="BH425" s="42" cm="1">
        <f t="array" ref="BH425">_xll.Bimoment(BE425,AY425,AD425,AE425,$O$75)</f>
        <v>0.30927813793728892</v>
      </c>
      <c r="BI425" s="42">
        <f t="shared" si="272"/>
        <v>5.2219693647778493E-3</v>
      </c>
      <c r="BJ425" s="42">
        <f t="shared" si="273"/>
        <v>13.670258691812762</v>
      </c>
      <c r="BK425" s="24">
        <f t="shared" si="274"/>
        <v>0.35</v>
      </c>
      <c r="BL425" s="26" cm="1">
        <f t="array" ref="BL425">_xll.TCVN5575AnnexEHeSoCx(1,BK425)</f>
        <v>1.1619999999999999</v>
      </c>
      <c r="BM425" s="26">
        <f t="shared" si="275"/>
        <v>1.47</v>
      </c>
      <c r="BN425" s="24">
        <f t="shared" si="276"/>
        <v>1</v>
      </c>
      <c r="BO425" s="26" cm="1">
        <f t="array" ref="BO425">noisuy1chieu(BQ425*BN425,$C$92:$M$92,$C$93:$M$93)</f>
        <v>2.1593716144561768</v>
      </c>
      <c r="BP425" s="24">
        <f t="shared" si="277"/>
        <v>2.5498329464036813E-2</v>
      </c>
      <c r="BQ425" s="26">
        <f t="shared" si="278"/>
        <v>0.35041703129525509</v>
      </c>
      <c r="BR425" s="24">
        <f t="shared" si="279"/>
        <v>6.5946445267964124E-5</v>
      </c>
      <c r="BS425" s="24">
        <f t="shared" si="280"/>
        <v>2.5872494565305215E-3</v>
      </c>
      <c r="BT425" s="42">
        <f t="shared" si="281"/>
        <v>0.37598130720455986</v>
      </c>
      <c r="BU425" s="42">
        <f t="shared" si="282"/>
        <v>0.37850261021582243</v>
      </c>
      <c r="BV425" s="28">
        <f t="shared" si="283"/>
        <v>0.37850261021582243</v>
      </c>
      <c r="BW425" s="5" t="str">
        <f t="shared" si="284"/>
        <v>OK</v>
      </c>
      <c r="BX425" s="51">
        <v>1.2</v>
      </c>
      <c r="BY425" s="96" cm="1">
        <f t="array" ref="BY425">_xll.DCETCVNPhuLucFHeSoOnDinh(AE425*1000, BX425*1000, AH425, AI425, AJ425, AK425, AL425, AM425, $D$29)</f>
        <v>1</v>
      </c>
      <c r="BZ425" s="52">
        <f t="shared" si="285"/>
        <v>0.40718459036508631</v>
      </c>
      <c r="CA425" s="54">
        <f t="shared" si="286"/>
        <v>0.40983778626688483</v>
      </c>
      <c r="CB425" s="5" t="str">
        <f t="shared" si="287"/>
        <v>OK</v>
      </c>
      <c r="CC425" s="56">
        <f t="shared" si="288"/>
        <v>0.34499859601035404</v>
      </c>
      <c r="CD425" s="55">
        <f t="shared" si="289"/>
        <v>0.34499859601035404</v>
      </c>
      <c r="CE425" s="54">
        <f t="shared" si="290"/>
        <v>0.34499859601035404</v>
      </c>
      <c r="CF425" s="52">
        <f t="shared" si="291"/>
        <v>0.38</v>
      </c>
      <c r="CG425" s="5" t="str">
        <f t="shared" si="292"/>
        <v>OK</v>
      </c>
      <c r="CH425" s="57">
        <f t="shared" si="293"/>
        <v>3.9972251123958262</v>
      </c>
      <c r="CI425" s="6">
        <f t="shared" si="294"/>
        <v>3.2</v>
      </c>
      <c r="CJ425" s="5" t="str">
        <f t="shared" si="295"/>
        <v>Gia cường</v>
      </c>
      <c r="DN425" s="181"/>
      <c r="DP425" s="27"/>
      <c r="DQ425" s="27"/>
      <c r="DR425" s="5"/>
      <c r="DS425" s="5"/>
      <c r="DT425" s="27"/>
      <c r="DU425" s="27"/>
      <c r="DV425" s="82"/>
      <c r="DW425" s="82"/>
      <c r="DX425" s="82"/>
      <c r="DY425" s="70"/>
      <c r="DZ425" s="16"/>
      <c r="EH425" s="42"/>
      <c r="EI425" s="42"/>
      <c r="EJ425" s="42"/>
      <c r="EK425" s="24"/>
      <c r="EL425" s="26"/>
      <c r="EM425" s="26"/>
      <c r="EN425" s="24"/>
      <c r="EO425" s="26"/>
      <c r="EP425" s="24"/>
      <c r="EQ425" s="26"/>
      <c r="ER425" s="24"/>
      <c r="ES425" s="24"/>
      <c r="ET425" s="42"/>
      <c r="EU425" s="42"/>
      <c r="EV425" s="28"/>
      <c r="EX425" s="51"/>
      <c r="EY425" s="96"/>
      <c r="EZ425" s="52"/>
      <c r="FA425" s="54"/>
      <c r="FB425" s="5"/>
      <c r="FC425" s="56"/>
      <c r="FD425" s="55"/>
      <c r="FE425" s="54"/>
      <c r="FF425" s="52"/>
      <c r="FG425" s="5"/>
      <c r="FH425" s="57"/>
      <c r="FI425" s="6"/>
      <c r="FJ425" s="5"/>
    </row>
    <row r="426" spans="27:166">
      <c r="AA426" s="18" t="s">
        <v>131</v>
      </c>
      <c r="AB426" s="22" t="s">
        <v>342</v>
      </c>
      <c r="AC426" s="22" t="s">
        <v>211</v>
      </c>
      <c r="AD426" s="74">
        <v>4.92</v>
      </c>
      <c r="AE426" s="74">
        <v>9.84</v>
      </c>
      <c r="AF426" s="22">
        <v>1228</v>
      </c>
      <c r="AG426" s="22">
        <v>728</v>
      </c>
      <c r="AH426" s="22">
        <v>978</v>
      </c>
      <c r="AI426" s="6">
        <v>10</v>
      </c>
      <c r="AJ426" s="6">
        <v>300</v>
      </c>
      <c r="AK426" s="6">
        <v>14</v>
      </c>
      <c r="AL426" s="6">
        <v>300</v>
      </c>
      <c r="AM426" s="6">
        <v>14</v>
      </c>
      <c r="AN426" s="5" t="str" cm="1">
        <f t="array" ref="AN426">_xll.Dce_Name_SectI(AF426, AG426, AJ426, AI426, AK426, "x", "-", $Q$14)</f>
        <v>(1228-728)x300x10x14</v>
      </c>
      <c r="AO426" s="5">
        <f t="shared" si="260"/>
        <v>950</v>
      </c>
      <c r="AP426" s="27">
        <f t="shared" si="261"/>
        <v>179</v>
      </c>
      <c r="AQ426" s="27">
        <f t="shared" si="262"/>
        <v>266613.79666666663</v>
      </c>
      <c r="AR426" s="5">
        <f t="shared" si="263"/>
        <v>6307.916666666667</v>
      </c>
      <c r="AS426" s="5">
        <f t="shared" si="264"/>
        <v>5452.224880708929</v>
      </c>
      <c r="AT426" s="27">
        <f t="shared" si="265"/>
        <v>420.52777777777777</v>
      </c>
      <c r="AU426" s="27">
        <f t="shared" si="266"/>
        <v>3152.5250000000001</v>
      </c>
      <c r="AV426" s="82">
        <f t="shared" si="267"/>
        <v>8.7013333333333334E-7</v>
      </c>
      <c r="AW426" s="82">
        <f t="shared" si="268"/>
        <v>14636412</v>
      </c>
      <c r="AX426" s="82">
        <f t="shared" si="269"/>
        <v>1.4636412E-5</v>
      </c>
      <c r="AY426" s="70">
        <f t="shared" si="270"/>
        <v>0.1509925520416649</v>
      </c>
      <c r="AZ426" s="16">
        <f t="shared" si="271"/>
        <v>723</v>
      </c>
      <c r="BA426" s="22" t="s">
        <v>320</v>
      </c>
      <c r="BB426" s="23">
        <v>114.66138040853637</v>
      </c>
      <c r="BC426" s="23">
        <v>82.284950231075541</v>
      </c>
      <c r="BD426" s="23">
        <v>6.2663632377334189E-2</v>
      </c>
      <c r="BE426" s="23">
        <v>3.9294065615812564E-2</v>
      </c>
      <c r="BF426" s="23">
        <v>0.31722515066981288</v>
      </c>
      <c r="BG426" s="23">
        <v>167.71209424816092</v>
      </c>
      <c r="BH426" s="42" cm="1">
        <f t="array" ref="BH426">_xll.Bimoment(BE426,AY426,AD426,AE426,$O$75)</f>
        <v>-0.14888323646457885</v>
      </c>
      <c r="BI426" s="42">
        <f t="shared" si="272"/>
        <v>6.5961718291930723E-3</v>
      </c>
      <c r="BJ426" s="42">
        <f t="shared" si="273"/>
        <v>9.7958274084613741</v>
      </c>
      <c r="BK426" s="24">
        <f t="shared" si="274"/>
        <v>0.44210526315789472</v>
      </c>
      <c r="BL426" s="26" cm="1">
        <f t="array" ref="BL426">_xll.TCVN5575AnnexEHeSoCx(1,BK426)</f>
        <v>1.1362105263157896</v>
      </c>
      <c r="BM426" s="26">
        <f t="shared" si="275"/>
        <v>1.47</v>
      </c>
      <c r="BN426" s="24">
        <f t="shared" si="276"/>
        <v>1</v>
      </c>
      <c r="BO426" s="26" cm="1">
        <f t="array" ref="BO426">noisuy1chieu(BQ426*BN426,$C$92:$M$92,$C$93:$M$93)</f>
        <v>1.6875748634338379</v>
      </c>
      <c r="BP426" s="24">
        <f t="shared" si="277"/>
        <v>2.9499767085407039E-2</v>
      </c>
      <c r="BQ426" s="26">
        <f t="shared" si="278"/>
        <v>0.12467697753529505</v>
      </c>
      <c r="BR426" s="24">
        <f t="shared" si="279"/>
        <v>2.3632520398925816E-3</v>
      </c>
      <c r="BS426" s="24">
        <f t="shared" si="280"/>
        <v>2.0069699806913918E-3</v>
      </c>
      <c r="BT426" s="42">
        <f t="shared" si="281"/>
        <v>0.15653999666059465</v>
      </c>
      <c r="BU426" s="42">
        <f t="shared" si="282"/>
        <v>0.15618371460139346</v>
      </c>
      <c r="BV426" s="28">
        <f t="shared" si="283"/>
        <v>0.15653999666059465</v>
      </c>
      <c r="BW426" s="5" t="str">
        <f t="shared" si="284"/>
        <v>OK</v>
      </c>
      <c r="BX426" s="51">
        <v>1.2</v>
      </c>
      <c r="BY426" s="96" cm="1">
        <f t="array" ref="BY426">_xll.DCETCVNPhuLucFHeSoOnDinh(AE426*1000, BX426*1000, AH426, AI426, AJ426, AK426, AL426, AM426, $D$29)</f>
        <v>1</v>
      </c>
      <c r="BZ426" s="52">
        <f t="shared" si="285"/>
        <v>0.14165929426483947</v>
      </c>
      <c r="CA426" s="54">
        <f t="shared" si="286"/>
        <v>0.14602951628542343</v>
      </c>
      <c r="CB426" s="5" t="str">
        <f t="shared" si="287"/>
        <v>OK</v>
      </c>
      <c r="CC426" s="56">
        <f t="shared" si="288"/>
        <v>0.34499859601035404</v>
      </c>
      <c r="CD426" s="55">
        <f t="shared" si="289"/>
        <v>0.34499859601035404</v>
      </c>
      <c r="CE426" s="54">
        <f t="shared" si="290"/>
        <v>0.34499859601035404</v>
      </c>
      <c r="CF426" s="52">
        <f t="shared" si="291"/>
        <v>0.38</v>
      </c>
      <c r="CG426" s="5" t="str">
        <f t="shared" si="292"/>
        <v>OK</v>
      </c>
      <c r="CH426" s="57">
        <f t="shared" si="293"/>
        <v>3.1644698806466955</v>
      </c>
      <c r="CI426" s="6">
        <f t="shared" si="294"/>
        <v>3.2</v>
      </c>
      <c r="CJ426" s="5" t="str">
        <f t="shared" si="295"/>
        <v>OK</v>
      </c>
      <c r="DN426" s="181"/>
      <c r="DP426" s="27"/>
      <c r="DQ426" s="27"/>
      <c r="DR426" s="5"/>
      <c r="DS426" s="5"/>
      <c r="DT426" s="27"/>
      <c r="DU426" s="27"/>
      <c r="DV426" s="82"/>
      <c r="DW426" s="82"/>
      <c r="DX426" s="82"/>
      <c r="DY426" s="70"/>
      <c r="DZ426" s="16"/>
      <c r="EH426" s="42"/>
      <c r="EI426" s="42"/>
      <c r="EJ426" s="42"/>
      <c r="EK426" s="24"/>
      <c r="EL426" s="26"/>
      <c r="EM426" s="26"/>
      <c r="EN426" s="24"/>
      <c r="EO426" s="26"/>
      <c r="EP426" s="24"/>
      <c r="EQ426" s="26"/>
      <c r="ER426" s="24"/>
      <c r="ES426" s="24"/>
      <c r="ET426" s="42"/>
      <c r="EU426" s="42"/>
      <c r="EV426" s="28"/>
      <c r="EX426" s="51"/>
      <c r="EY426" s="96"/>
      <c r="EZ426" s="52"/>
      <c r="FA426" s="54"/>
      <c r="FB426" s="5"/>
      <c r="FC426" s="56"/>
      <c r="FD426" s="55"/>
      <c r="FE426" s="54"/>
      <c r="FF426" s="52"/>
      <c r="FG426" s="5"/>
      <c r="FH426" s="57"/>
      <c r="FI426" s="6"/>
      <c r="FJ426" s="5"/>
    </row>
    <row r="427" spans="27:166">
      <c r="AA427" s="18" t="s">
        <v>131</v>
      </c>
      <c r="AB427" s="22" t="s">
        <v>342</v>
      </c>
      <c r="AC427" s="22" t="s">
        <v>211</v>
      </c>
      <c r="AD427" s="74">
        <v>8.26</v>
      </c>
      <c r="AE427" s="74">
        <v>9.84</v>
      </c>
      <c r="AF427" s="22">
        <v>1228</v>
      </c>
      <c r="AG427" s="22">
        <v>728</v>
      </c>
      <c r="AH427" s="22">
        <v>808.49119861273095</v>
      </c>
      <c r="AI427" s="6">
        <v>10</v>
      </c>
      <c r="AJ427" s="6">
        <v>300</v>
      </c>
      <c r="AK427" s="6">
        <v>14</v>
      </c>
      <c r="AL427" s="6">
        <v>300</v>
      </c>
      <c r="AM427" s="6">
        <v>14</v>
      </c>
      <c r="AN427" s="5" t="str" cm="1">
        <f t="array" ref="AN427">_xll.Dce_Name_SectI(AF427, AG427, AJ427, AI427, AK427, "x", "-", $Q$14)</f>
        <v>(1228-728)x300x10x14</v>
      </c>
      <c r="AO427" s="5">
        <f t="shared" si="260"/>
        <v>780.49119861273095</v>
      </c>
      <c r="AP427" s="27">
        <f t="shared" si="261"/>
        <v>162.04911986127311</v>
      </c>
      <c r="AQ427" s="27">
        <f t="shared" si="262"/>
        <v>172189.89394905735</v>
      </c>
      <c r="AR427" s="5">
        <f t="shared" si="263"/>
        <v>6306.5040933217724</v>
      </c>
      <c r="AS427" s="5">
        <f t="shared" si="264"/>
        <v>4259.5366342766256</v>
      </c>
      <c r="AT427" s="27">
        <f t="shared" si="265"/>
        <v>420.4336062214515</v>
      </c>
      <c r="AU427" s="27">
        <f t="shared" si="266"/>
        <v>2429.8896559766567</v>
      </c>
      <c r="AV427" s="82">
        <f t="shared" si="267"/>
        <v>8.1363039953757696E-7</v>
      </c>
      <c r="AW427" s="82">
        <f t="shared" si="268"/>
        <v>9941656.1686012279</v>
      </c>
      <c r="AX427" s="82">
        <f t="shared" si="269"/>
        <v>9.9416561686012285E-6</v>
      </c>
      <c r="AY427" s="70">
        <f t="shared" si="270"/>
        <v>0.17715937900807543</v>
      </c>
      <c r="AZ427" s="16">
        <f t="shared" si="271"/>
        <v>595.86839895954824</v>
      </c>
      <c r="BA427" s="22" t="s">
        <v>320</v>
      </c>
      <c r="BB427" s="23">
        <v>115.7643206620738</v>
      </c>
      <c r="BC427" s="23">
        <v>59.73651805631328</v>
      </c>
      <c r="BD427" s="23">
        <v>6.2663632377334189E-2</v>
      </c>
      <c r="BE427" s="23">
        <v>3.9294065615812564E-2</v>
      </c>
      <c r="BF427" s="23">
        <v>0.5263109165204386</v>
      </c>
      <c r="BG427" s="23">
        <v>69.333139055345342</v>
      </c>
      <c r="BH427" s="42" cm="1">
        <f t="array" ref="BH427">_xll.Bimoment(BE427,AY427,AD427,AE427,$O$75)</f>
        <v>5.3896038856217333E-2</v>
      </c>
      <c r="BI427" s="42">
        <f t="shared" si="272"/>
        <v>8.0287429875845438E-3</v>
      </c>
      <c r="BJ427" s="42">
        <f t="shared" si="273"/>
        <v>7.1114902447991994</v>
      </c>
      <c r="BK427" s="24">
        <f t="shared" si="274"/>
        <v>0.53812266012290844</v>
      </c>
      <c r="BL427" s="26" cm="1">
        <f t="array" ref="BL427">_xll.TCVN5575AnnexEHeSoCx(1,BK427)</f>
        <v>1.1161877339877091</v>
      </c>
      <c r="BM427" s="26">
        <f t="shared" si="275"/>
        <v>1.47</v>
      </c>
      <c r="BN427" s="24">
        <f t="shared" si="276"/>
        <v>1</v>
      </c>
      <c r="BO427" s="26" cm="1">
        <f t="array" ref="BO427">noisuy1chieu(BQ427*BN427,$C$92:$M$92,$C$93:$M$93)</f>
        <v>1.5814818143844604</v>
      </c>
      <c r="BP427" s="24">
        <f t="shared" si="277"/>
        <v>3.2898985282990637E-2</v>
      </c>
      <c r="BQ427" s="26">
        <f t="shared" si="278"/>
        <v>6.7157684204043694E-2</v>
      </c>
      <c r="BR427" s="24">
        <f t="shared" si="279"/>
        <v>3.9217695708332048E-3</v>
      </c>
      <c r="BS427" s="24">
        <f t="shared" si="280"/>
        <v>9.4067307220867258E-4</v>
      </c>
      <c r="BT427" s="42">
        <f t="shared" si="281"/>
        <v>0.10397843905786754</v>
      </c>
      <c r="BU427" s="42">
        <f t="shared" si="282"/>
        <v>0.100997342559243</v>
      </c>
      <c r="BV427" s="28">
        <f t="shared" si="283"/>
        <v>0.10397843905786754</v>
      </c>
      <c r="BW427" s="5" t="str">
        <f t="shared" si="284"/>
        <v>OK</v>
      </c>
      <c r="BX427" s="51">
        <v>1.2</v>
      </c>
      <c r="BY427" s="96" cm="1">
        <f t="array" ref="BY427">_xll.DCETCVNPhuLucFHeSoOnDinh(AE427*1000, BX427*1000, AH427, AI427, AJ427, AK427, AL427, AM427, $D$29)</f>
        <v>1</v>
      </c>
      <c r="BZ427" s="52">
        <f t="shared" si="285"/>
        <v>7.4960583351573684E-2</v>
      </c>
      <c r="CA427" s="54">
        <f t="shared" si="286"/>
        <v>7.9823025994615562E-2</v>
      </c>
      <c r="CB427" s="5" t="str">
        <f t="shared" si="287"/>
        <v>OK</v>
      </c>
      <c r="CC427" s="56">
        <f t="shared" si="288"/>
        <v>0.34499859601035404</v>
      </c>
      <c r="CD427" s="55">
        <f t="shared" si="289"/>
        <v>0.34499859601035404</v>
      </c>
      <c r="CE427" s="54">
        <f t="shared" si="290"/>
        <v>0.34499859601035404</v>
      </c>
      <c r="CF427" s="52">
        <f t="shared" si="291"/>
        <v>0.38</v>
      </c>
      <c r="CG427" s="5" t="str">
        <f t="shared" si="292"/>
        <v>OK</v>
      </c>
      <c r="CH427" s="57">
        <f t="shared" si="293"/>
        <v>2.5998325159156055</v>
      </c>
      <c r="CI427" s="6">
        <f t="shared" si="294"/>
        <v>3.2</v>
      </c>
      <c r="CJ427" s="5" t="str">
        <f t="shared" si="295"/>
        <v>OK</v>
      </c>
      <c r="DN427" s="181"/>
      <c r="DP427" s="27"/>
      <c r="DQ427" s="27"/>
      <c r="DR427" s="5"/>
      <c r="DS427" s="5"/>
      <c r="DT427" s="27"/>
      <c r="DU427" s="27"/>
      <c r="DV427" s="82"/>
      <c r="DW427" s="82"/>
      <c r="DX427" s="82"/>
      <c r="DY427" s="70"/>
      <c r="DZ427" s="16"/>
      <c r="EH427" s="42"/>
      <c r="EI427" s="42"/>
      <c r="EJ427" s="42"/>
      <c r="EK427" s="24"/>
      <c r="EL427" s="26"/>
      <c r="EM427" s="26"/>
      <c r="EN427" s="24"/>
      <c r="EO427" s="26"/>
      <c r="EP427" s="24"/>
      <c r="EQ427" s="26"/>
      <c r="ER427" s="24"/>
      <c r="ES427" s="24"/>
      <c r="ET427" s="42"/>
      <c r="EU427" s="42"/>
      <c r="EV427" s="28"/>
      <c r="EX427" s="51"/>
      <c r="EY427" s="96"/>
      <c r="EZ427" s="52"/>
      <c r="FA427" s="54"/>
      <c r="FB427" s="5"/>
      <c r="FC427" s="56"/>
      <c r="FD427" s="55"/>
      <c r="FE427" s="54"/>
      <c r="FF427" s="52"/>
      <c r="FG427" s="5"/>
      <c r="FH427" s="57"/>
      <c r="FI427" s="6"/>
      <c r="FJ427" s="5"/>
    </row>
    <row r="428" spans="27:166">
      <c r="AA428" s="18" t="s">
        <v>131</v>
      </c>
      <c r="AB428" s="22" t="s">
        <v>342</v>
      </c>
      <c r="AC428" s="22" t="s">
        <v>211</v>
      </c>
      <c r="AD428" s="74">
        <v>8.26</v>
      </c>
      <c r="AE428" s="74">
        <v>9.84</v>
      </c>
      <c r="AF428" s="22">
        <v>1228</v>
      </c>
      <c r="AG428" s="22">
        <v>728</v>
      </c>
      <c r="AH428" s="22">
        <v>808.49119861273095</v>
      </c>
      <c r="AI428" s="6">
        <v>10</v>
      </c>
      <c r="AJ428" s="6">
        <v>300</v>
      </c>
      <c r="AK428" s="6">
        <v>14</v>
      </c>
      <c r="AL428" s="6">
        <v>300</v>
      </c>
      <c r="AM428" s="6">
        <v>14</v>
      </c>
      <c r="AN428" s="5" t="str" cm="1">
        <f t="array" ref="AN428">_xll.Dce_Name_SectI(AF428, AG428, AJ428, AI428, AK428, "x", "-", $Q$14)</f>
        <v>(1228-728)x300x10x14</v>
      </c>
      <c r="AO428" s="5">
        <f t="shared" si="260"/>
        <v>780.49119861273095</v>
      </c>
      <c r="AP428" s="27">
        <f t="shared" si="261"/>
        <v>162.04911986127311</v>
      </c>
      <c r="AQ428" s="27">
        <f t="shared" si="262"/>
        <v>172189.89394905735</v>
      </c>
      <c r="AR428" s="5">
        <f t="shared" si="263"/>
        <v>6306.5040933217724</v>
      </c>
      <c r="AS428" s="5">
        <f t="shared" si="264"/>
        <v>4259.5366342766256</v>
      </c>
      <c r="AT428" s="27">
        <f t="shared" si="265"/>
        <v>420.4336062214515</v>
      </c>
      <c r="AU428" s="27">
        <f t="shared" si="266"/>
        <v>2429.8896559766567</v>
      </c>
      <c r="AV428" s="82">
        <f t="shared" si="267"/>
        <v>8.1363039953757696E-7</v>
      </c>
      <c r="AW428" s="82">
        <f t="shared" si="268"/>
        <v>9941656.1686012279</v>
      </c>
      <c r="AX428" s="82">
        <f t="shared" si="269"/>
        <v>9.9416561686012285E-6</v>
      </c>
      <c r="AY428" s="70">
        <f t="shared" si="270"/>
        <v>0.17715937900807543</v>
      </c>
      <c r="AZ428" s="16">
        <f t="shared" si="271"/>
        <v>595.86839895954824</v>
      </c>
      <c r="BA428" s="22" t="s">
        <v>320</v>
      </c>
      <c r="BB428" s="23">
        <v>115.81995220361568</v>
      </c>
      <c r="BC428" s="23">
        <v>60.204750197681278</v>
      </c>
      <c r="BD428" s="23">
        <v>0.23308261694535304</v>
      </c>
      <c r="BE428" s="23">
        <v>3.9294065615815416E-2</v>
      </c>
      <c r="BF428" s="23">
        <v>0.52631091652040141</v>
      </c>
      <c r="BG428" s="23">
        <v>69.33311213423076</v>
      </c>
      <c r="BH428" s="42" cm="1">
        <f t="array" ref="BH428">_xll.Bimoment(BE428,AY428,AD428,AE428,$O$75)</f>
        <v>5.3896038856221247E-2</v>
      </c>
      <c r="BI428" s="42">
        <f t="shared" si="272"/>
        <v>2.9863580442629111E-2</v>
      </c>
      <c r="BJ428" s="42">
        <f t="shared" si="273"/>
        <v>7.1672321663906287</v>
      </c>
      <c r="BK428" s="24">
        <f t="shared" si="274"/>
        <v>0.53812266012290844</v>
      </c>
      <c r="BL428" s="26" cm="1">
        <f t="array" ref="BL428">_xll.TCVN5575AnnexEHeSoCx(1,BK428)</f>
        <v>1.1161877339877091</v>
      </c>
      <c r="BM428" s="26">
        <f t="shared" si="275"/>
        <v>1.47</v>
      </c>
      <c r="BN428" s="24">
        <f t="shared" si="276"/>
        <v>1</v>
      </c>
      <c r="BO428" s="26" cm="1">
        <f t="array" ref="BO428">noisuy1chieu(BQ428*BN428,$C$92:$M$92,$C$93:$M$93)</f>
        <v>1.5814816951751709</v>
      </c>
      <c r="BP428" s="24">
        <f t="shared" si="277"/>
        <v>3.2914795173775546E-2</v>
      </c>
      <c r="BQ428" s="26">
        <f t="shared" si="278"/>
        <v>6.7157658127628625E-2</v>
      </c>
      <c r="BR428" s="24">
        <f t="shared" si="279"/>
        <v>3.9217695708329281E-3</v>
      </c>
      <c r="BS428" s="24">
        <f t="shared" si="280"/>
        <v>9.4067314311501143E-4</v>
      </c>
      <c r="BT428" s="42">
        <f t="shared" si="281"/>
        <v>0.1039942228722371</v>
      </c>
      <c r="BU428" s="42">
        <f t="shared" si="282"/>
        <v>0.10101312644451918</v>
      </c>
      <c r="BV428" s="28">
        <f t="shared" si="283"/>
        <v>0.1039942228722371</v>
      </c>
      <c r="BW428" s="5" t="str">
        <f t="shared" si="284"/>
        <v>OK</v>
      </c>
      <c r="BX428" s="51">
        <v>1.2</v>
      </c>
      <c r="BY428" s="96" cm="1">
        <f t="array" ref="BY428">_xll.DCETCVNPhuLucFHeSoOnDinh(AE428*1000, BX428*1000, AH428, AI428, AJ428, AK428, AL428, AM428, $D$29)</f>
        <v>1</v>
      </c>
      <c r="BZ428" s="52">
        <f t="shared" si="285"/>
        <v>7.4960554245399061E-2</v>
      </c>
      <c r="CA428" s="54">
        <f t="shared" si="286"/>
        <v>7.9822996959346998E-2</v>
      </c>
      <c r="CB428" s="5" t="str">
        <f t="shared" si="287"/>
        <v>OK</v>
      </c>
      <c r="CC428" s="56">
        <f t="shared" si="288"/>
        <v>0.34499859601035404</v>
      </c>
      <c r="CD428" s="55">
        <f t="shared" si="289"/>
        <v>0.34499859601035404</v>
      </c>
      <c r="CE428" s="54">
        <f t="shared" si="290"/>
        <v>0.34499859601035404</v>
      </c>
      <c r="CF428" s="52">
        <f t="shared" si="291"/>
        <v>0.38</v>
      </c>
      <c r="CG428" s="5" t="str">
        <f t="shared" si="292"/>
        <v>OK</v>
      </c>
      <c r="CH428" s="57">
        <f t="shared" si="293"/>
        <v>2.5998325159156055</v>
      </c>
      <c r="CI428" s="6">
        <f t="shared" si="294"/>
        <v>3.2</v>
      </c>
      <c r="CJ428" s="5" t="str">
        <f t="shared" si="295"/>
        <v>OK</v>
      </c>
      <c r="DN428" s="181"/>
      <c r="DP428" s="27"/>
      <c r="DQ428" s="27"/>
      <c r="DR428" s="5"/>
      <c r="DS428" s="5"/>
      <c r="DT428" s="27"/>
      <c r="DU428" s="27"/>
      <c r="DV428" s="82"/>
      <c r="DW428" s="82"/>
      <c r="DX428" s="82"/>
      <c r="DY428" s="70"/>
      <c r="DZ428" s="16"/>
      <c r="EH428" s="42"/>
      <c r="EI428" s="42"/>
      <c r="EJ428" s="42"/>
      <c r="EK428" s="24"/>
      <c r="EL428" s="26"/>
      <c r="EM428" s="26"/>
      <c r="EN428" s="24"/>
      <c r="EO428" s="26"/>
      <c r="EP428" s="24"/>
      <c r="EQ428" s="26"/>
      <c r="ER428" s="24"/>
      <c r="ES428" s="24"/>
      <c r="ET428" s="42"/>
      <c r="EU428" s="42"/>
      <c r="EV428" s="28"/>
      <c r="EX428" s="51"/>
      <c r="EY428" s="96"/>
      <c r="EZ428" s="52"/>
      <c r="FA428" s="54"/>
      <c r="FB428" s="5"/>
      <c r="FC428" s="56"/>
      <c r="FD428" s="55"/>
      <c r="FE428" s="54"/>
      <c r="FF428" s="52"/>
      <c r="FG428" s="5"/>
      <c r="FH428" s="57"/>
      <c r="FI428" s="6"/>
      <c r="FJ428" s="5"/>
    </row>
    <row r="429" spans="27:166">
      <c r="AA429" s="18" t="s">
        <v>131</v>
      </c>
      <c r="AB429" s="22" t="s">
        <v>342</v>
      </c>
      <c r="AC429" s="22" t="s">
        <v>211</v>
      </c>
      <c r="AD429" s="74">
        <v>9.84</v>
      </c>
      <c r="AE429" s="74">
        <v>9.84</v>
      </c>
      <c r="AF429" s="22">
        <v>1228</v>
      </c>
      <c r="AG429" s="22">
        <v>728</v>
      </c>
      <c r="AH429" s="22">
        <v>728</v>
      </c>
      <c r="AI429" s="6">
        <v>10</v>
      </c>
      <c r="AJ429" s="6">
        <v>300</v>
      </c>
      <c r="AK429" s="6">
        <v>14</v>
      </c>
      <c r="AL429" s="6">
        <v>300</v>
      </c>
      <c r="AM429" s="6">
        <v>14</v>
      </c>
      <c r="AN429" s="5" t="str" cm="1">
        <f t="array" ref="AN429">_xll.Dce_Name_SectI(AF429, AG429, AJ429, AI429, AK429, "x", "-", $Q$14)</f>
        <v>(1228-728)x300x10x14</v>
      </c>
      <c r="AO429" s="5">
        <f t="shared" si="260"/>
        <v>700</v>
      </c>
      <c r="AP429" s="27">
        <f t="shared" si="261"/>
        <v>154</v>
      </c>
      <c r="AQ429" s="27">
        <f t="shared" si="262"/>
        <v>135654.21333333332</v>
      </c>
      <c r="AR429" s="5">
        <f t="shared" si="263"/>
        <v>6305.833333333333</v>
      </c>
      <c r="AS429" s="5">
        <f t="shared" si="264"/>
        <v>3726.7641025641024</v>
      </c>
      <c r="AT429" s="27">
        <f t="shared" si="265"/>
        <v>420.38888888888886</v>
      </c>
      <c r="AU429" s="27">
        <f t="shared" si="266"/>
        <v>2111.9</v>
      </c>
      <c r="AV429" s="82">
        <f t="shared" si="267"/>
        <v>7.8680000000000003E-7</v>
      </c>
      <c r="AW429" s="82">
        <f t="shared" si="268"/>
        <v>8029287</v>
      </c>
      <c r="AX429" s="82">
        <f t="shared" si="269"/>
        <v>8.0292870000000006E-6</v>
      </c>
      <c r="AY429" s="70">
        <f t="shared" si="270"/>
        <v>0.19385348826075771</v>
      </c>
      <c r="AZ429" s="16">
        <f t="shared" si="271"/>
        <v>535.5</v>
      </c>
      <c r="BA429" s="22" t="s">
        <v>320</v>
      </c>
      <c r="BB429" s="23">
        <v>116.32749013323691</v>
      </c>
      <c r="BC429" s="23">
        <v>49.361344458531825</v>
      </c>
      <c r="BD429" s="23">
        <v>0.23308261694535304</v>
      </c>
      <c r="BE429" s="23">
        <v>3.9294065615815416E-2</v>
      </c>
      <c r="BF429" s="23">
        <v>0.15701463954866562</v>
      </c>
      <c r="BG429" s="23">
        <v>156.1430017340829</v>
      </c>
      <c r="BH429" s="42" cm="1">
        <f t="array" ref="BH429">_xll.Bimoment(BE429,AY429,AD429,AE429,$O$75)</f>
        <v>0.29935546262642332</v>
      </c>
      <c r="BI429" s="42">
        <f t="shared" si="272"/>
        <v>3.3297516706479006E-2</v>
      </c>
      <c r="BJ429" s="42">
        <f t="shared" si="273"/>
        <v>5.8763505307775983</v>
      </c>
      <c r="BK429" s="24">
        <f t="shared" si="274"/>
        <v>0.6</v>
      </c>
      <c r="BL429" s="26" cm="1">
        <f t="array" ref="BL429">_xll.TCVN5575AnnexEHeSoCx(1,BK429)</f>
        <v>1.1099999999999999</v>
      </c>
      <c r="BM429" s="26">
        <f t="shared" si="275"/>
        <v>1.47</v>
      </c>
      <c r="BN429" s="24">
        <f t="shared" si="276"/>
        <v>1</v>
      </c>
      <c r="BO429" s="26" cm="1">
        <f t="array" ref="BO429">noisuy1chieu(BQ429*BN429,$C$92:$M$92,$C$93:$M$93)</f>
        <v>1.7903025150299072</v>
      </c>
      <c r="BP429" s="24">
        <f t="shared" si="277"/>
        <v>3.4786928867594775E-2</v>
      </c>
      <c r="BQ429" s="26">
        <f t="shared" si="278"/>
        <v>0.17382894478076566</v>
      </c>
      <c r="BR429" s="24">
        <f t="shared" si="279"/>
        <v>1.1701082327349288E-3</v>
      </c>
      <c r="BS429" s="24">
        <f t="shared" si="280"/>
        <v>5.135677114189453E-3</v>
      </c>
      <c r="BT429" s="42">
        <f t="shared" si="281"/>
        <v>0.20978598188109535</v>
      </c>
      <c r="BU429" s="42">
        <f t="shared" si="282"/>
        <v>0.21375155076254987</v>
      </c>
      <c r="BV429" s="28">
        <f t="shared" si="283"/>
        <v>0.21375155076254987</v>
      </c>
      <c r="BW429" s="5" t="str">
        <f t="shared" si="284"/>
        <v>OK</v>
      </c>
      <c r="BX429" s="51">
        <v>1.2</v>
      </c>
      <c r="BY429" s="96" cm="1">
        <f t="array" ref="BY429">_xll.DCETCVNPhuLucFHeSoOnDinh(AE429*1000, BX429*1000, AH429, AI429, AJ429, AK429, AL429, AM429, $D$29)</f>
        <v>1</v>
      </c>
      <c r="BZ429" s="52">
        <f t="shared" si="285"/>
        <v>0.19295012870664985</v>
      </c>
      <c r="CA429" s="54">
        <f t="shared" si="286"/>
        <v>0.19925591405357421</v>
      </c>
      <c r="CB429" s="5" t="str">
        <f t="shared" si="287"/>
        <v>OK</v>
      </c>
      <c r="CC429" s="56">
        <f t="shared" si="288"/>
        <v>0.34499859601035404</v>
      </c>
      <c r="CD429" s="55">
        <f t="shared" si="289"/>
        <v>0.34499859601035404</v>
      </c>
      <c r="CE429" s="54">
        <f t="shared" si="290"/>
        <v>0.34499859601035404</v>
      </c>
      <c r="CF429" s="52">
        <f t="shared" si="291"/>
        <v>0.38</v>
      </c>
      <c r="CG429" s="5" t="str">
        <f t="shared" si="292"/>
        <v>OK</v>
      </c>
      <c r="CH429" s="57">
        <f t="shared" si="293"/>
        <v>2.3317146488975653</v>
      </c>
      <c r="CI429" s="6">
        <f t="shared" si="294"/>
        <v>3.2</v>
      </c>
      <c r="CJ429" s="5" t="str">
        <f t="shared" si="295"/>
        <v>OK</v>
      </c>
      <c r="DN429" s="181"/>
      <c r="DP429" s="27"/>
      <c r="DQ429" s="27"/>
      <c r="DR429" s="5"/>
      <c r="DS429" s="5"/>
      <c r="DT429" s="27"/>
      <c r="DU429" s="27"/>
      <c r="DV429" s="82"/>
      <c r="DW429" s="82"/>
      <c r="DX429" s="82"/>
      <c r="DY429" s="70"/>
      <c r="DZ429" s="16"/>
      <c r="EH429" s="42"/>
      <c r="EI429" s="42"/>
      <c r="EJ429" s="42"/>
      <c r="EK429" s="24"/>
      <c r="EL429" s="26"/>
      <c r="EM429" s="26"/>
      <c r="EN429" s="24"/>
      <c r="EO429" s="26"/>
      <c r="EP429" s="24"/>
      <c r="EQ429" s="26"/>
      <c r="ER429" s="24"/>
      <c r="ES429" s="24"/>
      <c r="ET429" s="42"/>
      <c r="EU429" s="42"/>
      <c r="EV429" s="28"/>
      <c r="EX429" s="51"/>
      <c r="EY429" s="96"/>
      <c r="EZ429" s="52"/>
      <c r="FA429" s="54"/>
      <c r="FB429" s="5"/>
      <c r="FC429" s="56"/>
      <c r="FD429" s="55"/>
      <c r="FE429" s="54"/>
      <c r="FF429" s="52"/>
      <c r="FG429" s="5"/>
      <c r="FH429" s="57"/>
      <c r="FI429" s="6"/>
      <c r="FJ429" s="5"/>
    </row>
    <row r="430" spans="27:166">
      <c r="AA430" s="18" t="s">
        <v>131</v>
      </c>
      <c r="AB430" s="22" t="s">
        <v>342</v>
      </c>
      <c r="AC430" s="22" t="s">
        <v>211</v>
      </c>
      <c r="AD430" s="74">
        <v>0</v>
      </c>
      <c r="AE430" s="74">
        <v>9.84</v>
      </c>
      <c r="AF430" s="22">
        <v>1228</v>
      </c>
      <c r="AG430" s="22">
        <v>728</v>
      </c>
      <c r="AH430" s="22">
        <v>1228</v>
      </c>
      <c r="AI430" s="6">
        <v>10</v>
      </c>
      <c r="AJ430" s="6">
        <v>300</v>
      </c>
      <c r="AK430" s="6">
        <v>14</v>
      </c>
      <c r="AL430" s="6">
        <v>300</v>
      </c>
      <c r="AM430" s="6">
        <v>14</v>
      </c>
      <c r="AN430" s="5" t="str" cm="1">
        <f t="array" ref="AN430">_xll.Dce_Name_SectI(AF430, AG430, AJ430, AI430, AK430, "x", "-", $Q$14)</f>
        <v>(1228-728)x300x10x14</v>
      </c>
      <c r="AO430" s="5">
        <f t="shared" si="260"/>
        <v>1200</v>
      </c>
      <c r="AP430" s="27">
        <f t="shared" si="261"/>
        <v>204</v>
      </c>
      <c r="AQ430" s="27">
        <f t="shared" si="262"/>
        <v>453510.88</v>
      </c>
      <c r="AR430" s="5">
        <f t="shared" si="263"/>
        <v>6310</v>
      </c>
      <c r="AS430" s="5">
        <f t="shared" si="264"/>
        <v>7386.170684039088</v>
      </c>
      <c r="AT430" s="27">
        <f t="shared" si="265"/>
        <v>420.66666666666669</v>
      </c>
      <c r="AU430" s="27">
        <f t="shared" si="266"/>
        <v>4349.3999999999996</v>
      </c>
      <c r="AV430" s="82">
        <f t="shared" si="267"/>
        <v>9.5346666666666665E-7</v>
      </c>
      <c r="AW430" s="82">
        <f t="shared" si="268"/>
        <v>23212287</v>
      </c>
      <c r="AX430" s="82">
        <f t="shared" si="269"/>
        <v>2.3212286999999999E-5</v>
      </c>
      <c r="AY430" s="70">
        <f t="shared" si="270"/>
        <v>0.12550866986930984</v>
      </c>
      <c r="AZ430" s="16">
        <f t="shared" si="271"/>
        <v>910.5</v>
      </c>
      <c r="BA430" s="22" t="s">
        <v>321</v>
      </c>
      <c r="BB430" s="23">
        <v>35.149737432777329</v>
      </c>
      <c r="BC430" s="23">
        <v>34.346785955598392</v>
      </c>
      <c r="BD430" s="23">
        <v>3.9135319652404021E-2</v>
      </c>
      <c r="BE430" s="23">
        <v>3.5833065078565186E-2</v>
      </c>
      <c r="BF430" s="23">
        <v>1.0108477697485796E-2</v>
      </c>
      <c r="BG430" s="23">
        <v>74.919985337083972</v>
      </c>
      <c r="BH430" s="42" cm="1">
        <f t="array" ref="BH430">_xll.Bimoment(BE430,AY430,AD430,AE430,$O$75)</f>
        <v>0.28203708296411567</v>
      </c>
      <c r="BI430" s="42">
        <f t="shared" si="272"/>
        <v>3.2612766377003353E-3</v>
      </c>
      <c r="BJ430" s="42">
        <f t="shared" si="273"/>
        <v>4.0889030899521899</v>
      </c>
      <c r="BK430" s="24">
        <f t="shared" si="274"/>
        <v>0.35</v>
      </c>
      <c r="BL430" s="26" cm="1">
        <f t="array" ref="BL430">_xll.TCVN5575AnnexEHeSoCx(1,BK430)</f>
        <v>1.1619999999999999</v>
      </c>
      <c r="BM430" s="26">
        <f t="shared" si="275"/>
        <v>1.47</v>
      </c>
      <c r="BN430" s="24">
        <f t="shared" si="276"/>
        <v>1</v>
      </c>
      <c r="BO430" s="26" cm="1">
        <f t="array" ref="BO430">noisuy1chieu(BQ430*BN430,$C$92:$M$92,$C$93:$M$93)</f>
        <v>1.5367320775985718</v>
      </c>
      <c r="BP430" s="24">
        <f t="shared" si="277"/>
        <v>7.9349897455315201E-3</v>
      </c>
      <c r="BQ430" s="26">
        <f t="shared" si="278"/>
        <v>4.020005695178111E-2</v>
      </c>
      <c r="BR430" s="24">
        <f t="shared" si="279"/>
        <v>7.5280895117293517E-5</v>
      </c>
      <c r="BS430" s="24">
        <f t="shared" si="280"/>
        <v>3.3153129347533302E-3</v>
      </c>
      <c r="BT430" s="42">
        <f t="shared" si="281"/>
        <v>4.8210327592429929E-2</v>
      </c>
      <c r="BU430" s="42">
        <f t="shared" si="282"/>
        <v>5.1450359632065963E-2</v>
      </c>
      <c r="BV430" s="28">
        <f t="shared" si="283"/>
        <v>5.1450359632065963E-2</v>
      </c>
      <c r="BW430" s="5" t="str">
        <f t="shared" si="284"/>
        <v>OK</v>
      </c>
      <c r="BX430" s="51">
        <v>1.2</v>
      </c>
      <c r="BY430" s="96" cm="1">
        <f t="array" ref="BY430">_xll.DCETCVNPhuLucFHeSoOnDinh(AE430*1000, BX430*1000, AH430, AI430, AJ430, AK430, AL430, AM430, $D$29)</f>
        <v>1</v>
      </c>
      <c r="BZ430" s="52">
        <f t="shared" si="285"/>
        <v>4.6712466177969647E-2</v>
      </c>
      <c r="CA430" s="54">
        <f t="shared" si="286"/>
        <v>5.0103060007840275E-2</v>
      </c>
      <c r="CB430" s="5" t="str">
        <f t="shared" si="287"/>
        <v>OK</v>
      </c>
      <c r="CC430" s="56">
        <f t="shared" si="288"/>
        <v>0.34499859601035404</v>
      </c>
      <c r="CD430" s="55">
        <f t="shared" si="289"/>
        <v>0.34499859601035404</v>
      </c>
      <c r="CE430" s="54">
        <f t="shared" si="290"/>
        <v>0.34499859601035404</v>
      </c>
      <c r="CF430" s="52">
        <f t="shared" si="291"/>
        <v>0.38</v>
      </c>
      <c r="CG430" s="5" t="str">
        <f t="shared" si="292"/>
        <v>OK</v>
      </c>
      <c r="CH430" s="57">
        <f t="shared" si="293"/>
        <v>3.9972251123958262</v>
      </c>
      <c r="CI430" s="6">
        <f t="shared" si="294"/>
        <v>3.2</v>
      </c>
      <c r="CJ430" s="5" t="str">
        <f t="shared" si="295"/>
        <v>Gia cường</v>
      </c>
      <c r="DN430" s="181"/>
      <c r="DP430" s="27"/>
      <c r="DQ430" s="27"/>
      <c r="DR430" s="5"/>
      <c r="DS430" s="5"/>
      <c r="DT430" s="27"/>
      <c r="DU430" s="27"/>
      <c r="DV430" s="82"/>
      <c r="DW430" s="82"/>
      <c r="DX430" s="82"/>
      <c r="DY430" s="70"/>
      <c r="DZ430" s="16"/>
      <c r="EH430" s="42"/>
      <c r="EI430" s="42"/>
      <c r="EJ430" s="42"/>
      <c r="EK430" s="24"/>
      <c r="EL430" s="26"/>
      <c r="EM430" s="26"/>
      <c r="EN430" s="24"/>
      <c r="EO430" s="26"/>
      <c r="EP430" s="24"/>
      <c r="EQ430" s="26"/>
      <c r="ER430" s="24"/>
      <c r="ES430" s="24"/>
      <c r="ET430" s="42"/>
      <c r="EU430" s="42"/>
      <c r="EV430" s="28"/>
      <c r="EX430" s="51"/>
      <c r="EY430" s="96"/>
      <c r="EZ430" s="52"/>
      <c r="FA430" s="54"/>
      <c r="FB430" s="5"/>
      <c r="FC430" s="56"/>
      <c r="FD430" s="55"/>
      <c r="FE430" s="54"/>
      <c r="FF430" s="52"/>
      <c r="FG430" s="5"/>
      <c r="FH430" s="57"/>
      <c r="FI430" s="6"/>
      <c r="FJ430" s="5"/>
    </row>
    <row r="431" spans="27:166">
      <c r="AA431" s="18" t="s">
        <v>131</v>
      </c>
      <c r="AB431" s="22" t="s">
        <v>342</v>
      </c>
      <c r="AC431" s="22" t="s">
        <v>211</v>
      </c>
      <c r="AD431" s="74">
        <v>4.92</v>
      </c>
      <c r="AE431" s="74">
        <v>9.84</v>
      </c>
      <c r="AF431" s="22">
        <v>1228</v>
      </c>
      <c r="AG431" s="22">
        <v>728</v>
      </c>
      <c r="AH431" s="22">
        <v>978</v>
      </c>
      <c r="AI431" s="6">
        <v>10</v>
      </c>
      <c r="AJ431" s="6">
        <v>300</v>
      </c>
      <c r="AK431" s="6">
        <v>14</v>
      </c>
      <c r="AL431" s="6">
        <v>300</v>
      </c>
      <c r="AM431" s="6">
        <v>14</v>
      </c>
      <c r="AN431" s="5" t="str" cm="1">
        <f t="array" ref="AN431">_xll.Dce_Name_SectI(AF431, AG431, AJ431, AI431, AK431, "x", "-", $Q$14)</f>
        <v>(1228-728)x300x10x14</v>
      </c>
      <c r="AO431" s="5">
        <f t="shared" si="260"/>
        <v>950</v>
      </c>
      <c r="AP431" s="27">
        <f t="shared" si="261"/>
        <v>179</v>
      </c>
      <c r="AQ431" s="27">
        <f t="shared" si="262"/>
        <v>266613.79666666663</v>
      </c>
      <c r="AR431" s="5">
        <f t="shared" si="263"/>
        <v>6307.916666666667</v>
      </c>
      <c r="AS431" s="5">
        <f t="shared" si="264"/>
        <v>5452.224880708929</v>
      </c>
      <c r="AT431" s="27">
        <f t="shared" si="265"/>
        <v>420.52777777777777</v>
      </c>
      <c r="AU431" s="27">
        <f t="shared" si="266"/>
        <v>3152.5250000000001</v>
      </c>
      <c r="AV431" s="82">
        <f t="shared" si="267"/>
        <v>8.7013333333333334E-7</v>
      </c>
      <c r="AW431" s="82">
        <f t="shared" si="268"/>
        <v>14636412</v>
      </c>
      <c r="AX431" s="82">
        <f t="shared" si="269"/>
        <v>1.4636412E-5</v>
      </c>
      <c r="AY431" s="70">
        <f t="shared" si="270"/>
        <v>0.1509925520416649</v>
      </c>
      <c r="AZ431" s="16">
        <f t="shared" si="271"/>
        <v>723</v>
      </c>
      <c r="BA431" s="22" t="s">
        <v>321</v>
      </c>
      <c r="BB431" s="23">
        <v>36.860803552620375</v>
      </c>
      <c r="BC431" s="23">
        <v>21.288870930558677</v>
      </c>
      <c r="BD431" s="23">
        <v>3.9135319652404021E-2</v>
      </c>
      <c r="BE431" s="23">
        <v>3.5833065078565186E-2</v>
      </c>
      <c r="BF431" s="23">
        <v>0.20269484591998008</v>
      </c>
      <c r="BG431" s="23">
        <v>62.319771755757984</v>
      </c>
      <c r="BH431" s="42" cm="1">
        <f t="array" ref="BH431">_xll.Bimoment(BE431,AY431,AD431,AE431,$O$75)</f>
        <v>-0.13576967966368428</v>
      </c>
      <c r="BI431" s="42">
        <f t="shared" si="272"/>
        <v>4.1195073318320017E-3</v>
      </c>
      <c r="BJ431" s="42">
        <f t="shared" si="273"/>
        <v>2.5343893964950803</v>
      </c>
      <c r="BK431" s="24">
        <f t="shared" si="274"/>
        <v>0.44210526315789472</v>
      </c>
      <c r="BL431" s="26" cm="1">
        <f t="array" ref="BL431">_xll.TCVN5575AnnexEHeSoCx(1,BK431)</f>
        <v>1.1362105263157896</v>
      </c>
      <c r="BM431" s="26">
        <f t="shared" si="275"/>
        <v>1.47</v>
      </c>
      <c r="BN431" s="24">
        <f t="shared" si="276"/>
        <v>1</v>
      </c>
      <c r="BO431" s="26" cm="1">
        <f t="array" ref="BO431">noisuy1chieu(BQ431*BN431,$C$92:$M$92,$C$93:$M$93)</f>
        <v>1.5469052791595459</v>
      </c>
      <c r="BP431" s="24">
        <f t="shared" si="277"/>
        <v>9.4834469592892778E-3</v>
      </c>
      <c r="BQ431" s="26">
        <f t="shared" si="278"/>
        <v>4.6328446484607384E-2</v>
      </c>
      <c r="BR431" s="24">
        <f t="shared" si="279"/>
        <v>1.5100284674297384E-3</v>
      </c>
      <c r="BS431" s="24">
        <f t="shared" si="280"/>
        <v>1.9966281745142918E-3</v>
      </c>
      <c r="BT431" s="42">
        <f t="shared" si="281"/>
        <v>5.7321921911326401E-2</v>
      </c>
      <c r="BU431" s="42">
        <f t="shared" si="282"/>
        <v>5.7808521618410956E-2</v>
      </c>
      <c r="BV431" s="28">
        <f t="shared" si="283"/>
        <v>5.7808521618410956E-2</v>
      </c>
      <c r="BW431" s="5" t="str">
        <f t="shared" si="284"/>
        <v>OK</v>
      </c>
      <c r="BX431" s="51">
        <v>1.2</v>
      </c>
      <c r="BY431" s="96" cm="1">
        <f t="array" ref="BY431">_xll.DCETCVNPhuLucFHeSoOnDinh(AE431*1000, BX431*1000, AH431, AI431, AJ431, AK431, AL431, AM431, $D$29)</f>
        <v>1</v>
      </c>
      <c r="BZ431" s="52">
        <f t="shared" si="285"/>
        <v>5.2638868563668652E-2</v>
      </c>
      <c r="CA431" s="54">
        <f t="shared" si="286"/>
        <v>5.6145525205612681E-2</v>
      </c>
      <c r="CB431" s="5" t="str">
        <f t="shared" si="287"/>
        <v>OK</v>
      </c>
      <c r="CC431" s="56">
        <f t="shared" si="288"/>
        <v>0.34499859601035404</v>
      </c>
      <c r="CD431" s="55">
        <f t="shared" si="289"/>
        <v>0.34499859601035404</v>
      </c>
      <c r="CE431" s="54">
        <f t="shared" si="290"/>
        <v>0.34499859601035404</v>
      </c>
      <c r="CF431" s="52">
        <f t="shared" si="291"/>
        <v>0.38</v>
      </c>
      <c r="CG431" s="5" t="str">
        <f t="shared" si="292"/>
        <v>OK</v>
      </c>
      <c r="CH431" s="57">
        <f t="shared" si="293"/>
        <v>3.1644698806466955</v>
      </c>
      <c r="CI431" s="6">
        <f t="shared" si="294"/>
        <v>3.2</v>
      </c>
      <c r="CJ431" s="5" t="str">
        <f t="shared" si="295"/>
        <v>OK</v>
      </c>
      <c r="DN431" s="181"/>
      <c r="DP431" s="27"/>
      <c r="DQ431" s="27"/>
      <c r="DR431" s="5"/>
      <c r="DS431" s="5"/>
      <c r="DT431" s="27"/>
      <c r="DU431" s="27"/>
      <c r="DV431" s="82"/>
      <c r="DW431" s="82"/>
      <c r="DX431" s="82"/>
      <c r="DY431" s="70"/>
      <c r="DZ431" s="16"/>
      <c r="EH431" s="42"/>
      <c r="EI431" s="42"/>
      <c r="EJ431" s="42"/>
      <c r="EK431" s="24"/>
      <c r="EL431" s="26"/>
      <c r="EM431" s="26"/>
      <c r="EN431" s="24"/>
      <c r="EO431" s="26"/>
      <c r="EP431" s="24"/>
      <c r="EQ431" s="26"/>
      <c r="ER431" s="24"/>
      <c r="ES431" s="24"/>
      <c r="ET431" s="42"/>
      <c r="EU431" s="42"/>
      <c r="EV431" s="28"/>
      <c r="EX431" s="51"/>
      <c r="EY431" s="96"/>
      <c r="EZ431" s="52"/>
      <c r="FA431" s="54"/>
      <c r="FB431" s="5"/>
      <c r="FC431" s="56"/>
      <c r="FD431" s="55"/>
      <c r="FE431" s="54"/>
      <c r="FF431" s="52"/>
      <c r="FG431" s="5"/>
      <c r="FH431" s="57"/>
      <c r="FI431" s="6"/>
      <c r="FJ431" s="5"/>
    </row>
    <row r="432" spans="27:166">
      <c r="AA432" s="18" t="s">
        <v>131</v>
      </c>
      <c r="AB432" s="22" t="s">
        <v>342</v>
      </c>
      <c r="AC432" s="22" t="s">
        <v>211</v>
      </c>
      <c r="AD432" s="74">
        <v>8.26</v>
      </c>
      <c r="AE432" s="74">
        <v>9.84</v>
      </c>
      <c r="AF432" s="22">
        <v>1228</v>
      </c>
      <c r="AG432" s="22">
        <v>728</v>
      </c>
      <c r="AH432" s="22">
        <v>808.49119861273095</v>
      </c>
      <c r="AI432" s="6">
        <v>10</v>
      </c>
      <c r="AJ432" s="6">
        <v>300</v>
      </c>
      <c r="AK432" s="6">
        <v>14</v>
      </c>
      <c r="AL432" s="6">
        <v>300</v>
      </c>
      <c r="AM432" s="6">
        <v>14</v>
      </c>
      <c r="AN432" s="5" t="str" cm="1">
        <f t="array" ref="AN432">_xll.Dce_Name_SectI(AF432, AG432, AJ432, AI432, AK432, "x", "-", $Q$14)</f>
        <v>(1228-728)x300x10x14</v>
      </c>
      <c r="AO432" s="5">
        <f t="shared" si="260"/>
        <v>780.49119861273095</v>
      </c>
      <c r="AP432" s="27">
        <f t="shared" si="261"/>
        <v>162.04911986127311</v>
      </c>
      <c r="AQ432" s="27">
        <f t="shared" si="262"/>
        <v>172189.89394905735</v>
      </c>
      <c r="AR432" s="5">
        <f t="shared" si="263"/>
        <v>6306.5040933217724</v>
      </c>
      <c r="AS432" s="5">
        <f t="shared" si="264"/>
        <v>4259.5366342766256</v>
      </c>
      <c r="AT432" s="27">
        <f t="shared" si="265"/>
        <v>420.4336062214515</v>
      </c>
      <c r="AU432" s="27">
        <f t="shared" si="266"/>
        <v>2429.8896559766567</v>
      </c>
      <c r="AV432" s="82">
        <f t="shared" si="267"/>
        <v>8.1363039953757696E-7</v>
      </c>
      <c r="AW432" s="82">
        <f t="shared" si="268"/>
        <v>9941656.1686012279</v>
      </c>
      <c r="AX432" s="82">
        <f t="shared" si="269"/>
        <v>9.9416561686012285E-6</v>
      </c>
      <c r="AY432" s="70">
        <f t="shared" si="270"/>
        <v>0.17715937900807543</v>
      </c>
      <c r="AZ432" s="16">
        <f t="shared" si="271"/>
        <v>595.86839895954824</v>
      </c>
      <c r="BA432" s="22" t="s">
        <v>321</v>
      </c>
      <c r="BB432" s="23">
        <v>37.963743806157801</v>
      </c>
      <c r="BC432" s="23">
        <v>11.953519475131854</v>
      </c>
      <c r="BD432" s="23">
        <v>3.9135319652404021E-2</v>
      </c>
      <c r="BE432" s="23">
        <v>3.5833065078565186E-2</v>
      </c>
      <c r="BF432" s="23">
        <v>0.3332751836836691</v>
      </c>
      <c r="BG432" s="23">
        <v>117.88688174793151</v>
      </c>
      <c r="BH432" s="42" cm="1">
        <f t="array" ref="BH432">_xll.Bimoment(BE432,AY432,AD432,AE432,$O$75)</f>
        <v>4.9148904231343868E-2</v>
      </c>
      <c r="BI432" s="42">
        <f t="shared" si="272"/>
        <v>5.0141910276457107E-3</v>
      </c>
      <c r="BJ432" s="42">
        <f t="shared" si="273"/>
        <v>1.4230380327537919</v>
      </c>
      <c r="BK432" s="24">
        <f t="shared" si="274"/>
        <v>0.53812266012290844</v>
      </c>
      <c r="BL432" s="26" cm="1">
        <f t="array" ref="BL432">_xll.TCVN5575AnnexEHeSoCx(1,BK432)</f>
        <v>1.1161877339877091</v>
      </c>
      <c r="BM432" s="26">
        <f t="shared" si="275"/>
        <v>1.47</v>
      </c>
      <c r="BN432" s="24">
        <f t="shared" si="276"/>
        <v>1</v>
      </c>
      <c r="BO432" s="26" cm="1">
        <f t="array" ref="BO432">noisuy1chieu(BQ432*BN432,$C$92:$M$92,$C$93:$M$93)</f>
        <v>1.665652871131897</v>
      </c>
      <c r="BP432" s="24">
        <f t="shared" si="277"/>
        <v>1.0788891098941109E-2</v>
      </c>
      <c r="BQ432" s="26">
        <f t="shared" si="278"/>
        <v>0.11418796385242638</v>
      </c>
      <c r="BR432" s="24">
        <f t="shared" si="279"/>
        <v>2.4833770933833628E-3</v>
      </c>
      <c r="BS432" s="24">
        <f t="shared" si="280"/>
        <v>8.1447059380551406E-4</v>
      </c>
      <c r="BT432" s="42">
        <f t="shared" si="281"/>
        <v>0.12746023204475085</v>
      </c>
      <c r="BU432" s="42">
        <f t="shared" si="282"/>
        <v>0.125791325545173</v>
      </c>
      <c r="BV432" s="28">
        <f t="shared" si="283"/>
        <v>0.12746023204475085</v>
      </c>
      <c r="BW432" s="5" t="str">
        <f t="shared" si="284"/>
        <v>OK</v>
      </c>
      <c r="BX432" s="51">
        <v>1.2</v>
      </c>
      <c r="BY432" s="96" cm="1">
        <f t="array" ref="BY432">_xll.DCETCVNPhuLucFHeSoOnDinh(AE432*1000, BX432*1000, AH432, AI432, AJ432, AK432, AL432, AM432, $D$29)</f>
        <v>1</v>
      </c>
      <c r="BZ432" s="52">
        <f t="shared" si="285"/>
        <v>0.12745520462111026</v>
      </c>
      <c r="CA432" s="54">
        <f t="shared" si="286"/>
        <v>0.13075305230829914</v>
      </c>
      <c r="CB432" s="5" t="str">
        <f t="shared" si="287"/>
        <v>OK</v>
      </c>
      <c r="CC432" s="56">
        <f t="shared" si="288"/>
        <v>0.34499859601035404</v>
      </c>
      <c r="CD432" s="55">
        <f t="shared" si="289"/>
        <v>0.34499859601035404</v>
      </c>
      <c r="CE432" s="54">
        <f t="shared" si="290"/>
        <v>0.34499859601035404</v>
      </c>
      <c r="CF432" s="52">
        <f t="shared" si="291"/>
        <v>0.38</v>
      </c>
      <c r="CG432" s="5" t="str">
        <f t="shared" si="292"/>
        <v>OK</v>
      </c>
      <c r="CH432" s="57">
        <f t="shared" si="293"/>
        <v>2.5998325159156055</v>
      </c>
      <c r="CI432" s="6">
        <f t="shared" si="294"/>
        <v>3.2</v>
      </c>
      <c r="CJ432" s="5" t="str">
        <f t="shared" si="295"/>
        <v>OK</v>
      </c>
      <c r="DN432" s="181"/>
      <c r="DP432" s="27"/>
      <c r="DQ432" s="27"/>
      <c r="DR432" s="5"/>
      <c r="DS432" s="5"/>
      <c r="DT432" s="27"/>
      <c r="DU432" s="27"/>
      <c r="DV432" s="82"/>
      <c r="DW432" s="82"/>
      <c r="DX432" s="82"/>
      <c r="DY432" s="70"/>
      <c r="DZ432" s="16"/>
      <c r="EH432" s="42"/>
      <c r="EI432" s="42"/>
      <c r="EJ432" s="42"/>
      <c r="EK432" s="24"/>
      <c r="EL432" s="26"/>
      <c r="EM432" s="26"/>
      <c r="EN432" s="24"/>
      <c r="EO432" s="26"/>
      <c r="EP432" s="24"/>
      <c r="EQ432" s="26"/>
      <c r="ER432" s="24"/>
      <c r="ES432" s="24"/>
      <c r="ET432" s="42"/>
      <c r="EU432" s="42"/>
      <c r="EV432" s="28"/>
      <c r="EX432" s="51"/>
      <c r="EY432" s="96"/>
      <c r="EZ432" s="52"/>
      <c r="FA432" s="54"/>
      <c r="FB432" s="5"/>
      <c r="FC432" s="56"/>
      <c r="FD432" s="55"/>
      <c r="FE432" s="54"/>
      <c r="FF432" s="52"/>
      <c r="FG432" s="5"/>
      <c r="FH432" s="57"/>
      <c r="FI432" s="6"/>
      <c r="FJ432" s="5"/>
    </row>
    <row r="433" spans="27:166">
      <c r="AA433" s="18" t="s">
        <v>131</v>
      </c>
      <c r="AB433" s="22" t="s">
        <v>342</v>
      </c>
      <c r="AC433" s="22" t="s">
        <v>211</v>
      </c>
      <c r="AD433" s="74">
        <v>8.26</v>
      </c>
      <c r="AE433" s="74">
        <v>9.84</v>
      </c>
      <c r="AF433" s="22">
        <v>1228</v>
      </c>
      <c r="AG433" s="22">
        <v>728</v>
      </c>
      <c r="AH433" s="22">
        <v>808.49119861273095</v>
      </c>
      <c r="AI433" s="6">
        <v>10</v>
      </c>
      <c r="AJ433" s="6">
        <v>300</v>
      </c>
      <c r="AK433" s="6">
        <v>14</v>
      </c>
      <c r="AL433" s="6">
        <v>300</v>
      </c>
      <c r="AM433" s="6">
        <v>14</v>
      </c>
      <c r="AN433" s="5" t="str" cm="1">
        <f t="array" ref="AN433">_xll.Dce_Name_SectI(AF433, AG433, AJ433, AI433, AK433, "x", "-", $Q$14)</f>
        <v>(1228-728)x300x10x14</v>
      </c>
      <c r="AO433" s="5">
        <f t="shared" si="260"/>
        <v>780.49119861273095</v>
      </c>
      <c r="AP433" s="27">
        <f t="shared" si="261"/>
        <v>162.04911986127311</v>
      </c>
      <c r="AQ433" s="27">
        <f t="shared" si="262"/>
        <v>172189.89394905735</v>
      </c>
      <c r="AR433" s="5">
        <f t="shared" si="263"/>
        <v>6306.5040933217724</v>
      </c>
      <c r="AS433" s="5">
        <f t="shared" si="264"/>
        <v>4259.5366342766256</v>
      </c>
      <c r="AT433" s="27">
        <f t="shared" si="265"/>
        <v>420.4336062214515</v>
      </c>
      <c r="AU433" s="27">
        <f t="shared" si="266"/>
        <v>2429.8896559766567</v>
      </c>
      <c r="AV433" s="82">
        <f t="shared" si="267"/>
        <v>8.1363039953757696E-7</v>
      </c>
      <c r="AW433" s="82">
        <f t="shared" si="268"/>
        <v>9941656.1686012279</v>
      </c>
      <c r="AX433" s="82">
        <f t="shared" si="269"/>
        <v>9.9416561686012285E-6</v>
      </c>
      <c r="AY433" s="70">
        <f t="shared" si="270"/>
        <v>0.17715937900807543</v>
      </c>
      <c r="AZ433" s="16">
        <f t="shared" si="271"/>
        <v>595.86839895954824</v>
      </c>
      <c r="BA433" s="22" t="s">
        <v>321</v>
      </c>
      <c r="BB433" s="23">
        <v>38.019375347721507</v>
      </c>
      <c r="BC433" s="23">
        <v>12.421751616497204</v>
      </c>
      <c r="BD433" s="23">
        <v>0.32140290324423404</v>
      </c>
      <c r="BE433" s="23">
        <v>3.5833065078566789E-2</v>
      </c>
      <c r="BF433" s="23">
        <v>0.33327518368355413</v>
      </c>
      <c r="BG433" s="23">
        <v>117.88686813586628</v>
      </c>
      <c r="BH433" s="42" cm="1">
        <f t="array" ref="BH433">_xll.Bimoment(BE433,AY433,AD433,AE433,$O$75)</f>
        <v>4.9148904231346061E-2</v>
      </c>
      <c r="BI433" s="42">
        <f t="shared" si="272"/>
        <v>4.1179567920241182E-2</v>
      </c>
      <c r="BJ433" s="42">
        <f t="shared" si="273"/>
        <v>1.4787799543449052</v>
      </c>
      <c r="BK433" s="24">
        <f t="shared" si="274"/>
        <v>0.53812266012290844</v>
      </c>
      <c r="BL433" s="26" cm="1">
        <f t="array" ref="BL433">_xll.TCVN5575AnnexEHeSoCx(1,BK433)</f>
        <v>1.1161877339877091</v>
      </c>
      <c r="BM433" s="26">
        <f t="shared" si="275"/>
        <v>1.47</v>
      </c>
      <c r="BN433" s="24">
        <f t="shared" si="276"/>
        <v>1</v>
      </c>
      <c r="BO433" s="26" cm="1">
        <f t="array" ref="BO433">noisuy1chieu(BQ433*BN433,$C$92:$M$92,$C$93:$M$93)</f>
        <v>1.665652871131897</v>
      </c>
      <c r="BP433" s="24">
        <f t="shared" si="277"/>
        <v>1.080470098973222E-2</v>
      </c>
      <c r="BQ433" s="26">
        <f t="shared" si="278"/>
        <v>0.11418795066746476</v>
      </c>
      <c r="BR433" s="24">
        <f t="shared" si="279"/>
        <v>2.4833770933825063E-3</v>
      </c>
      <c r="BS433" s="24">
        <f t="shared" si="280"/>
        <v>8.1447059380555049E-4</v>
      </c>
      <c r="BT433" s="42">
        <f t="shared" si="281"/>
        <v>0.12747602875057948</v>
      </c>
      <c r="BU433" s="42">
        <f t="shared" si="282"/>
        <v>0.12580712225100252</v>
      </c>
      <c r="BV433" s="28">
        <f t="shared" si="283"/>
        <v>0.12747602875057948</v>
      </c>
      <c r="BW433" s="5" t="str">
        <f t="shared" si="284"/>
        <v>OK</v>
      </c>
      <c r="BX433" s="51">
        <v>1.2</v>
      </c>
      <c r="BY433" s="96" cm="1">
        <f t="array" ref="BY433">_xll.DCETCVNPhuLucFHeSoOnDinh(AE433*1000, BX433*1000, AH433, AI433, AJ433, AK433, AL433, AM433, $D$29)</f>
        <v>1</v>
      </c>
      <c r="BZ433" s="52">
        <f t="shared" si="285"/>
        <v>0.12745518990421781</v>
      </c>
      <c r="CA433" s="54">
        <f t="shared" si="286"/>
        <v>0.13075303759140586</v>
      </c>
      <c r="CB433" s="5" t="str">
        <f t="shared" si="287"/>
        <v>OK</v>
      </c>
      <c r="CC433" s="56">
        <f t="shared" si="288"/>
        <v>0.34499859601035404</v>
      </c>
      <c r="CD433" s="55">
        <f t="shared" si="289"/>
        <v>0.34499859601035404</v>
      </c>
      <c r="CE433" s="54">
        <f t="shared" si="290"/>
        <v>0.34499859601035404</v>
      </c>
      <c r="CF433" s="52">
        <f t="shared" si="291"/>
        <v>0.38</v>
      </c>
      <c r="CG433" s="5" t="str">
        <f t="shared" si="292"/>
        <v>OK</v>
      </c>
      <c r="CH433" s="57">
        <f t="shared" si="293"/>
        <v>2.5998325159156055</v>
      </c>
      <c r="CI433" s="6">
        <f t="shared" si="294"/>
        <v>3.2</v>
      </c>
      <c r="CJ433" s="5" t="str">
        <f t="shared" si="295"/>
        <v>OK</v>
      </c>
      <c r="DN433" s="181"/>
      <c r="DP433" s="27"/>
      <c r="DQ433" s="27"/>
      <c r="DR433" s="5"/>
      <c r="DS433" s="5"/>
      <c r="DT433" s="27"/>
      <c r="DU433" s="27"/>
      <c r="DV433" s="82"/>
      <c r="DW433" s="82"/>
      <c r="DX433" s="82"/>
      <c r="DY433" s="70"/>
      <c r="DZ433" s="16"/>
      <c r="EH433" s="42"/>
      <c r="EI433" s="42"/>
      <c r="EJ433" s="42"/>
      <c r="EK433" s="24"/>
      <c r="EL433" s="26"/>
      <c r="EM433" s="26"/>
      <c r="EN433" s="24"/>
      <c r="EO433" s="26"/>
      <c r="EP433" s="24"/>
      <c r="EQ433" s="26"/>
      <c r="ER433" s="24"/>
      <c r="ES433" s="24"/>
      <c r="ET433" s="42"/>
      <c r="EU433" s="42"/>
      <c r="EV433" s="28"/>
      <c r="EX433" s="51"/>
      <c r="EY433" s="96"/>
      <c r="EZ433" s="52"/>
      <c r="FA433" s="54"/>
      <c r="FB433" s="5"/>
      <c r="FC433" s="56"/>
      <c r="FD433" s="55"/>
      <c r="FE433" s="54"/>
      <c r="FF433" s="52"/>
      <c r="FG433" s="5"/>
      <c r="FH433" s="57"/>
      <c r="FI433" s="6"/>
      <c r="FJ433" s="5"/>
    </row>
    <row r="434" spans="27:166">
      <c r="AA434" s="18" t="s">
        <v>131</v>
      </c>
      <c r="AB434" s="22" t="s">
        <v>342</v>
      </c>
      <c r="AC434" s="22" t="s">
        <v>211</v>
      </c>
      <c r="AD434" s="74">
        <v>9.84</v>
      </c>
      <c r="AE434" s="74">
        <v>9.84</v>
      </c>
      <c r="AF434" s="22">
        <v>1228</v>
      </c>
      <c r="AG434" s="22">
        <v>728</v>
      </c>
      <c r="AH434" s="22">
        <v>728</v>
      </c>
      <c r="AI434" s="6">
        <v>10</v>
      </c>
      <c r="AJ434" s="6">
        <v>300</v>
      </c>
      <c r="AK434" s="6">
        <v>14</v>
      </c>
      <c r="AL434" s="6">
        <v>300</v>
      </c>
      <c r="AM434" s="6">
        <v>14</v>
      </c>
      <c r="AN434" s="5" t="str" cm="1">
        <f t="array" ref="AN434">_xll.Dce_Name_SectI(AF434, AG434, AJ434, AI434, AK434, "x", "-", $Q$14)</f>
        <v>(1228-728)x300x10x14</v>
      </c>
      <c r="AO434" s="5">
        <f t="shared" si="260"/>
        <v>700</v>
      </c>
      <c r="AP434" s="27">
        <f t="shared" si="261"/>
        <v>154</v>
      </c>
      <c r="AQ434" s="27">
        <f t="shared" si="262"/>
        <v>135654.21333333332</v>
      </c>
      <c r="AR434" s="5">
        <f t="shared" si="263"/>
        <v>6305.833333333333</v>
      </c>
      <c r="AS434" s="5">
        <f t="shared" si="264"/>
        <v>3726.7641025641024</v>
      </c>
      <c r="AT434" s="27">
        <f t="shared" si="265"/>
        <v>420.38888888888886</v>
      </c>
      <c r="AU434" s="27">
        <f t="shared" si="266"/>
        <v>2111.9</v>
      </c>
      <c r="AV434" s="82">
        <f t="shared" si="267"/>
        <v>7.8680000000000003E-7</v>
      </c>
      <c r="AW434" s="82">
        <f t="shared" si="268"/>
        <v>8029287</v>
      </c>
      <c r="AX434" s="82">
        <f t="shared" si="269"/>
        <v>8.0292870000000006E-6</v>
      </c>
      <c r="AY434" s="70">
        <f t="shared" si="270"/>
        <v>0.19385348826075771</v>
      </c>
      <c r="AZ434" s="16">
        <f t="shared" si="271"/>
        <v>535.5</v>
      </c>
      <c r="BA434" s="22" t="s">
        <v>321</v>
      </c>
      <c r="BB434" s="23">
        <v>38.526913277342743</v>
      </c>
      <c r="BC434" s="23">
        <v>7.8525729131242636</v>
      </c>
      <c r="BD434" s="23">
        <v>0.32140290324423404</v>
      </c>
      <c r="BE434" s="23">
        <v>3.5833065078566789E-2</v>
      </c>
      <c r="BF434" s="23">
        <v>0.17595582260736364</v>
      </c>
      <c r="BG434" s="23">
        <v>133.95978321544032</v>
      </c>
      <c r="BH434" s="42" cm="1">
        <f t="array" ref="BH434">_xll.Bimoment(BE434,AY434,AD434,AE434,$O$75)</f>
        <v>0.27298839165168165</v>
      </c>
      <c r="BI434" s="42">
        <f t="shared" si="272"/>
        <v>4.5914700463462008E-2</v>
      </c>
      <c r="BJ434" s="42">
        <f t="shared" si="273"/>
        <v>0.9348301087052695</v>
      </c>
      <c r="BK434" s="24">
        <f t="shared" si="274"/>
        <v>0.6</v>
      </c>
      <c r="BL434" s="26" cm="1">
        <f t="array" ref="BL434">_xll.TCVN5575AnnexEHeSoCx(1,BK434)</f>
        <v>1.1099999999999999</v>
      </c>
      <c r="BM434" s="26">
        <f t="shared" si="275"/>
        <v>1.47</v>
      </c>
      <c r="BN434" s="24">
        <f t="shared" si="276"/>
        <v>1</v>
      </c>
      <c r="BO434" s="26" cm="1">
        <f t="array" ref="BO434">noisuy1chieu(BQ434*BN434,$C$92:$M$92,$C$93:$M$93)</f>
        <v>1.7386882305145264</v>
      </c>
      <c r="BP434" s="24">
        <f t="shared" si="277"/>
        <v>1.1521206123607283E-2</v>
      </c>
      <c r="BQ434" s="26">
        <f t="shared" si="278"/>
        <v>0.14913308634258968</v>
      </c>
      <c r="BR434" s="24">
        <f t="shared" si="279"/>
        <v>1.3112621677974781E-3</v>
      </c>
      <c r="BS434" s="24">
        <f t="shared" si="280"/>
        <v>4.8223575878125089E-3</v>
      </c>
      <c r="BT434" s="42">
        <f t="shared" si="281"/>
        <v>0.16196555463399442</v>
      </c>
      <c r="BU434" s="42">
        <f t="shared" si="282"/>
        <v>0.16547665005400947</v>
      </c>
      <c r="BV434" s="28">
        <f t="shared" si="283"/>
        <v>0.16547665005400947</v>
      </c>
      <c r="BW434" s="5" t="str">
        <f t="shared" si="284"/>
        <v>OK</v>
      </c>
      <c r="BX434" s="51">
        <v>1.2</v>
      </c>
      <c r="BY434" s="96" cm="1">
        <f t="array" ref="BY434">_xll.DCETCVNPhuLucFHeSoOnDinh(AE434*1000, BX434*1000, AH434, AI434, AJ434, AK434, AL434, AM434, $D$29)</f>
        <v>1</v>
      </c>
      <c r="BZ434" s="52">
        <f t="shared" si="285"/>
        <v>0.16553772584027454</v>
      </c>
      <c r="CA434" s="54">
        <f t="shared" si="286"/>
        <v>0.17167134559588454</v>
      </c>
      <c r="CB434" s="5" t="str">
        <f t="shared" si="287"/>
        <v>OK</v>
      </c>
      <c r="CC434" s="56">
        <f t="shared" si="288"/>
        <v>0.34499859601035404</v>
      </c>
      <c r="CD434" s="55">
        <f t="shared" si="289"/>
        <v>0.34499859601035404</v>
      </c>
      <c r="CE434" s="54">
        <f t="shared" si="290"/>
        <v>0.34499859601035404</v>
      </c>
      <c r="CF434" s="52">
        <f t="shared" si="291"/>
        <v>0.38</v>
      </c>
      <c r="CG434" s="5" t="str">
        <f t="shared" si="292"/>
        <v>OK</v>
      </c>
      <c r="CH434" s="57">
        <f t="shared" si="293"/>
        <v>2.3317146488975653</v>
      </c>
      <c r="CI434" s="6">
        <f t="shared" si="294"/>
        <v>3.2</v>
      </c>
      <c r="CJ434" s="5" t="str">
        <f t="shared" si="295"/>
        <v>OK</v>
      </c>
      <c r="DN434" s="181"/>
      <c r="DP434" s="27"/>
      <c r="DQ434" s="27"/>
      <c r="DR434" s="5"/>
      <c r="DS434" s="5"/>
      <c r="DT434" s="27"/>
      <c r="DU434" s="27"/>
      <c r="DV434" s="82"/>
      <c r="DW434" s="82"/>
      <c r="DX434" s="82"/>
      <c r="DY434" s="70"/>
      <c r="DZ434" s="16"/>
      <c r="EH434" s="42"/>
      <c r="EI434" s="42"/>
      <c r="EJ434" s="42"/>
      <c r="EK434" s="24"/>
      <c r="EL434" s="26"/>
      <c r="EM434" s="26"/>
      <c r="EN434" s="24"/>
      <c r="EO434" s="26"/>
      <c r="EP434" s="24"/>
      <c r="EQ434" s="26"/>
      <c r="ER434" s="24"/>
      <c r="ES434" s="24"/>
      <c r="ET434" s="42"/>
      <c r="EU434" s="42"/>
      <c r="EV434" s="28"/>
      <c r="EX434" s="51"/>
      <c r="EY434" s="96"/>
      <c r="EZ434" s="52"/>
      <c r="FA434" s="54"/>
      <c r="FB434" s="5"/>
      <c r="FC434" s="56"/>
      <c r="FD434" s="55"/>
      <c r="FE434" s="54"/>
      <c r="FF434" s="52"/>
      <c r="FG434" s="5"/>
      <c r="FH434" s="57"/>
      <c r="FI434" s="6"/>
      <c r="FJ434" s="5"/>
    </row>
    <row r="435" spans="27:166">
      <c r="AA435" s="18" t="s">
        <v>131</v>
      </c>
      <c r="AB435" s="22" t="s">
        <v>342</v>
      </c>
      <c r="AC435" s="22" t="s">
        <v>211</v>
      </c>
      <c r="AD435" s="74">
        <v>0</v>
      </c>
      <c r="AE435" s="74">
        <v>9.84</v>
      </c>
      <c r="AF435" s="22">
        <v>1228</v>
      </c>
      <c r="AG435" s="22">
        <v>728</v>
      </c>
      <c r="AH435" s="22">
        <v>1228</v>
      </c>
      <c r="AI435" s="6">
        <v>10</v>
      </c>
      <c r="AJ435" s="6">
        <v>300</v>
      </c>
      <c r="AK435" s="6">
        <v>14</v>
      </c>
      <c r="AL435" s="6">
        <v>300</v>
      </c>
      <c r="AM435" s="6">
        <v>14</v>
      </c>
      <c r="AN435" s="5" t="str" cm="1">
        <f t="array" ref="AN435">_xll.Dce_Name_SectI(AF435, AG435, AJ435, AI435, AK435, "x", "-", $Q$14)</f>
        <v>(1228-728)x300x10x14</v>
      </c>
      <c r="AO435" s="5">
        <f t="shared" si="260"/>
        <v>1200</v>
      </c>
      <c r="AP435" s="27">
        <f t="shared" si="261"/>
        <v>204</v>
      </c>
      <c r="AQ435" s="27">
        <f t="shared" si="262"/>
        <v>453510.88</v>
      </c>
      <c r="AR435" s="5">
        <f t="shared" si="263"/>
        <v>6310</v>
      </c>
      <c r="AS435" s="5">
        <f t="shared" si="264"/>
        <v>7386.170684039088</v>
      </c>
      <c r="AT435" s="27">
        <f t="shared" si="265"/>
        <v>420.66666666666669</v>
      </c>
      <c r="AU435" s="27">
        <f t="shared" si="266"/>
        <v>4349.3999999999996</v>
      </c>
      <c r="AV435" s="82">
        <f t="shared" si="267"/>
        <v>9.5346666666666665E-7</v>
      </c>
      <c r="AW435" s="82">
        <f t="shared" si="268"/>
        <v>23212287</v>
      </c>
      <c r="AX435" s="82">
        <f t="shared" si="269"/>
        <v>2.3212286999999999E-5</v>
      </c>
      <c r="AY435" s="70">
        <f t="shared" si="270"/>
        <v>0.12550866986930984</v>
      </c>
      <c r="AZ435" s="16">
        <f t="shared" si="271"/>
        <v>910.5</v>
      </c>
      <c r="BA435" s="22" t="s">
        <v>322</v>
      </c>
      <c r="BB435" s="23">
        <v>119.08213772788804</v>
      </c>
      <c r="BC435" s="23">
        <v>86.971020280234868</v>
      </c>
      <c r="BD435" s="23">
        <v>1.8556967294331983E-3</v>
      </c>
      <c r="BE435" s="23">
        <v>3.6619275391445202E-2</v>
      </c>
      <c r="BF435" s="23">
        <v>1.0943609415978273E-2</v>
      </c>
      <c r="BG435" s="23">
        <v>820.34645096670943</v>
      </c>
      <c r="BH435" s="42" cm="1">
        <f t="array" ref="BH435">_xll.Bimoment(BE435,AY435,AD435,AE435,$O$75)</f>
        <v>0.28822523524064603</v>
      </c>
      <c r="BI435" s="42">
        <f t="shared" si="272"/>
        <v>1.546413941194332E-4</v>
      </c>
      <c r="BJ435" s="42">
        <f t="shared" si="273"/>
        <v>10.353692890504151</v>
      </c>
      <c r="BK435" s="24">
        <f t="shared" si="274"/>
        <v>0.35</v>
      </c>
      <c r="BL435" s="26" cm="1">
        <f t="array" ref="BL435">_xll.TCVN5575AnnexEHeSoCx(1,BK435)</f>
        <v>1.1619999999999999</v>
      </c>
      <c r="BM435" s="26">
        <f t="shared" si="275"/>
        <v>1.47</v>
      </c>
      <c r="BN435" s="24">
        <f t="shared" si="276"/>
        <v>1</v>
      </c>
      <c r="BO435" s="26" cm="1">
        <f t="array" ref="BO435">noisuy1chieu(BQ435*BN435,$C$92:$M$92,$C$93:$M$93)</f>
        <v>2.3469676971435547</v>
      </c>
      <c r="BP435" s="24">
        <f t="shared" si="277"/>
        <v>2.6882577531450479E-2</v>
      </c>
      <c r="BQ435" s="26">
        <f t="shared" si="278"/>
        <v>0.44017592770042568</v>
      </c>
      <c r="BR435" s="24">
        <f t="shared" si="279"/>
        <v>8.1500373973599866E-5</v>
      </c>
      <c r="BS435" s="24">
        <f t="shared" si="280"/>
        <v>2.2184076834513462E-3</v>
      </c>
      <c r="BT435" s="42">
        <f t="shared" si="281"/>
        <v>0.46714000560584973</v>
      </c>
      <c r="BU435" s="42">
        <f t="shared" si="282"/>
        <v>0.46927691291532747</v>
      </c>
      <c r="BV435" s="28">
        <f t="shared" si="283"/>
        <v>0.46927691291532747</v>
      </c>
      <c r="BW435" s="5" t="str">
        <f t="shared" si="284"/>
        <v>OK</v>
      </c>
      <c r="BX435" s="51">
        <v>1.2</v>
      </c>
      <c r="BY435" s="96" cm="1">
        <f t="array" ref="BY435">_xll.DCETCVNPhuLucFHeSoOnDinh(AE435*1000, BX435*1000, AH435, AI435, AJ435, AK435, AL435, AM435, $D$29)</f>
        <v>1</v>
      </c>
      <c r="BZ435" s="52">
        <f t="shared" si="285"/>
        <v>0.51148442798789451</v>
      </c>
      <c r="CA435" s="54">
        <f t="shared" si="286"/>
        <v>0.51378433604531948</v>
      </c>
      <c r="CB435" s="5" t="str">
        <f t="shared" si="287"/>
        <v>OK</v>
      </c>
      <c r="CC435" s="56">
        <f t="shared" si="288"/>
        <v>0.34499859601035404</v>
      </c>
      <c r="CD435" s="55">
        <f t="shared" si="289"/>
        <v>0.34499859601035404</v>
      </c>
      <c r="CE435" s="54">
        <f t="shared" si="290"/>
        <v>0.34499859601035404</v>
      </c>
      <c r="CF435" s="52">
        <f t="shared" si="291"/>
        <v>0.38</v>
      </c>
      <c r="CG435" s="5" t="str">
        <f t="shared" si="292"/>
        <v>OK</v>
      </c>
      <c r="CH435" s="57">
        <f t="shared" si="293"/>
        <v>3.9972251123958262</v>
      </c>
      <c r="CI435" s="6">
        <f t="shared" si="294"/>
        <v>3.2</v>
      </c>
      <c r="CJ435" s="5" t="str">
        <f t="shared" si="295"/>
        <v>Gia cường</v>
      </c>
      <c r="DN435" s="181"/>
      <c r="DP435" s="27"/>
      <c r="DQ435" s="27"/>
      <c r="DR435" s="5"/>
      <c r="DS435" s="5"/>
      <c r="DT435" s="27"/>
      <c r="DU435" s="27"/>
      <c r="DV435" s="82"/>
      <c r="DW435" s="82"/>
      <c r="DX435" s="82"/>
      <c r="DY435" s="70"/>
      <c r="DZ435" s="16"/>
      <c r="EH435" s="42"/>
      <c r="EI435" s="42"/>
      <c r="EJ435" s="42"/>
      <c r="EK435" s="24"/>
      <c r="EL435" s="26"/>
      <c r="EM435" s="26"/>
      <c r="EN435" s="24"/>
      <c r="EO435" s="26"/>
      <c r="EP435" s="24"/>
      <c r="EQ435" s="26"/>
      <c r="ER435" s="24"/>
      <c r="ES435" s="24"/>
      <c r="ET435" s="42"/>
      <c r="EU435" s="42"/>
      <c r="EV435" s="28"/>
      <c r="EX435" s="51"/>
      <c r="EY435" s="96"/>
      <c r="EZ435" s="52"/>
      <c r="FA435" s="54"/>
      <c r="FB435" s="5"/>
      <c r="FC435" s="56"/>
      <c r="FD435" s="55"/>
      <c r="FE435" s="54"/>
      <c r="FF435" s="52"/>
      <c r="FG435" s="5"/>
      <c r="FH435" s="57"/>
      <c r="FI435" s="6"/>
      <c r="FJ435" s="5"/>
    </row>
    <row r="436" spans="27:166">
      <c r="AA436" s="18" t="s">
        <v>131</v>
      </c>
      <c r="AB436" s="22" t="s">
        <v>342</v>
      </c>
      <c r="AC436" s="22" t="s">
        <v>211</v>
      </c>
      <c r="AD436" s="74">
        <v>4.92</v>
      </c>
      <c r="AE436" s="74">
        <v>9.84</v>
      </c>
      <c r="AF436" s="22">
        <v>1228</v>
      </c>
      <c r="AG436" s="22">
        <v>728</v>
      </c>
      <c r="AH436" s="22">
        <v>978</v>
      </c>
      <c r="AI436" s="6">
        <v>10</v>
      </c>
      <c r="AJ436" s="6">
        <v>300</v>
      </c>
      <c r="AK436" s="6">
        <v>14</v>
      </c>
      <c r="AL436" s="6">
        <v>300</v>
      </c>
      <c r="AM436" s="6">
        <v>14</v>
      </c>
      <c r="AN436" s="5" t="str" cm="1">
        <f t="array" ref="AN436">_xll.Dce_Name_SectI(AF436, AG436, AJ436, AI436, AK436, "x", "-", $Q$14)</f>
        <v>(1228-728)x300x10x14</v>
      </c>
      <c r="AO436" s="5">
        <f t="shared" si="260"/>
        <v>950</v>
      </c>
      <c r="AP436" s="27">
        <f t="shared" si="261"/>
        <v>179</v>
      </c>
      <c r="AQ436" s="27">
        <f t="shared" si="262"/>
        <v>266613.79666666663</v>
      </c>
      <c r="AR436" s="5">
        <f t="shared" si="263"/>
        <v>6307.916666666667</v>
      </c>
      <c r="AS436" s="5">
        <f t="shared" si="264"/>
        <v>5452.224880708929</v>
      </c>
      <c r="AT436" s="27">
        <f t="shared" si="265"/>
        <v>420.52777777777777</v>
      </c>
      <c r="AU436" s="27">
        <f t="shared" si="266"/>
        <v>3152.5250000000001</v>
      </c>
      <c r="AV436" s="82">
        <f t="shared" si="267"/>
        <v>8.7013333333333334E-7</v>
      </c>
      <c r="AW436" s="82">
        <f t="shared" si="268"/>
        <v>14636412</v>
      </c>
      <c r="AX436" s="82">
        <f t="shared" si="269"/>
        <v>1.4636412E-5</v>
      </c>
      <c r="AY436" s="70">
        <f t="shared" si="270"/>
        <v>0.1509925520416649</v>
      </c>
      <c r="AZ436" s="16">
        <f t="shared" si="271"/>
        <v>723</v>
      </c>
      <c r="BA436" s="22" t="s">
        <v>322</v>
      </c>
      <c r="BB436" s="23">
        <v>120.79320384773108</v>
      </c>
      <c r="BC436" s="23">
        <v>71.698638464841522</v>
      </c>
      <c r="BD436" s="23">
        <v>1.8556967294331983E-3</v>
      </c>
      <c r="BE436" s="23">
        <v>3.6619275391445202E-2</v>
      </c>
      <c r="BF436" s="23">
        <v>1.8116565708723596E-3</v>
      </c>
      <c r="BG436" s="23">
        <v>429.5896101029665</v>
      </c>
      <c r="BH436" s="42" cm="1">
        <f t="array" ref="BH436">_xll.Bimoment(BE436,AY436,AD436,AE436,$O$75)</f>
        <v>-0.13874859095954933</v>
      </c>
      <c r="BI436" s="42">
        <f t="shared" si="272"/>
        <v>1.9533649783507351E-4</v>
      </c>
      <c r="BJ436" s="42">
        <f t="shared" si="273"/>
        <v>8.5355521981954183</v>
      </c>
      <c r="BK436" s="24">
        <f t="shared" si="274"/>
        <v>0.44210526315789472</v>
      </c>
      <c r="BL436" s="26" cm="1">
        <f t="array" ref="BL436">_xll.TCVN5575AnnexEHeSoCx(1,BK436)</f>
        <v>1.1362105263157896</v>
      </c>
      <c r="BM436" s="26">
        <f t="shared" si="275"/>
        <v>1.47</v>
      </c>
      <c r="BN436" s="24">
        <f t="shared" si="276"/>
        <v>1</v>
      </c>
      <c r="BO436" s="26" cm="1">
        <f t="array" ref="BO436">noisuy1chieu(BQ436*BN436,$C$92:$M$92,$C$93:$M$93)</f>
        <v>2.0944547653198242</v>
      </c>
      <c r="BP436" s="24">
        <f t="shared" si="277"/>
        <v>3.1077345888493004E-2</v>
      </c>
      <c r="BQ436" s="26">
        <f t="shared" si="278"/>
        <v>0.3193564209445261</v>
      </c>
      <c r="BR436" s="24">
        <f t="shared" si="279"/>
        <v>1.349641123239703E-5</v>
      </c>
      <c r="BS436" s="24">
        <f t="shared" si="280"/>
        <v>1.5070085616692961E-3</v>
      </c>
      <c r="BT436" s="42">
        <f t="shared" si="281"/>
        <v>0.35044726324425146</v>
      </c>
      <c r="BU436" s="42">
        <f t="shared" si="282"/>
        <v>0.35194077539468838</v>
      </c>
      <c r="BV436" s="28">
        <f t="shared" si="283"/>
        <v>0.35194077539468838</v>
      </c>
      <c r="BW436" s="5" t="str">
        <f t="shared" si="284"/>
        <v>OK</v>
      </c>
      <c r="BX436" s="51">
        <v>1.2</v>
      </c>
      <c r="BY436" s="96" cm="1">
        <f t="array" ref="BY436">_xll.DCETCVNPhuLucFHeSoOnDinh(AE436*1000, BX436*1000, AH436, AI436, AJ436, AK436, AL436, AM436, $D$29)</f>
        <v>1</v>
      </c>
      <c r="BZ436" s="52">
        <f t="shared" si="285"/>
        <v>0.36285612712370685</v>
      </c>
      <c r="CA436" s="54">
        <f t="shared" si="286"/>
        <v>0.36437663209660853</v>
      </c>
      <c r="CB436" s="5" t="str">
        <f t="shared" si="287"/>
        <v>OK</v>
      </c>
      <c r="CC436" s="56">
        <f t="shared" si="288"/>
        <v>0.34499859601035404</v>
      </c>
      <c r="CD436" s="55">
        <f t="shared" si="289"/>
        <v>0.34499859601035404</v>
      </c>
      <c r="CE436" s="54">
        <f t="shared" si="290"/>
        <v>0.34499859601035404</v>
      </c>
      <c r="CF436" s="52">
        <f t="shared" si="291"/>
        <v>0.38</v>
      </c>
      <c r="CG436" s="5" t="str">
        <f t="shared" si="292"/>
        <v>OK</v>
      </c>
      <c r="CH436" s="57">
        <f t="shared" si="293"/>
        <v>3.1644698806466955</v>
      </c>
      <c r="CI436" s="6">
        <f t="shared" si="294"/>
        <v>3.2</v>
      </c>
      <c r="CJ436" s="5" t="str">
        <f t="shared" si="295"/>
        <v>OK</v>
      </c>
      <c r="DN436" s="181"/>
      <c r="DP436" s="27"/>
      <c r="DQ436" s="27"/>
      <c r="DR436" s="5"/>
      <c r="DS436" s="5"/>
      <c r="DT436" s="27"/>
      <c r="DU436" s="27"/>
      <c r="DV436" s="82"/>
      <c r="DW436" s="82"/>
      <c r="DX436" s="82"/>
      <c r="DY436" s="70"/>
      <c r="DZ436" s="16"/>
      <c r="EH436" s="42"/>
      <c r="EI436" s="42"/>
      <c r="EJ436" s="42"/>
      <c r="EK436" s="24"/>
      <c r="EL436" s="26"/>
      <c r="EM436" s="26"/>
      <c r="EN436" s="24"/>
      <c r="EO436" s="26"/>
      <c r="EP436" s="24"/>
      <c r="EQ436" s="26"/>
      <c r="ER436" s="24"/>
      <c r="ES436" s="24"/>
      <c r="ET436" s="42"/>
      <c r="EU436" s="42"/>
      <c r="EV436" s="28"/>
      <c r="EX436" s="51"/>
      <c r="EY436" s="96"/>
      <c r="EZ436" s="52"/>
      <c r="FA436" s="54"/>
      <c r="FB436" s="5"/>
      <c r="FC436" s="56"/>
      <c r="FD436" s="55"/>
      <c r="FE436" s="54"/>
      <c r="FF436" s="52"/>
      <c r="FG436" s="5"/>
      <c r="FH436" s="57"/>
      <c r="FI436" s="6"/>
      <c r="FJ436" s="5"/>
    </row>
    <row r="437" spans="27:166">
      <c r="AA437" s="18" t="s">
        <v>131</v>
      </c>
      <c r="AB437" s="22" t="s">
        <v>342</v>
      </c>
      <c r="AC437" s="22" t="s">
        <v>211</v>
      </c>
      <c r="AD437" s="74">
        <v>8.26</v>
      </c>
      <c r="AE437" s="74">
        <v>9.84</v>
      </c>
      <c r="AF437" s="22">
        <v>1228</v>
      </c>
      <c r="AG437" s="22">
        <v>728</v>
      </c>
      <c r="AH437" s="22">
        <v>808.49119861273095</v>
      </c>
      <c r="AI437" s="6">
        <v>10</v>
      </c>
      <c r="AJ437" s="6">
        <v>300</v>
      </c>
      <c r="AK437" s="6">
        <v>14</v>
      </c>
      <c r="AL437" s="6">
        <v>300</v>
      </c>
      <c r="AM437" s="6">
        <v>14</v>
      </c>
      <c r="AN437" s="5" t="str" cm="1">
        <f t="array" ref="AN437">_xll.Dce_Name_SectI(AF437, AG437, AJ437, AI437, AK437, "x", "-", $Q$14)</f>
        <v>(1228-728)x300x10x14</v>
      </c>
      <c r="AO437" s="5">
        <f t="shared" si="260"/>
        <v>780.49119861273095</v>
      </c>
      <c r="AP437" s="27">
        <f t="shared" si="261"/>
        <v>162.04911986127311</v>
      </c>
      <c r="AQ437" s="27">
        <f t="shared" si="262"/>
        <v>172189.89394905735</v>
      </c>
      <c r="AR437" s="5">
        <f t="shared" si="263"/>
        <v>6306.5040933217724</v>
      </c>
      <c r="AS437" s="5">
        <f t="shared" si="264"/>
        <v>4259.5366342766256</v>
      </c>
      <c r="AT437" s="27">
        <f t="shared" si="265"/>
        <v>420.4336062214515</v>
      </c>
      <c r="AU437" s="27">
        <f t="shared" si="266"/>
        <v>2429.8896559766567</v>
      </c>
      <c r="AV437" s="82">
        <f t="shared" si="267"/>
        <v>8.1363039953757696E-7</v>
      </c>
      <c r="AW437" s="82">
        <f t="shared" si="268"/>
        <v>9941656.1686012279</v>
      </c>
      <c r="AX437" s="82">
        <f t="shared" si="269"/>
        <v>9.9416561686012285E-6</v>
      </c>
      <c r="AY437" s="70">
        <f t="shared" si="270"/>
        <v>0.17715937900807543</v>
      </c>
      <c r="AZ437" s="16">
        <f t="shared" si="271"/>
        <v>595.86839895954824</v>
      </c>
      <c r="BA437" s="22" t="s">
        <v>322</v>
      </c>
      <c r="BB437" s="23">
        <v>121.8961441012685</v>
      </c>
      <c r="BC437" s="23">
        <v>60.861800564035676</v>
      </c>
      <c r="BD437" s="23">
        <v>1.8556967294331983E-3</v>
      </c>
      <c r="BE437" s="23">
        <v>3.6619275391445202E-2</v>
      </c>
      <c r="BF437" s="23">
        <v>4.3801289535235011E-3</v>
      </c>
      <c r="BG437" s="23">
        <v>208.32838478944868</v>
      </c>
      <c r="BH437" s="42" cm="1">
        <f t="array" ref="BH437">_xll.Bimoment(BE437,AY437,AD437,AE437,$O$75)</f>
        <v>5.0227276268140393E-2</v>
      </c>
      <c r="BI437" s="42">
        <f t="shared" si="272"/>
        <v>2.3776010962475562E-4</v>
      </c>
      <c r="BJ437" s="42">
        <f t="shared" si="273"/>
        <v>7.2454524480994849</v>
      </c>
      <c r="BK437" s="24">
        <f t="shared" si="274"/>
        <v>0.53812266012290844</v>
      </c>
      <c r="BL437" s="26" cm="1">
        <f t="array" ref="BL437">_xll.TCVN5575AnnexEHeSoCx(1,BK437)</f>
        <v>1.1161877339877091</v>
      </c>
      <c r="BM437" s="26">
        <f t="shared" si="275"/>
        <v>1.47</v>
      </c>
      <c r="BN437" s="24">
        <f t="shared" si="276"/>
        <v>1</v>
      </c>
      <c r="BO437" s="26" cm="1">
        <f t="array" ref="BO437">noisuy1chieu(BQ437*BN437,$C$92:$M$92,$C$93:$M$93)</f>
        <v>1.8487446308135986</v>
      </c>
      <c r="BP437" s="24">
        <f t="shared" si="277"/>
        <v>3.4641584107310899E-2</v>
      </c>
      <c r="BQ437" s="26">
        <f t="shared" si="278"/>
        <v>0.20179169827086671</v>
      </c>
      <c r="BR437" s="24">
        <f t="shared" si="279"/>
        <v>3.2638229432558003E-5</v>
      </c>
      <c r="BS437" s="24">
        <f t="shared" si="280"/>
        <v>7.4990935085597393E-4</v>
      </c>
      <c r="BT437" s="42">
        <f t="shared" si="281"/>
        <v>0.23646592060761018</v>
      </c>
      <c r="BU437" s="42">
        <f t="shared" si="282"/>
        <v>0.2371831917290336</v>
      </c>
      <c r="BV437" s="28">
        <f t="shared" si="283"/>
        <v>0.2371831917290336</v>
      </c>
      <c r="BW437" s="5" t="str">
        <f t="shared" si="284"/>
        <v>OK</v>
      </c>
      <c r="BX437" s="51">
        <v>1.2</v>
      </c>
      <c r="BY437" s="96" cm="1">
        <f t="array" ref="BY437">_xll.DCETCVNPhuLucFHeSoOnDinh(AE437*1000, BX437*1000, AH437, AI437, AJ437, AK437, AL437, AM437, $D$29)</f>
        <v>1</v>
      </c>
      <c r="BZ437" s="52">
        <f t="shared" si="285"/>
        <v>0.22523741843049025</v>
      </c>
      <c r="CA437" s="54">
        <f t="shared" si="286"/>
        <v>0.22601996601077878</v>
      </c>
      <c r="CB437" s="5" t="str">
        <f t="shared" si="287"/>
        <v>OK</v>
      </c>
      <c r="CC437" s="56">
        <f t="shared" si="288"/>
        <v>0.34499859601035404</v>
      </c>
      <c r="CD437" s="55">
        <f t="shared" si="289"/>
        <v>0.34499859601035404</v>
      </c>
      <c r="CE437" s="54">
        <f t="shared" si="290"/>
        <v>0.34499859601035404</v>
      </c>
      <c r="CF437" s="52">
        <f t="shared" si="291"/>
        <v>0.38</v>
      </c>
      <c r="CG437" s="5" t="str">
        <f t="shared" si="292"/>
        <v>OK</v>
      </c>
      <c r="CH437" s="57">
        <f t="shared" si="293"/>
        <v>2.5998325159156055</v>
      </c>
      <c r="CI437" s="6">
        <f t="shared" si="294"/>
        <v>3.2</v>
      </c>
      <c r="CJ437" s="5" t="str">
        <f t="shared" si="295"/>
        <v>OK</v>
      </c>
      <c r="DN437" s="181"/>
      <c r="DP437" s="27"/>
      <c r="DQ437" s="27"/>
      <c r="DR437" s="5"/>
      <c r="DS437" s="5"/>
      <c r="DT437" s="27"/>
      <c r="DU437" s="27"/>
      <c r="DV437" s="82"/>
      <c r="DW437" s="82"/>
      <c r="DX437" s="82"/>
      <c r="DY437" s="70"/>
      <c r="DZ437" s="16"/>
      <c r="EH437" s="42"/>
      <c r="EI437" s="42"/>
      <c r="EJ437" s="42"/>
      <c r="EK437" s="24"/>
      <c r="EL437" s="26"/>
      <c r="EM437" s="26"/>
      <c r="EN437" s="24"/>
      <c r="EO437" s="26"/>
      <c r="EP437" s="24"/>
      <c r="EQ437" s="26"/>
      <c r="ER437" s="24"/>
      <c r="ES437" s="24"/>
      <c r="ET437" s="42"/>
      <c r="EU437" s="42"/>
      <c r="EV437" s="28"/>
      <c r="EX437" s="51"/>
      <c r="EY437" s="96"/>
      <c r="EZ437" s="52"/>
      <c r="FA437" s="54"/>
      <c r="FB437" s="5"/>
      <c r="FC437" s="56"/>
      <c r="FD437" s="55"/>
      <c r="FE437" s="54"/>
      <c r="FF437" s="52"/>
      <c r="FG437" s="5"/>
      <c r="FH437" s="57"/>
      <c r="FI437" s="6"/>
      <c r="FJ437" s="5"/>
    </row>
    <row r="438" spans="27:166">
      <c r="AA438" s="18" t="s">
        <v>131</v>
      </c>
      <c r="AB438" s="22" t="s">
        <v>342</v>
      </c>
      <c r="AC438" s="22" t="s">
        <v>211</v>
      </c>
      <c r="AD438" s="74">
        <v>8.26</v>
      </c>
      <c r="AE438" s="74">
        <v>9.84</v>
      </c>
      <c r="AF438" s="22">
        <v>1228</v>
      </c>
      <c r="AG438" s="22">
        <v>728</v>
      </c>
      <c r="AH438" s="22">
        <v>808.49119861273095</v>
      </c>
      <c r="AI438" s="6">
        <v>10</v>
      </c>
      <c r="AJ438" s="6">
        <v>300</v>
      </c>
      <c r="AK438" s="6">
        <v>14</v>
      </c>
      <c r="AL438" s="6">
        <v>300</v>
      </c>
      <c r="AM438" s="6">
        <v>14</v>
      </c>
      <c r="AN438" s="5" t="str" cm="1">
        <f t="array" ref="AN438">_xll.Dce_Name_SectI(AF438, AG438, AJ438, AI438, AK438, "x", "-", $Q$14)</f>
        <v>(1228-728)x300x10x14</v>
      </c>
      <c r="AO438" s="5">
        <f t="shared" si="260"/>
        <v>780.49119861273095</v>
      </c>
      <c r="AP438" s="27">
        <f t="shared" si="261"/>
        <v>162.04911986127311</v>
      </c>
      <c r="AQ438" s="27">
        <f t="shared" si="262"/>
        <v>172189.89394905735</v>
      </c>
      <c r="AR438" s="5">
        <f t="shared" si="263"/>
        <v>6306.5040933217724</v>
      </c>
      <c r="AS438" s="5">
        <f t="shared" si="264"/>
        <v>4259.5366342766256</v>
      </c>
      <c r="AT438" s="27">
        <f t="shared" si="265"/>
        <v>420.4336062214515</v>
      </c>
      <c r="AU438" s="27">
        <f t="shared" si="266"/>
        <v>2429.8896559766567</v>
      </c>
      <c r="AV438" s="82">
        <f t="shared" si="267"/>
        <v>8.1363039953757696E-7</v>
      </c>
      <c r="AW438" s="82">
        <f t="shared" si="268"/>
        <v>9941656.1686012279</v>
      </c>
      <c r="AX438" s="82">
        <f t="shared" si="269"/>
        <v>9.9416561686012285E-6</v>
      </c>
      <c r="AY438" s="70">
        <f t="shared" si="270"/>
        <v>0.17715937900807543</v>
      </c>
      <c r="AZ438" s="16">
        <f t="shared" si="271"/>
        <v>595.86839895954824</v>
      </c>
      <c r="BA438" s="22" t="s">
        <v>322</v>
      </c>
      <c r="BB438" s="23">
        <v>121.95177564281039</v>
      </c>
      <c r="BC438" s="23">
        <v>61.330032705402118</v>
      </c>
      <c r="BD438" s="23">
        <v>0.18992096924671387</v>
      </c>
      <c r="BE438" s="23">
        <v>3.6619275391445744E-2</v>
      </c>
      <c r="BF438" s="23">
        <v>4.3801289534712851E-3</v>
      </c>
      <c r="BG438" s="23">
        <v>208.32839385301213</v>
      </c>
      <c r="BH438" s="42" cm="1">
        <f t="array" ref="BH438">_xll.Bimoment(BE438,AY438,AD438,AE438,$O$75)</f>
        <v>5.0227276268141142E-2</v>
      </c>
      <c r="BI438" s="42">
        <f t="shared" si="272"/>
        <v>2.4333518377181607E-2</v>
      </c>
      <c r="BJ438" s="42">
        <f t="shared" si="273"/>
        <v>7.3011943696907284</v>
      </c>
      <c r="BK438" s="24">
        <f t="shared" si="274"/>
        <v>0.53812266012290844</v>
      </c>
      <c r="BL438" s="26" cm="1">
        <f t="array" ref="BL438">_xll.TCVN5575AnnexEHeSoCx(1,BK438)</f>
        <v>1.1161877339877091</v>
      </c>
      <c r="BM438" s="26">
        <f t="shared" si="275"/>
        <v>1.47</v>
      </c>
      <c r="BN438" s="24">
        <f t="shared" si="276"/>
        <v>1</v>
      </c>
      <c r="BO438" s="26" cm="1">
        <f t="array" ref="BO438">noisuy1chieu(BQ438*BN438,$C$92:$M$92,$C$93:$M$93)</f>
        <v>1.8487446308135986</v>
      </c>
      <c r="BP438" s="24">
        <f t="shared" si="277"/>
        <v>3.4657393998095809E-2</v>
      </c>
      <c r="BQ438" s="26">
        <f t="shared" si="278"/>
        <v>0.20179170705004418</v>
      </c>
      <c r="BR438" s="24">
        <f t="shared" si="279"/>
        <v>3.2638229432168917E-5</v>
      </c>
      <c r="BS438" s="24">
        <f t="shared" si="280"/>
        <v>7.4990935085598499E-4</v>
      </c>
      <c r="BT438" s="42">
        <f t="shared" si="281"/>
        <v>0.23648173927757216</v>
      </c>
      <c r="BU438" s="42">
        <f t="shared" si="282"/>
        <v>0.23719901039899596</v>
      </c>
      <c r="BV438" s="28">
        <f t="shared" si="283"/>
        <v>0.23719901039899596</v>
      </c>
      <c r="BW438" s="5" t="str">
        <f t="shared" si="284"/>
        <v>OK</v>
      </c>
      <c r="BX438" s="51">
        <v>1.2</v>
      </c>
      <c r="BY438" s="96" cm="1">
        <f t="array" ref="BY438">_xll.DCETCVNPhuLucFHeSoOnDinh(AE438*1000, BX438*1000, AH438, AI438, AJ438, AK438, AL438, AM438, $D$29)</f>
        <v>1</v>
      </c>
      <c r="BZ438" s="52">
        <f t="shared" si="285"/>
        <v>0.22523742822970047</v>
      </c>
      <c r="CA438" s="54">
        <f t="shared" si="286"/>
        <v>0.22601997580998862</v>
      </c>
      <c r="CB438" s="5" t="str">
        <f t="shared" si="287"/>
        <v>OK</v>
      </c>
      <c r="CC438" s="56">
        <f t="shared" si="288"/>
        <v>0.34499859601035404</v>
      </c>
      <c r="CD438" s="55">
        <f t="shared" si="289"/>
        <v>0.34499859601035404</v>
      </c>
      <c r="CE438" s="54">
        <f t="shared" si="290"/>
        <v>0.34499859601035404</v>
      </c>
      <c r="CF438" s="52">
        <f t="shared" si="291"/>
        <v>0.38</v>
      </c>
      <c r="CG438" s="5" t="str">
        <f t="shared" si="292"/>
        <v>OK</v>
      </c>
      <c r="CH438" s="57">
        <f t="shared" si="293"/>
        <v>2.5998325159156055</v>
      </c>
      <c r="CI438" s="6">
        <f t="shared" si="294"/>
        <v>3.2</v>
      </c>
      <c r="CJ438" s="5" t="str">
        <f t="shared" si="295"/>
        <v>OK</v>
      </c>
      <c r="DN438" s="181"/>
      <c r="DP438" s="27"/>
      <c r="DQ438" s="27"/>
      <c r="DR438" s="5"/>
      <c r="DS438" s="5"/>
      <c r="DT438" s="27"/>
      <c r="DU438" s="27"/>
      <c r="DV438" s="82"/>
      <c r="DW438" s="82"/>
      <c r="DX438" s="82"/>
      <c r="DY438" s="70"/>
      <c r="DZ438" s="16"/>
      <c r="EH438" s="42"/>
      <c r="EI438" s="42"/>
      <c r="EJ438" s="42"/>
      <c r="EK438" s="24"/>
      <c r="EL438" s="26"/>
      <c r="EM438" s="26"/>
      <c r="EN438" s="24"/>
      <c r="EO438" s="26"/>
      <c r="EP438" s="24"/>
      <c r="EQ438" s="26"/>
      <c r="ER438" s="24"/>
      <c r="ES438" s="24"/>
      <c r="ET438" s="42"/>
      <c r="EU438" s="42"/>
      <c r="EV438" s="28"/>
      <c r="EX438" s="51"/>
      <c r="EY438" s="96"/>
      <c r="EZ438" s="52"/>
      <c r="FA438" s="54"/>
      <c r="FB438" s="5"/>
      <c r="FC438" s="56"/>
      <c r="FD438" s="55"/>
      <c r="FE438" s="54"/>
      <c r="FF438" s="52"/>
      <c r="FG438" s="5"/>
      <c r="FH438" s="57"/>
      <c r="FI438" s="6"/>
      <c r="FJ438" s="5"/>
    </row>
    <row r="439" spans="27:166">
      <c r="AA439" s="18" t="s">
        <v>131</v>
      </c>
      <c r="AB439" s="22" t="s">
        <v>342</v>
      </c>
      <c r="AC439" s="22" t="s">
        <v>211</v>
      </c>
      <c r="AD439" s="74">
        <v>9.84</v>
      </c>
      <c r="AE439" s="74">
        <v>9.84</v>
      </c>
      <c r="AF439" s="22">
        <v>1228</v>
      </c>
      <c r="AG439" s="22">
        <v>728</v>
      </c>
      <c r="AH439" s="22">
        <v>728</v>
      </c>
      <c r="AI439" s="6">
        <v>10</v>
      </c>
      <c r="AJ439" s="6">
        <v>300</v>
      </c>
      <c r="AK439" s="6">
        <v>14</v>
      </c>
      <c r="AL439" s="6">
        <v>300</v>
      </c>
      <c r="AM439" s="6">
        <v>14</v>
      </c>
      <c r="AN439" s="5" t="str" cm="1">
        <f t="array" ref="AN439">_xll.Dce_Name_SectI(AF439, AG439, AJ439, AI439, AK439, "x", "-", $Q$14)</f>
        <v>(1228-728)x300x10x14</v>
      </c>
      <c r="AO439" s="5">
        <f t="shared" si="260"/>
        <v>700</v>
      </c>
      <c r="AP439" s="27">
        <f t="shared" si="261"/>
        <v>154</v>
      </c>
      <c r="AQ439" s="27">
        <f t="shared" si="262"/>
        <v>135654.21333333332</v>
      </c>
      <c r="AR439" s="5">
        <f t="shared" si="263"/>
        <v>6305.833333333333</v>
      </c>
      <c r="AS439" s="5">
        <f t="shared" si="264"/>
        <v>3726.7641025641024</v>
      </c>
      <c r="AT439" s="27">
        <f t="shared" si="265"/>
        <v>420.38888888888886</v>
      </c>
      <c r="AU439" s="27">
        <f t="shared" si="266"/>
        <v>2111.9</v>
      </c>
      <c r="AV439" s="82">
        <f t="shared" si="267"/>
        <v>7.8680000000000003E-7</v>
      </c>
      <c r="AW439" s="82">
        <f t="shared" si="268"/>
        <v>8029287</v>
      </c>
      <c r="AX439" s="82">
        <f t="shared" si="269"/>
        <v>8.0292870000000006E-6</v>
      </c>
      <c r="AY439" s="70">
        <f t="shared" si="270"/>
        <v>0.19385348826075771</v>
      </c>
      <c r="AZ439" s="16">
        <f t="shared" si="271"/>
        <v>535.5</v>
      </c>
      <c r="BA439" s="22" t="s">
        <v>322</v>
      </c>
      <c r="BB439" s="23">
        <v>122.45931357243161</v>
      </c>
      <c r="BC439" s="23">
        <v>56.047873657054588</v>
      </c>
      <c r="BD439" s="23">
        <v>0.18992096924671387</v>
      </c>
      <c r="BE439" s="23">
        <v>3.6619275391445744E-2</v>
      </c>
      <c r="BF439" s="23">
        <v>0.30529105822332253</v>
      </c>
      <c r="BG439" s="23">
        <v>115.32998402516647</v>
      </c>
      <c r="BH439" s="42" cm="1">
        <f t="array" ref="BH439">_xll.Bimoment(BE439,AY439,AD439,AE439,$O$75)</f>
        <v>0.27897800734160955</v>
      </c>
      <c r="BI439" s="42">
        <f t="shared" si="272"/>
        <v>2.7131567035244837E-2</v>
      </c>
      <c r="BJ439" s="42">
        <f t="shared" si="273"/>
        <v>6.6723659115541176</v>
      </c>
      <c r="BK439" s="24">
        <f t="shared" si="274"/>
        <v>0.6</v>
      </c>
      <c r="BL439" s="26" cm="1">
        <f t="array" ref="BL439">_xll.TCVN5575AnnexEHeSoCx(1,BK439)</f>
        <v>1.1099999999999999</v>
      </c>
      <c r="BM439" s="26">
        <f t="shared" si="275"/>
        <v>1.47</v>
      </c>
      <c r="BN439" s="24">
        <f t="shared" si="276"/>
        <v>1</v>
      </c>
      <c r="BO439" s="26" cm="1">
        <f t="array" ref="BO439">noisuy1chieu(BQ439*BN439,$C$92:$M$92,$C$93:$M$93)</f>
        <v>1.6953417062759399</v>
      </c>
      <c r="BP439" s="24">
        <f t="shared" si="277"/>
        <v>3.6620608125727164E-2</v>
      </c>
      <c r="BQ439" s="26">
        <f t="shared" si="278"/>
        <v>0.12839313451152409</v>
      </c>
      <c r="BR439" s="24">
        <f t="shared" si="279"/>
        <v>2.2750972879617966E-3</v>
      </c>
      <c r="BS439" s="24">
        <f t="shared" si="280"/>
        <v>5.0541679269962047E-3</v>
      </c>
      <c r="BT439" s="42">
        <f t="shared" si="281"/>
        <v>0.16728883992521307</v>
      </c>
      <c r="BU439" s="42">
        <f t="shared" si="282"/>
        <v>0.17006791056424747</v>
      </c>
      <c r="BV439" s="28">
        <f t="shared" si="283"/>
        <v>0.17006791056424747</v>
      </c>
      <c r="BW439" s="5" t="str">
        <f t="shared" si="284"/>
        <v>OK</v>
      </c>
      <c r="BX439" s="51">
        <v>1.2</v>
      </c>
      <c r="BY439" s="96" cm="1">
        <f t="array" ref="BY439">_xll.DCETCVNPhuLucFHeSoOnDinh(AE439*1000, BX439*1000, AH439, AI439, AJ439, AK439, AL439, AM439, $D$29)</f>
        <v>1</v>
      </c>
      <c r="BZ439" s="52">
        <f t="shared" si="285"/>
        <v>0.14251637930779176</v>
      </c>
      <c r="CA439" s="54">
        <f t="shared" si="286"/>
        <v>0.14984564452274976</v>
      </c>
      <c r="CB439" s="5" t="str">
        <f t="shared" si="287"/>
        <v>OK</v>
      </c>
      <c r="CC439" s="56">
        <f t="shared" si="288"/>
        <v>0.34499859601035404</v>
      </c>
      <c r="CD439" s="55">
        <f t="shared" si="289"/>
        <v>0.34499859601035404</v>
      </c>
      <c r="CE439" s="54">
        <f t="shared" si="290"/>
        <v>0.34499859601035404</v>
      </c>
      <c r="CF439" s="52">
        <f t="shared" si="291"/>
        <v>0.38</v>
      </c>
      <c r="CG439" s="5" t="str">
        <f t="shared" si="292"/>
        <v>OK</v>
      </c>
      <c r="CH439" s="57">
        <f t="shared" si="293"/>
        <v>2.3317146488975653</v>
      </c>
      <c r="CI439" s="6">
        <f t="shared" si="294"/>
        <v>3.2</v>
      </c>
      <c r="CJ439" s="5" t="str">
        <f t="shared" si="295"/>
        <v>OK</v>
      </c>
      <c r="DN439" s="181"/>
      <c r="DP439" s="27"/>
      <c r="DQ439" s="27"/>
      <c r="DR439" s="5"/>
      <c r="DS439" s="5"/>
      <c r="DT439" s="27"/>
      <c r="DU439" s="27"/>
      <c r="DV439" s="82"/>
      <c r="DW439" s="82"/>
      <c r="DX439" s="82"/>
      <c r="DY439" s="70"/>
      <c r="DZ439" s="16"/>
      <c r="EH439" s="42"/>
      <c r="EI439" s="42"/>
      <c r="EJ439" s="42"/>
      <c r="EK439" s="24"/>
      <c r="EL439" s="26"/>
      <c r="EM439" s="26"/>
      <c r="EN439" s="24"/>
      <c r="EO439" s="26"/>
      <c r="EP439" s="24"/>
      <c r="EQ439" s="26"/>
      <c r="ER439" s="24"/>
      <c r="ES439" s="24"/>
      <c r="ET439" s="42"/>
      <c r="EU439" s="42"/>
      <c r="EV439" s="28"/>
      <c r="EX439" s="51"/>
      <c r="EY439" s="96"/>
      <c r="EZ439" s="52"/>
      <c r="FA439" s="54"/>
      <c r="FB439" s="5"/>
      <c r="FC439" s="56"/>
      <c r="FD439" s="55"/>
      <c r="FE439" s="54"/>
      <c r="FF439" s="52"/>
      <c r="FG439" s="5"/>
      <c r="FH439" s="57"/>
      <c r="FI439" s="6"/>
      <c r="FJ439" s="5"/>
    </row>
    <row r="440" spans="27:166">
      <c r="AA440" s="18" t="s">
        <v>131</v>
      </c>
      <c r="AB440" s="22" t="s">
        <v>342</v>
      </c>
      <c r="AC440" s="22" t="s">
        <v>211</v>
      </c>
      <c r="AD440" s="74">
        <v>0</v>
      </c>
      <c r="AE440" s="74">
        <v>9.84</v>
      </c>
      <c r="AF440" s="22">
        <v>1228</v>
      </c>
      <c r="AG440" s="22">
        <v>728</v>
      </c>
      <c r="AH440" s="22">
        <v>1228</v>
      </c>
      <c r="AI440" s="6">
        <v>10</v>
      </c>
      <c r="AJ440" s="6">
        <v>300</v>
      </c>
      <c r="AK440" s="6">
        <v>14</v>
      </c>
      <c r="AL440" s="6">
        <v>300</v>
      </c>
      <c r="AM440" s="6">
        <v>14</v>
      </c>
      <c r="AN440" s="5" t="str" cm="1">
        <f t="array" ref="AN440">_xll.Dce_Name_SectI(AF440, AG440, AJ440, AI440, AK440, "x", "-", $Q$14)</f>
        <v>(1228-728)x300x10x14</v>
      </c>
      <c r="AO440" s="5">
        <f t="shared" si="260"/>
        <v>1200</v>
      </c>
      <c r="AP440" s="27">
        <f t="shared" si="261"/>
        <v>204</v>
      </c>
      <c r="AQ440" s="27">
        <f t="shared" si="262"/>
        <v>453510.88</v>
      </c>
      <c r="AR440" s="5">
        <f t="shared" si="263"/>
        <v>6310</v>
      </c>
      <c r="AS440" s="5">
        <f t="shared" si="264"/>
        <v>7386.170684039088</v>
      </c>
      <c r="AT440" s="27">
        <f t="shared" si="265"/>
        <v>420.66666666666669</v>
      </c>
      <c r="AU440" s="27">
        <f t="shared" si="266"/>
        <v>4349.3999999999996</v>
      </c>
      <c r="AV440" s="82">
        <f t="shared" si="267"/>
        <v>9.5346666666666665E-7</v>
      </c>
      <c r="AW440" s="82">
        <f t="shared" si="268"/>
        <v>23212287</v>
      </c>
      <c r="AX440" s="82">
        <f t="shared" si="269"/>
        <v>2.3212286999999999E-5</v>
      </c>
      <c r="AY440" s="70">
        <f t="shared" si="270"/>
        <v>0.12550866986930984</v>
      </c>
      <c r="AZ440" s="16">
        <f t="shared" si="271"/>
        <v>910.5</v>
      </c>
      <c r="BA440" s="22" t="s">
        <v>323</v>
      </c>
      <c r="BB440" s="23">
        <v>41.281321756920079</v>
      </c>
      <c r="BC440" s="23">
        <v>6.4878511277597681</v>
      </c>
      <c r="BD440" s="23">
        <v>2.3220459360917545E-3</v>
      </c>
      <c r="BE440" s="23">
        <v>3.7326439586846158E-2</v>
      </c>
      <c r="BF440" s="23">
        <v>1.001263558570642E-2</v>
      </c>
      <c r="BG440" s="23">
        <v>242.20619498543601</v>
      </c>
      <c r="BH440" s="42" cm="1">
        <f t="array" ref="BH440">_xll.Bimoment(BE440,AY440,AD440,AE440,$O$75)</f>
        <v>0.29379122649509942</v>
      </c>
      <c r="BI440" s="42">
        <f t="shared" si="272"/>
        <v>1.9350382800764621E-4</v>
      </c>
      <c r="BJ440" s="42">
        <f t="shared" si="273"/>
        <v>0.77236322949521041</v>
      </c>
      <c r="BK440" s="24">
        <f t="shared" si="274"/>
        <v>0.35</v>
      </c>
      <c r="BL440" s="26" cm="1">
        <f t="array" ref="BL440">_xll.TCVN5575AnnexEHeSoCx(1,BK440)</f>
        <v>1.1619999999999999</v>
      </c>
      <c r="BM440" s="26">
        <f t="shared" si="275"/>
        <v>1.47</v>
      </c>
      <c r="BN440" s="24">
        <f t="shared" si="276"/>
        <v>1</v>
      </c>
      <c r="BO440" s="26" cm="1">
        <f t="array" ref="BO440">noisuy1chieu(BQ440*BN440,$C$92:$M$92,$C$93:$M$93)</f>
        <v>1.6986192464828491</v>
      </c>
      <c r="BP440" s="24">
        <f t="shared" si="277"/>
        <v>9.319183833154044E-3</v>
      </c>
      <c r="BQ440" s="26">
        <f t="shared" si="278"/>
        <v>0.12996135528698835</v>
      </c>
      <c r="BR440" s="24">
        <f t="shared" si="279"/>
        <v>7.4567129881754853E-5</v>
      </c>
      <c r="BS440" s="24">
        <f t="shared" si="280"/>
        <v>3.1243469297769985E-3</v>
      </c>
      <c r="BT440" s="42">
        <f t="shared" si="281"/>
        <v>0.13935510625002415</v>
      </c>
      <c r="BU440" s="42">
        <f t="shared" si="282"/>
        <v>0.14240488604991941</v>
      </c>
      <c r="BV440" s="28">
        <f t="shared" si="283"/>
        <v>0.14240488604991941</v>
      </c>
      <c r="BW440" s="5" t="str">
        <f t="shared" si="284"/>
        <v>OK</v>
      </c>
      <c r="BX440" s="51">
        <v>1.2</v>
      </c>
      <c r="BY440" s="96" cm="1">
        <f t="array" ref="BY440">_xll.DCETCVNPhuLucFHeSoOnDinh(AE440*1000, BX440*1000, AH440, AI440, AJ440, AK440, AL440, AM440, $D$29)</f>
        <v>1</v>
      </c>
      <c r="BZ440" s="52">
        <f t="shared" si="285"/>
        <v>0.15101509484348044</v>
      </c>
      <c r="CA440" s="54">
        <f t="shared" si="286"/>
        <v>0.15421400890313919</v>
      </c>
      <c r="CB440" s="5" t="str">
        <f t="shared" si="287"/>
        <v>OK</v>
      </c>
      <c r="CC440" s="56">
        <f t="shared" si="288"/>
        <v>0.34499859601035404</v>
      </c>
      <c r="CD440" s="55">
        <f t="shared" si="289"/>
        <v>0.34499859601035404</v>
      </c>
      <c r="CE440" s="54">
        <f t="shared" si="290"/>
        <v>0.34499859601035404</v>
      </c>
      <c r="CF440" s="52">
        <f t="shared" si="291"/>
        <v>0.38</v>
      </c>
      <c r="CG440" s="5" t="str">
        <f t="shared" si="292"/>
        <v>OK</v>
      </c>
      <c r="CH440" s="57">
        <f t="shared" si="293"/>
        <v>3.9972251123958262</v>
      </c>
      <c r="CI440" s="6">
        <f t="shared" si="294"/>
        <v>3.2</v>
      </c>
      <c r="CJ440" s="5" t="str">
        <f t="shared" si="295"/>
        <v>Gia cường</v>
      </c>
      <c r="DN440" s="181"/>
      <c r="DP440" s="27"/>
      <c r="DQ440" s="27"/>
      <c r="DR440" s="5"/>
      <c r="DS440" s="5"/>
      <c r="DT440" s="27"/>
      <c r="DU440" s="27"/>
      <c r="DV440" s="82"/>
      <c r="DW440" s="82"/>
      <c r="DX440" s="82"/>
      <c r="DY440" s="70"/>
      <c r="DZ440" s="16"/>
      <c r="EH440" s="42"/>
      <c r="EI440" s="42"/>
      <c r="EJ440" s="42"/>
      <c r="EK440" s="24"/>
      <c r="EL440" s="26"/>
      <c r="EM440" s="26"/>
      <c r="EN440" s="24"/>
      <c r="EO440" s="26"/>
      <c r="EP440" s="24"/>
      <c r="EQ440" s="26"/>
      <c r="ER440" s="24"/>
      <c r="ES440" s="24"/>
      <c r="ET440" s="42"/>
      <c r="EU440" s="42"/>
      <c r="EV440" s="28"/>
      <c r="EX440" s="51"/>
      <c r="EY440" s="96"/>
      <c r="EZ440" s="52"/>
      <c r="FA440" s="54"/>
      <c r="FB440" s="5"/>
      <c r="FC440" s="56"/>
      <c r="FD440" s="55"/>
      <c r="FE440" s="54"/>
      <c r="FF440" s="52"/>
      <c r="FG440" s="5"/>
      <c r="FH440" s="57"/>
      <c r="FI440" s="6"/>
      <c r="FJ440" s="5"/>
    </row>
    <row r="441" spans="27:166">
      <c r="AA441" s="18" t="s">
        <v>131</v>
      </c>
      <c r="AB441" s="22" t="s">
        <v>342</v>
      </c>
      <c r="AC441" s="22" t="s">
        <v>211</v>
      </c>
      <c r="AD441" s="74">
        <v>4.92</v>
      </c>
      <c r="AE441" s="74">
        <v>9.84</v>
      </c>
      <c r="AF441" s="22">
        <v>1228</v>
      </c>
      <c r="AG441" s="22">
        <v>728</v>
      </c>
      <c r="AH441" s="22">
        <v>978</v>
      </c>
      <c r="AI441" s="6">
        <v>10</v>
      </c>
      <c r="AJ441" s="6">
        <v>300</v>
      </c>
      <c r="AK441" s="6">
        <v>14</v>
      </c>
      <c r="AL441" s="6">
        <v>300</v>
      </c>
      <c r="AM441" s="6">
        <v>14</v>
      </c>
      <c r="AN441" s="5" t="str" cm="1">
        <f t="array" ref="AN441">_xll.Dce_Name_SectI(AF441, AG441, AJ441, AI441, AK441, "x", "-", $Q$14)</f>
        <v>(1228-728)x300x10x14</v>
      </c>
      <c r="AO441" s="5">
        <f t="shared" si="260"/>
        <v>950</v>
      </c>
      <c r="AP441" s="27">
        <f t="shared" si="261"/>
        <v>179</v>
      </c>
      <c r="AQ441" s="27">
        <f t="shared" si="262"/>
        <v>266613.79666666663</v>
      </c>
      <c r="AR441" s="5">
        <f t="shared" si="263"/>
        <v>6307.916666666667</v>
      </c>
      <c r="AS441" s="5">
        <f t="shared" si="264"/>
        <v>5452.224880708929</v>
      </c>
      <c r="AT441" s="27">
        <f t="shared" si="265"/>
        <v>420.52777777777777</v>
      </c>
      <c r="AU441" s="27">
        <f t="shared" si="266"/>
        <v>3152.5250000000001</v>
      </c>
      <c r="AV441" s="82">
        <f t="shared" si="267"/>
        <v>8.7013333333333334E-7</v>
      </c>
      <c r="AW441" s="82">
        <f t="shared" si="268"/>
        <v>14636412</v>
      </c>
      <c r="AX441" s="82">
        <f t="shared" si="269"/>
        <v>1.4636412E-5</v>
      </c>
      <c r="AY441" s="70">
        <f t="shared" si="270"/>
        <v>0.1509925520416649</v>
      </c>
      <c r="AZ441" s="16">
        <f t="shared" si="271"/>
        <v>723</v>
      </c>
      <c r="BA441" s="22" t="s">
        <v>323</v>
      </c>
      <c r="BB441" s="23">
        <v>42.992387876763125</v>
      </c>
      <c r="BC441" s="23">
        <v>10.702777067478358</v>
      </c>
      <c r="BD441" s="23">
        <v>2.3220459360917545E-3</v>
      </c>
      <c r="BE441" s="23">
        <v>3.7326439586846158E-2</v>
      </c>
      <c r="BF441" s="23">
        <v>2.1439510277152629E-2</v>
      </c>
      <c r="BG441" s="23">
        <v>199.56114821507455</v>
      </c>
      <c r="BH441" s="42" cm="1">
        <f t="array" ref="BH441">_xll.Bimoment(BE441,AY441,AD441,AE441,$O$75)</f>
        <v>-0.14142800049564977</v>
      </c>
      <c r="BI441" s="42">
        <f t="shared" si="272"/>
        <v>2.4442588800965837E-4</v>
      </c>
      <c r="BJ441" s="42">
        <f t="shared" si="273"/>
        <v>1.2741401270807569</v>
      </c>
      <c r="BK441" s="24">
        <f t="shared" si="274"/>
        <v>0.44210526315789472</v>
      </c>
      <c r="BL441" s="26" cm="1">
        <f t="array" ref="BL441">_xll.TCVN5575AnnexEHeSoCx(1,BK441)</f>
        <v>1.1362105263157896</v>
      </c>
      <c r="BM441" s="26">
        <f t="shared" si="275"/>
        <v>1.47</v>
      </c>
      <c r="BN441" s="24">
        <f t="shared" si="276"/>
        <v>1</v>
      </c>
      <c r="BO441" s="26" cm="1">
        <f t="array" ref="BO441">noisuy1chieu(BQ441*BN441,$C$92:$M$92,$C$93:$M$93)</f>
        <v>1.7370588779449463</v>
      </c>
      <c r="BP441" s="24">
        <f t="shared" si="277"/>
        <v>1.1060964243507127E-2</v>
      </c>
      <c r="BQ441" s="26">
        <f t="shared" si="278"/>
        <v>0.14835352754055403</v>
      </c>
      <c r="BR441" s="24">
        <f t="shared" si="279"/>
        <v>1.5971926024716795E-4</v>
      </c>
      <c r="BS441" s="24">
        <f t="shared" si="280"/>
        <v>1.8521620677715526E-3</v>
      </c>
      <c r="BT441" s="42">
        <f t="shared" si="281"/>
        <v>0.15957421104430833</v>
      </c>
      <c r="BU441" s="42">
        <f t="shared" si="282"/>
        <v>0.16126665385183273</v>
      </c>
      <c r="BV441" s="28">
        <f t="shared" si="283"/>
        <v>0.16126665385183273</v>
      </c>
      <c r="BW441" s="5" t="str">
        <f t="shared" si="284"/>
        <v>OK</v>
      </c>
      <c r="BX441" s="51">
        <v>1.2</v>
      </c>
      <c r="BY441" s="96" cm="1">
        <f t="array" ref="BY441">_xll.DCETCVNPhuLucFHeSoOnDinh(AE441*1000, BX441*1000, AH441, AI441, AJ441, AK441, AL441, AM441, $D$29)</f>
        <v>1</v>
      </c>
      <c r="BZ441" s="52">
        <f t="shared" si="285"/>
        <v>0.16856083960765689</v>
      </c>
      <c r="CA441" s="54">
        <f t="shared" si="286"/>
        <v>0.1705727209356756</v>
      </c>
      <c r="CB441" s="5" t="str">
        <f t="shared" si="287"/>
        <v>OK</v>
      </c>
      <c r="CC441" s="56">
        <f t="shared" si="288"/>
        <v>0.34499859601035404</v>
      </c>
      <c r="CD441" s="55">
        <f t="shared" si="289"/>
        <v>0.34499859601035404</v>
      </c>
      <c r="CE441" s="54">
        <f t="shared" si="290"/>
        <v>0.34499859601035404</v>
      </c>
      <c r="CF441" s="52">
        <f t="shared" si="291"/>
        <v>0.38</v>
      </c>
      <c r="CG441" s="5" t="str">
        <f t="shared" si="292"/>
        <v>OK</v>
      </c>
      <c r="CH441" s="57">
        <f t="shared" si="293"/>
        <v>3.1644698806466955</v>
      </c>
      <c r="CI441" s="6">
        <f t="shared" si="294"/>
        <v>3.2</v>
      </c>
      <c r="CJ441" s="5" t="str">
        <f t="shared" si="295"/>
        <v>OK</v>
      </c>
      <c r="DN441" s="181"/>
      <c r="DP441" s="27"/>
      <c r="DQ441" s="27"/>
      <c r="DR441" s="5"/>
      <c r="DS441" s="5"/>
      <c r="DT441" s="27"/>
      <c r="DU441" s="27"/>
      <c r="DV441" s="82"/>
      <c r="DW441" s="82"/>
      <c r="DX441" s="82"/>
      <c r="DY441" s="70"/>
      <c r="DZ441" s="16"/>
      <c r="EH441" s="42"/>
      <c r="EI441" s="42"/>
      <c r="EJ441" s="42"/>
      <c r="EK441" s="24"/>
      <c r="EL441" s="26"/>
      <c r="EM441" s="26"/>
      <c r="EN441" s="24"/>
      <c r="EO441" s="26"/>
      <c r="EP441" s="24"/>
      <c r="EQ441" s="26"/>
      <c r="ER441" s="24"/>
      <c r="ES441" s="24"/>
      <c r="ET441" s="42"/>
      <c r="EU441" s="42"/>
      <c r="EV441" s="28"/>
      <c r="EX441" s="51"/>
      <c r="EY441" s="96"/>
      <c r="EZ441" s="52"/>
      <c r="FA441" s="54"/>
      <c r="FB441" s="5"/>
      <c r="FC441" s="56"/>
      <c r="FD441" s="55"/>
      <c r="FE441" s="54"/>
      <c r="FF441" s="52"/>
      <c r="FG441" s="5"/>
      <c r="FH441" s="57"/>
      <c r="FI441" s="6"/>
      <c r="FJ441" s="5"/>
    </row>
    <row r="442" spans="27:166">
      <c r="AA442" s="18" t="s">
        <v>131</v>
      </c>
      <c r="AB442" s="22" t="s">
        <v>342</v>
      </c>
      <c r="AC442" s="22" t="s">
        <v>211</v>
      </c>
      <c r="AD442" s="74">
        <v>8.26</v>
      </c>
      <c r="AE442" s="74">
        <v>9.84</v>
      </c>
      <c r="AF442" s="22">
        <v>1228</v>
      </c>
      <c r="AG442" s="22">
        <v>728</v>
      </c>
      <c r="AH442" s="22">
        <v>808.49119861273095</v>
      </c>
      <c r="AI442" s="6">
        <v>10</v>
      </c>
      <c r="AJ442" s="6">
        <v>300</v>
      </c>
      <c r="AK442" s="6">
        <v>14</v>
      </c>
      <c r="AL442" s="6">
        <v>300</v>
      </c>
      <c r="AM442" s="6">
        <v>14</v>
      </c>
      <c r="AN442" s="5" t="str" cm="1">
        <f t="array" ref="AN442">_xll.Dce_Name_SectI(AF442, AG442, AJ442, AI442, AK442, "x", "-", $Q$14)</f>
        <v>(1228-728)x300x10x14</v>
      </c>
      <c r="AO442" s="5">
        <f t="shared" si="260"/>
        <v>780.49119861273095</v>
      </c>
      <c r="AP442" s="27">
        <f t="shared" si="261"/>
        <v>162.04911986127311</v>
      </c>
      <c r="AQ442" s="27">
        <f t="shared" si="262"/>
        <v>172189.89394905735</v>
      </c>
      <c r="AR442" s="5">
        <f t="shared" si="263"/>
        <v>6306.5040933217724</v>
      </c>
      <c r="AS442" s="5">
        <f t="shared" si="264"/>
        <v>4259.5366342766256</v>
      </c>
      <c r="AT442" s="27">
        <f t="shared" si="265"/>
        <v>420.4336062214515</v>
      </c>
      <c r="AU442" s="27">
        <f t="shared" si="266"/>
        <v>2429.8896559766567</v>
      </c>
      <c r="AV442" s="82">
        <f t="shared" si="267"/>
        <v>8.1363039953757696E-7</v>
      </c>
      <c r="AW442" s="82">
        <f t="shared" si="268"/>
        <v>9941656.1686012279</v>
      </c>
      <c r="AX442" s="82">
        <f t="shared" si="269"/>
        <v>9.9416561686012285E-6</v>
      </c>
      <c r="AY442" s="70">
        <f t="shared" si="270"/>
        <v>0.17715937900807543</v>
      </c>
      <c r="AZ442" s="16">
        <f t="shared" si="271"/>
        <v>595.86839895954824</v>
      </c>
      <c r="BA442" s="22" t="s">
        <v>323</v>
      </c>
      <c r="BB442" s="23">
        <v>44.095328130300551</v>
      </c>
      <c r="BC442" s="23">
        <v>13.07901988600794</v>
      </c>
      <c r="BD442" s="23">
        <v>2.3220459360917545E-3</v>
      </c>
      <c r="BE442" s="23">
        <v>3.7326439586846158E-2</v>
      </c>
      <c r="BF442" s="23">
        <v>2.9187333607350902E-2</v>
      </c>
      <c r="BG442" s="23">
        <v>159.77731914926349</v>
      </c>
      <c r="BH442" s="42" cm="1">
        <f t="array" ref="BH442">_xll.Bimoment(BE442,AY442,AD442,AE442,$O$75)</f>
        <v>5.1197228049808877E-2</v>
      </c>
      <c r="BI442" s="42">
        <f t="shared" si="272"/>
        <v>2.9751084191840095E-4</v>
      </c>
      <c r="BJ442" s="42">
        <f t="shared" si="273"/>
        <v>1.557026176905707</v>
      </c>
      <c r="BK442" s="24">
        <f t="shared" si="274"/>
        <v>0.53812266012290844</v>
      </c>
      <c r="BL442" s="26" cm="1">
        <f t="array" ref="BL442">_xll.TCVN5575AnnexEHeSoCx(1,BK442)</f>
        <v>1.1161877339877091</v>
      </c>
      <c r="BM442" s="26">
        <f t="shared" si="275"/>
        <v>1.47</v>
      </c>
      <c r="BN442" s="24">
        <f t="shared" si="276"/>
        <v>1</v>
      </c>
      <c r="BO442" s="26" cm="1">
        <f t="array" ref="BO442">noisuy1chieu(BQ442*BN442,$C$92:$M$92,$C$93:$M$93)</f>
        <v>1.7504568099975586</v>
      </c>
      <c r="BP442" s="24">
        <f t="shared" si="277"/>
        <v>1.2531421969313816E-2</v>
      </c>
      <c r="BQ442" s="26">
        <f t="shared" si="278"/>
        <v>0.15476401167743858</v>
      </c>
      <c r="BR442" s="24">
        <f t="shared" si="279"/>
        <v>2.1748740754196571E-4</v>
      </c>
      <c r="BS442" s="24">
        <f t="shared" si="280"/>
        <v>8.0731145550167491E-4</v>
      </c>
      <c r="BT442" s="42">
        <f t="shared" si="281"/>
        <v>0.16751292105429436</v>
      </c>
      <c r="BU442" s="42">
        <f t="shared" si="282"/>
        <v>0.16810274510225406</v>
      </c>
      <c r="BV442" s="28">
        <f t="shared" si="283"/>
        <v>0.16810274510225406</v>
      </c>
      <c r="BW442" s="5" t="str">
        <f t="shared" si="284"/>
        <v>OK</v>
      </c>
      <c r="BX442" s="51">
        <v>1.2</v>
      </c>
      <c r="BY442" s="96" cm="1">
        <f t="array" ref="BY442">_xll.DCETCVNPhuLucFHeSoOnDinh(AE442*1000, BX442*1000, AH442, AI442, AJ442, AK442, AL442, AM442, $D$29)</f>
        <v>1</v>
      </c>
      <c r="BZ442" s="52">
        <f t="shared" si="285"/>
        <v>0.17274569149708752</v>
      </c>
      <c r="CA442" s="54">
        <f t="shared" si="286"/>
        <v>0.17377049036013115</v>
      </c>
      <c r="CB442" s="5" t="str">
        <f t="shared" si="287"/>
        <v>OK</v>
      </c>
      <c r="CC442" s="56">
        <f t="shared" si="288"/>
        <v>0.34499859601035404</v>
      </c>
      <c r="CD442" s="55">
        <f t="shared" si="289"/>
        <v>0.34499859601035404</v>
      </c>
      <c r="CE442" s="54">
        <f t="shared" si="290"/>
        <v>0.34499859601035404</v>
      </c>
      <c r="CF442" s="52">
        <f t="shared" si="291"/>
        <v>0.38</v>
      </c>
      <c r="CG442" s="5" t="str">
        <f t="shared" si="292"/>
        <v>OK</v>
      </c>
      <c r="CH442" s="57">
        <f t="shared" si="293"/>
        <v>2.5998325159156055</v>
      </c>
      <c r="CI442" s="6">
        <f t="shared" si="294"/>
        <v>3.2</v>
      </c>
      <c r="CJ442" s="5" t="str">
        <f t="shared" si="295"/>
        <v>OK</v>
      </c>
      <c r="DN442" s="181"/>
      <c r="DP442" s="27"/>
      <c r="DQ442" s="27"/>
      <c r="DR442" s="5"/>
      <c r="DS442" s="5"/>
      <c r="DT442" s="27"/>
      <c r="DU442" s="27"/>
      <c r="DV442" s="82"/>
      <c r="DW442" s="82"/>
      <c r="DX442" s="82"/>
      <c r="DY442" s="70"/>
      <c r="DZ442" s="16"/>
      <c r="EH442" s="42"/>
      <c r="EI442" s="42"/>
      <c r="EJ442" s="42"/>
      <c r="EK442" s="24"/>
      <c r="EL442" s="26"/>
      <c r="EM442" s="26"/>
      <c r="EN442" s="24"/>
      <c r="EO442" s="26"/>
      <c r="EP442" s="24"/>
      <c r="EQ442" s="26"/>
      <c r="ER442" s="24"/>
      <c r="ES442" s="24"/>
      <c r="ET442" s="42"/>
      <c r="EU442" s="42"/>
      <c r="EV442" s="28"/>
      <c r="EX442" s="51"/>
      <c r="EY442" s="96"/>
      <c r="EZ442" s="52"/>
      <c r="FA442" s="54"/>
      <c r="FB442" s="5"/>
      <c r="FC442" s="56"/>
      <c r="FD442" s="55"/>
      <c r="FE442" s="54"/>
      <c r="FF442" s="52"/>
      <c r="FG442" s="5"/>
      <c r="FH442" s="57"/>
      <c r="FI442" s="6"/>
      <c r="FJ442" s="5"/>
    </row>
    <row r="443" spans="27:166">
      <c r="AA443" s="18" t="s">
        <v>131</v>
      </c>
      <c r="AB443" s="22" t="s">
        <v>342</v>
      </c>
      <c r="AC443" s="22" t="s">
        <v>211</v>
      </c>
      <c r="AD443" s="74">
        <v>8.26</v>
      </c>
      <c r="AE443" s="74">
        <v>9.84</v>
      </c>
      <c r="AF443" s="22">
        <v>1228</v>
      </c>
      <c r="AG443" s="22">
        <v>728</v>
      </c>
      <c r="AH443" s="22">
        <v>808.49119861273095</v>
      </c>
      <c r="AI443" s="6">
        <v>10</v>
      </c>
      <c r="AJ443" s="6">
        <v>300</v>
      </c>
      <c r="AK443" s="6">
        <v>14</v>
      </c>
      <c r="AL443" s="6">
        <v>300</v>
      </c>
      <c r="AM443" s="6">
        <v>14</v>
      </c>
      <c r="AN443" s="5" t="str" cm="1">
        <f t="array" ref="AN443">_xll.Dce_Name_SectI(AF443, AG443, AJ443, AI443, AK443, "x", "-", $Q$14)</f>
        <v>(1228-728)x300x10x14</v>
      </c>
      <c r="AO443" s="5">
        <f t="shared" si="260"/>
        <v>780.49119861273095</v>
      </c>
      <c r="AP443" s="27">
        <f t="shared" si="261"/>
        <v>162.04911986127311</v>
      </c>
      <c r="AQ443" s="27">
        <f t="shared" si="262"/>
        <v>172189.89394905735</v>
      </c>
      <c r="AR443" s="5">
        <f t="shared" si="263"/>
        <v>6306.5040933217724</v>
      </c>
      <c r="AS443" s="5">
        <f t="shared" si="264"/>
        <v>4259.5366342766256</v>
      </c>
      <c r="AT443" s="27">
        <f t="shared" si="265"/>
        <v>420.4336062214515</v>
      </c>
      <c r="AU443" s="27">
        <f t="shared" si="266"/>
        <v>2429.8896559766567</v>
      </c>
      <c r="AV443" s="82">
        <f t="shared" si="267"/>
        <v>8.1363039953757696E-7</v>
      </c>
      <c r="AW443" s="82">
        <f t="shared" si="268"/>
        <v>9941656.1686012279</v>
      </c>
      <c r="AX443" s="82">
        <f t="shared" si="269"/>
        <v>9.9416561686012285E-6</v>
      </c>
      <c r="AY443" s="70">
        <f t="shared" si="270"/>
        <v>0.17715937900807543</v>
      </c>
      <c r="AZ443" s="16">
        <f t="shared" si="271"/>
        <v>595.86839895954824</v>
      </c>
      <c r="BA443" s="22" t="s">
        <v>323</v>
      </c>
      <c r="BB443" s="23">
        <v>44.150959671853343</v>
      </c>
      <c r="BC443" s="23">
        <v>13.547252027372451</v>
      </c>
      <c r="BD443" s="23">
        <v>0.11107420536836798</v>
      </c>
      <c r="BE443" s="23">
        <v>3.7326439586846838E-2</v>
      </c>
      <c r="BF443" s="23">
        <v>2.9187333607410437E-2</v>
      </c>
      <c r="BG443" s="23">
        <v>159.77731402032168</v>
      </c>
      <c r="BH443" s="42" cm="1">
        <f t="array" ref="BH443">_xll.Bimoment(BE443,AY443,AD443,AE443,$O$75)</f>
        <v>5.1197228049809806E-2</v>
      </c>
      <c r="BI443" s="42">
        <f t="shared" si="272"/>
        <v>1.4231320681872479E-2</v>
      </c>
      <c r="BJ443" s="42">
        <f t="shared" si="273"/>
        <v>1.6127680984967205</v>
      </c>
      <c r="BK443" s="24">
        <f t="shared" si="274"/>
        <v>0.53812266012290844</v>
      </c>
      <c r="BL443" s="26" cm="1">
        <f t="array" ref="BL443">_xll.TCVN5575AnnexEHeSoCx(1,BK443)</f>
        <v>1.1161877339877091</v>
      </c>
      <c r="BM443" s="26">
        <f t="shared" si="275"/>
        <v>1.47</v>
      </c>
      <c r="BN443" s="24">
        <f t="shared" si="276"/>
        <v>1</v>
      </c>
      <c r="BO443" s="26" cm="1">
        <f t="array" ref="BO443">noisuy1chieu(BQ443*BN443,$C$92:$M$92,$C$93:$M$93)</f>
        <v>1.7504568099975586</v>
      </c>
      <c r="BP443" s="24">
        <f t="shared" si="277"/>
        <v>1.2547231860101824E-2</v>
      </c>
      <c r="BQ443" s="26">
        <f t="shared" si="278"/>
        <v>0.15476400670942678</v>
      </c>
      <c r="BR443" s="24">
        <f t="shared" si="279"/>
        <v>2.1748740754240934E-4</v>
      </c>
      <c r="BS443" s="24">
        <f t="shared" si="280"/>
        <v>8.0731145550168965E-4</v>
      </c>
      <c r="BT443" s="42">
        <f t="shared" si="281"/>
        <v>0.167528725977071</v>
      </c>
      <c r="BU443" s="42">
        <f t="shared" si="282"/>
        <v>0.16811855002503029</v>
      </c>
      <c r="BV443" s="28">
        <f t="shared" si="283"/>
        <v>0.16811855002503029</v>
      </c>
      <c r="BW443" s="5" t="str">
        <f t="shared" si="284"/>
        <v>OK</v>
      </c>
      <c r="BX443" s="51">
        <v>1.2</v>
      </c>
      <c r="BY443" s="96" cm="1">
        <f t="array" ref="BY443">_xll.DCETCVNPhuLucFHeSoOnDinh(AE443*1000, BX443*1000, AH443, AI443, AJ443, AK443, AL443, AM443, $D$29)</f>
        <v>1</v>
      </c>
      <c r="BZ443" s="52">
        <f t="shared" si="285"/>
        <v>0.17274568595185369</v>
      </c>
      <c r="CA443" s="54">
        <f t="shared" si="286"/>
        <v>0.17377048481489779</v>
      </c>
      <c r="CB443" s="5" t="str">
        <f t="shared" si="287"/>
        <v>OK</v>
      </c>
      <c r="CC443" s="56">
        <f t="shared" si="288"/>
        <v>0.34499859601035404</v>
      </c>
      <c r="CD443" s="55">
        <f t="shared" si="289"/>
        <v>0.34499859601035404</v>
      </c>
      <c r="CE443" s="54">
        <f t="shared" si="290"/>
        <v>0.34499859601035404</v>
      </c>
      <c r="CF443" s="52">
        <f t="shared" si="291"/>
        <v>0.38</v>
      </c>
      <c r="CG443" s="5" t="str">
        <f t="shared" si="292"/>
        <v>OK</v>
      </c>
      <c r="CH443" s="57">
        <f t="shared" si="293"/>
        <v>2.5998325159156055</v>
      </c>
      <c r="CI443" s="6">
        <f t="shared" si="294"/>
        <v>3.2</v>
      </c>
      <c r="CJ443" s="5" t="str">
        <f t="shared" si="295"/>
        <v>OK</v>
      </c>
      <c r="DN443" s="181"/>
      <c r="DP443" s="27"/>
      <c r="DQ443" s="27"/>
      <c r="DR443" s="5"/>
      <c r="DS443" s="5"/>
      <c r="DT443" s="27"/>
      <c r="DU443" s="27"/>
      <c r="DV443" s="82"/>
      <c r="DW443" s="82"/>
      <c r="DX443" s="82"/>
      <c r="DY443" s="70"/>
      <c r="DZ443" s="16"/>
      <c r="EH443" s="42"/>
      <c r="EI443" s="42"/>
      <c r="EJ443" s="42"/>
      <c r="EK443" s="24"/>
      <c r="EL443" s="26"/>
      <c r="EM443" s="26"/>
      <c r="EN443" s="24"/>
      <c r="EO443" s="26"/>
      <c r="EP443" s="24"/>
      <c r="EQ443" s="26"/>
      <c r="ER443" s="24"/>
      <c r="ES443" s="24"/>
      <c r="ET443" s="42"/>
      <c r="EU443" s="42"/>
      <c r="EV443" s="28"/>
      <c r="EX443" s="51"/>
      <c r="EY443" s="96"/>
      <c r="EZ443" s="52"/>
      <c r="FA443" s="54"/>
      <c r="FB443" s="5"/>
      <c r="FC443" s="56"/>
      <c r="FD443" s="55"/>
      <c r="FE443" s="54"/>
      <c r="FF443" s="52"/>
      <c r="FG443" s="5"/>
      <c r="FH443" s="57"/>
      <c r="FI443" s="6"/>
      <c r="FJ443" s="5"/>
    </row>
    <row r="444" spans="27:166">
      <c r="AA444" s="18" t="s">
        <v>131</v>
      </c>
      <c r="AB444" s="22" t="s">
        <v>342</v>
      </c>
      <c r="AC444" s="22" t="s">
        <v>211</v>
      </c>
      <c r="AD444" s="74">
        <v>9.84</v>
      </c>
      <c r="AE444" s="74">
        <v>9.84</v>
      </c>
      <c r="AF444" s="22">
        <v>1228</v>
      </c>
      <c r="AG444" s="22">
        <v>728</v>
      </c>
      <c r="AH444" s="22">
        <v>728</v>
      </c>
      <c r="AI444" s="6">
        <v>10</v>
      </c>
      <c r="AJ444" s="6">
        <v>300</v>
      </c>
      <c r="AK444" s="6">
        <v>14</v>
      </c>
      <c r="AL444" s="6">
        <v>300</v>
      </c>
      <c r="AM444" s="6">
        <v>14</v>
      </c>
      <c r="AN444" s="5" t="str" cm="1">
        <f t="array" ref="AN444">_xll.Dce_Name_SectI(AF444, AG444, AJ444, AI444, AK444, "x", "-", $Q$14)</f>
        <v>(1228-728)x300x10x14</v>
      </c>
      <c r="AO444" s="5">
        <f t="shared" si="260"/>
        <v>700</v>
      </c>
      <c r="AP444" s="27">
        <f t="shared" si="261"/>
        <v>154</v>
      </c>
      <c r="AQ444" s="27">
        <f t="shared" si="262"/>
        <v>135654.21333333332</v>
      </c>
      <c r="AR444" s="5">
        <f t="shared" si="263"/>
        <v>6305.833333333333</v>
      </c>
      <c r="AS444" s="5">
        <f t="shared" si="264"/>
        <v>3726.7641025641024</v>
      </c>
      <c r="AT444" s="27">
        <f t="shared" si="265"/>
        <v>420.38888888888886</v>
      </c>
      <c r="AU444" s="27">
        <f t="shared" si="266"/>
        <v>2111.9</v>
      </c>
      <c r="AV444" s="82">
        <f t="shared" si="267"/>
        <v>7.8680000000000003E-7</v>
      </c>
      <c r="AW444" s="82">
        <f t="shared" si="268"/>
        <v>8029287</v>
      </c>
      <c r="AX444" s="82">
        <f t="shared" si="269"/>
        <v>8.0292870000000006E-6</v>
      </c>
      <c r="AY444" s="70">
        <f t="shared" si="270"/>
        <v>0.19385348826075771</v>
      </c>
      <c r="AZ444" s="16">
        <f t="shared" si="271"/>
        <v>535.5</v>
      </c>
      <c r="BA444" s="22" t="s">
        <v>323</v>
      </c>
      <c r="BB444" s="23">
        <v>44.658497601474579</v>
      </c>
      <c r="BC444" s="23">
        <v>14.539320014801415</v>
      </c>
      <c r="BD444" s="23">
        <v>0.11107420536836798</v>
      </c>
      <c r="BE444" s="23">
        <v>3.7326439586846838E-2</v>
      </c>
      <c r="BF444" s="23">
        <v>0.14679872252885384</v>
      </c>
      <c r="BG444" s="23">
        <v>137.5155334668292</v>
      </c>
      <c r="BH444" s="42" cm="1">
        <f t="array" ref="BH444">_xll.Bimoment(BE444,AY444,AD444,AE444,$O$75)</f>
        <v>0.28436542301238538</v>
      </c>
      <c r="BI444" s="42">
        <f t="shared" si="272"/>
        <v>1.586774362405257E-2</v>
      </c>
      <c r="BJ444" s="42">
        <f t="shared" si="273"/>
        <v>1.7308714303335018</v>
      </c>
      <c r="BK444" s="24">
        <f t="shared" si="274"/>
        <v>0.6</v>
      </c>
      <c r="BL444" s="26" cm="1">
        <f t="array" ref="BL444">_xll.TCVN5575AnnexEHeSoCx(1,BK444)</f>
        <v>1.1099999999999999</v>
      </c>
      <c r="BM444" s="26">
        <f t="shared" si="275"/>
        <v>1.47</v>
      </c>
      <c r="BN444" s="24">
        <f t="shared" si="276"/>
        <v>1</v>
      </c>
      <c r="BO444" s="26" cm="1">
        <f t="array" ref="BO444">noisuy1chieu(BQ444*BN444,$C$92:$M$92,$C$93:$M$93)</f>
        <v>1.7469614744186401</v>
      </c>
      <c r="BP444" s="24">
        <f t="shared" si="277"/>
        <v>1.3354813876039052E-2</v>
      </c>
      <c r="BQ444" s="26">
        <f t="shared" si="278"/>
        <v>0.15309158789077629</v>
      </c>
      <c r="BR444" s="24">
        <f t="shared" si="279"/>
        <v>1.0939769328499034E-3</v>
      </c>
      <c r="BS444" s="24">
        <f t="shared" si="280"/>
        <v>4.9995441258856819E-3</v>
      </c>
      <c r="BT444" s="42">
        <f t="shared" si="281"/>
        <v>0.16754037869966523</v>
      </c>
      <c r="BU444" s="42">
        <f t="shared" si="282"/>
        <v>0.17144594589270101</v>
      </c>
      <c r="BV444" s="28">
        <f t="shared" si="283"/>
        <v>0.17144594589270101</v>
      </c>
      <c r="BW444" s="5" t="str">
        <f t="shared" si="284"/>
        <v>OK</v>
      </c>
      <c r="BX444" s="51">
        <v>1.2</v>
      </c>
      <c r="BY444" s="96" cm="1">
        <f t="array" ref="BY444">_xll.DCETCVNPhuLucFHeSoOnDinh(AE444*1000, BX444*1000, AH444, AI444, AJ444, AK444, AL444, AM444, $D$29)</f>
        <v>1</v>
      </c>
      <c r="BZ444" s="52">
        <f t="shared" si="285"/>
        <v>0.16993166255876169</v>
      </c>
      <c r="CA444" s="54">
        <f t="shared" si="286"/>
        <v>0.17602518361749728</v>
      </c>
      <c r="CB444" s="5" t="str">
        <f t="shared" si="287"/>
        <v>OK</v>
      </c>
      <c r="CC444" s="56">
        <f t="shared" si="288"/>
        <v>0.34499859601035404</v>
      </c>
      <c r="CD444" s="55">
        <f t="shared" si="289"/>
        <v>0.34499859601035404</v>
      </c>
      <c r="CE444" s="54">
        <f t="shared" si="290"/>
        <v>0.34499859601035404</v>
      </c>
      <c r="CF444" s="52">
        <f t="shared" si="291"/>
        <v>0.38</v>
      </c>
      <c r="CG444" s="5" t="str">
        <f t="shared" si="292"/>
        <v>OK</v>
      </c>
      <c r="CH444" s="57">
        <f t="shared" si="293"/>
        <v>2.3317146488975653</v>
      </c>
      <c r="CI444" s="6">
        <f t="shared" si="294"/>
        <v>3.2</v>
      </c>
      <c r="CJ444" s="5" t="str">
        <f t="shared" si="295"/>
        <v>OK</v>
      </c>
      <c r="DN444" s="181"/>
      <c r="DP444" s="27"/>
      <c r="DQ444" s="27"/>
      <c r="DR444" s="5"/>
      <c r="DS444" s="5"/>
      <c r="DT444" s="27"/>
      <c r="DU444" s="27"/>
      <c r="DV444" s="82"/>
      <c r="DW444" s="82"/>
      <c r="DX444" s="82"/>
      <c r="DY444" s="70"/>
      <c r="DZ444" s="16"/>
      <c r="EH444" s="42"/>
      <c r="EI444" s="42"/>
      <c r="EJ444" s="42"/>
      <c r="EK444" s="24"/>
      <c r="EL444" s="26"/>
      <c r="EM444" s="26"/>
      <c r="EN444" s="24"/>
      <c r="EO444" s="26"/>
      <c r="EP444" s="24"/>
      <c r="EQ444" s="26"/>
      <c r="ER444" s="24"/>
      <c r="ES444" s="24"/>
      <c r="ET444" s="42"/>
      <c r="EU444" s="42"/>
      <c r="EV444" s="28"/>
      <c r="EX444" s="51"/>
      <c r="EY444" s="96"/>
      <c r="EZ444" s="52"/>
      <c r="FA444" s="54"/>
      <c r="FB444" s="5"/>
      <c r="FC444" s="56"/>
      <c r="FD444" s="55"/>
      <c r="FE444" s="54"/>
      <c r="FF444" s="52"/>
      <c r="FG444" s="5"/>
      <c r="FH444" s="57"/>
      <c r="FI444" s="6"/>
      <c r="FJ444" s="5"/>
    </row>
    <row r="445" spans="27:166">
      <c r="AA445" s="18" t="s">
        <v>131</v>
      </c>
      <c r="AB445" s="22" t="s">
        <v>342</v>
      </c>
      <c r="AC445" s="22" t="s">
        <v>211</v>
      </c>
      <c r="AD445" s="74">
        <v>0</v>
      </c>
      <c r="AE445" s="74">
        <v>9.84</v>
      </c>
      <c r="AF445" s="22">
        <v>1228</v>
      </c>
      <c r="AG445" s="22">
        <v>728</v>
      </c>
      <c r="AH445" s="22">
        <v>1228</v>
      </c>
      <c r="AI445" s="6">
        <v>10</v>
      </c>
      <c r="AJ445" s="6">
        <v>300</v>
      </c>
      <c r="AK445" s="6">
        <v>14</v>
      </c>
      <c r="AL445" s="6">
        <v>300</v>
      </c>
      <c r="AM445" s="6">
        <v>14</v>
      </c>
      <c r="AN445" s="5" t="str" cm="1">
        <f t="array" ref="AN445">_xll.Dce_Name_SectI(AF445, AG445, AJ445, AI445, AK445, "x", "-", $Q$14)</f>
        <v>(1228-728)x300x10x14</v>
      </c>
      <c r="AO445" s="5">
        <f t="shared" si="260"/>
        <v>1200</v>
      </c>
      <c r="AP445" s="27">
        <f t="shared" si="261"/>
        <v>204</v>
      </c>
      <c r="AQ445" s="27">
        <f t="shared" si="262"/>
        <v>453510.88</v>
      </c>
      <c r="AR445" s="5">
        <f t="shared" si="263"/>
        <v>6310</v>
      </c>
      <c r="AS445" s="5">
        <f t="shared" si="264"/>
        <v>7386.170684039088</v>
      </c>
      <c r="AT445" s="27">
        <f t="shared" si="265"/>
        <v>420.66666666666669</v>
      </c>
      <c r="AU445" s="27">
        <f t="shared" si="266"/>
        <v>4349.3999999999996</v>
      </c>
      <c r="AV445" s="82">
        <f t="shared" si="267"/>
        <v>9.5346666666666665E-7</v>
      </c>
      <c r="AW445" s="82">
        <f t="shared" si="268"/>
        <v>23212287</v>
      </c>
      <c r="AX445" s="82">
        <f t="shared" si="269"/>
        <v>2.3212286999999999E-5</v>
      </c>
      <c r="AY445" s="70">
        <f t="shared" si="270"/>
        <v>0.12550866986930984</v>
      </c>
      <c r="AZ445" s="16">
        <f t="shared" si="271"/>
        <v>910.5</v>
      </c>
      <c r="BA445" s="22" t="s">
        <v>324</v>
      </c>
      <c r="BB445" s="23">
        <v>74.127622553991387</v>
      </c>
      <c r="BC445" s="23">
        <v>156.77614967792243</v>
      </c>
      <c r="BD445" s="23">
        <v>6.9054320622187526E-2</v>
      </c>
      <c r="BE445" s="23">
        <v>1.4055258586078891E-3</v>
      </c>
      <c r="BF445" s="23">
        <v>1.8728971601954525E-3</v>
      </c>
      <c r="BG445" s="23">
        <v>1411.9930897724373</v>
      </c>
      <c r="BH445" s="42" cm="1">
        <f t="array" ref="BH445">_xll.Bimoment(BE445,AY445,AD445,AE445,$O$75)</f>
        <v>1.1062698999464883E-2</v>
      </c>
      <c r="BI445" s="42">
        <f t="shared" si="272"/>
        <v>5.7545267185156275E-3</v>
      </c>
      <c r="BJ445" s="42">
        <f t="shared" si="273"/>
        <v>18.663827342609814</v>
      </c>
      <c r="BK445" s="24">
        <f t="shared" si="274"/>
        <v>0.35</v>
      </c>
      <c r="BL445" s="26" cm="1">
        <f t="array" ref="BL445">_xll.TCVN5575AnnexEHeSoCx(1,BK445)</f>
        <v>1.1619999999999999</v>
      </c>
      <c r="BM445" s="26">
        <f t="shared" si="275"/>
        <v>1.47</v>
      </c>
      <c r="BN445" s="24">
        <f t="shared" si="276"/>
        <v>1</v>
      </c>
      <c r="BO445" s="26" cm="1">
        <f t="array" ref="BO445">noisuy1chieu(BQ445*BN445,$C$92:$M$92,$C$93:$M$93)</f>
        <v>3.010462760925293</v>
      </c>
      <c r="BP445" s="24">
        <f t="shared" si="277"/>
        <v>1.6734176918148214E-2</v>
      </c>
      <c r="BQ445" s="26">
        <f t="shared" si="278"/>
        <v>0.7576376632881846</v>
      </c>
      <c r="BR445" s="24">
        <f t="shared" si="279"/>
        <v>1.3948032424033433E-5</v>
      </c>
      <c r="BS445" s="24">
        <f t="shared" si="280"/>
        <v>6.6381078965359005E-5</v>
      </c>
      <c r="BT445" s="42">
        <f t="shared" si="281"/>
        <v>0.77438578823875692</v>
      </c>
      <c r="BU445" s="42">
        <f t="shared" si="282"/>
        <v>0.77443822128529827</v>
      </c>
      <c r="BV445" s="28">
        <f t="shared" si="283"/>
        <v>0.77443822128529827</v>
      </c>
      <c r="BW445" s="5" t="str">
        <f t="shared" si="284"/>
        <v>OK</v>
      </c>
      <c r="BX445" s="51">
        <v>1.2</v>
      </c>
      <c r="BY445" s="96" cm="1">
        <f t="array" ref="BY445">_xll.DCETCVNPhuLucFHeSoOnDinh(AE445*1000, BX445*1000, AH445, AI445, AJ445, AK445, AL445, AM445, $D$29)</f>
        <v>1</v>
      </c>
      <c r="BZ445" s="52">
        <f t="shared" si="285"/>
        <v>0.88037496474087029</v>
      </c>
      <c r="CA445" s="54">
        <f t="shared" si="286"/>
        <v>0.88045529385225973</v>
      </c>
      <c r="CB445" s="5" t="str">
        <f t="shared" si="287"/>
        <v>OK</v>
      </c>
      <c r="CC445" s="56">
        <f t="shared" si="288"/>
        <v>0.34499859601035404</v>
      </c>
      <c r="CD445" s="55">
        <f t="shared" si="289"/>
        <v>0.34499859601035404</v>
      </c>
      <c r="CE445" s="54">
        <f t="shared" si="290"/>
        <v>0.34499859601035404</v>
      </c>
      <c r="CF445" s="52">
        <f t="shared" si="291"/>
        <v>0.38</v>
      </c>
      <c r="CG445" s="5" t="str">
        <f t="shared" si="292"/>
        <v>OK</v>
      </c>
      <c r="CH445" s="57">
        <f t="shared" si="293"/>
        <v>3.9972251123958262</v>
      </c>
      <c r="CI445" s="6">
        <f t="shared" si="294"/>
        <v>3.2</v>
      </c>
      <c r="CJ445" s="5" t="str">
        <f t="shared" si="295"/>
        <v>Gia cường</v>
      </c>
      <c r="DN445" s="181"/>
      <c r="DP445" s="27"/>
      <c r="DQ445" s="27"/>
      <c r="DR445" s="5"/>
      <c r="DS445" s="5"/>
      <c r="DT445" s="27"/>
      <c r="DU445" s="27"/>
      <c r="DV445" s="82"/>
      <c r="DW445" s="82"/>
      <c r="DX445" s="82"/>
      <c r="DY445" s="70"/>
      <c r="DZ445" s="16"/>
      <c r="EH445" s="42"/>
      <c r="EI445" s="42"/>
      <c r="EJ445" s="42"/>
      <c r="EK445" s="24"/>
      <c r="EL445" s="26"/>
      <c r="EM445" s="26"/>
      <c r="EN445" s="24"/>
      <c r="EO445" s="26"/>
      <c r="EP445" s="24"/>
      <c r="EQ445" s="26"/>
      <c r="ER445" s="24"/>
      <c r="ES445" s="24"/>
      <c r="ET445" s="42"/>
      <c r="EU445" s="42"/>
      <c r="EV445" s="28"/>
      <c r="EX445" s="51"/>
      <c r="EY445" s="96"/>
      <c r="EZ445" s="52"/>
      <c r="FA445" s="54"/>
      <c r="FB445" s="5"/>
      <c r="FC445" s="56"/>
      <c r="FD445" s="55"/>
      <c r="FE445" s="54"/>
      <c r="FF445" s="52"/>
      <c r="FG445" s="5"/>
      <c r="FH445" s="57"/>
      <c r="FI445" s="6"/>
      <c r="FJ445" s="5"/>
    </row>
    <row r="446" spans="27:166">
      <c r="AA446" s="18" t="s">
        <v>131</v>
      </c>
      <c r="AB446" s="22" t="s">
        <v>342</v>
      </c>
      <c r="AC446" s="22" t="s">
        <v>211</v>
      </c>
      <c r="AD446" s="74">
        <v>4.92</v>
      </c>
      <c r="AE446" s="74">
        <v>9.84</v>
      </c>
      <c r="AF446" s="22">
        <v>1228</v>
      </c>
      <c r="AG446" s="22">
        <v>728</v>
      </c>
      <c r="AH446" s="22">
        <v>978</v>
      </c>
      <c r="AI446" s="6">
        <v>10</v>
      </c>
      <c r="AJ446" s="6">
        <v>300</v>
      </c>
      <c r="AK446" s="6">
        <v>14</v>
      </c>
      <c r="AL446" s="6">
        <v>300</v>
      </c>
      <c r="AM446" s="6">
        <v>14</v>
      </c>
      <c r="AN446" s="5" t="str" cm="1">
        <f t="array" ref="AN446">_xll.Dce_Name_SectI(AF446, AG446, AJ446, AI446, AK446, "x", "-", $Q$14)</f>
        <v>(1228-728)x300x10x14</v>
      </c>
      <c r="AO446" s="5">
        <f t="shared" si="260"/>
        <v>950</v>
      </c>
      <c r="AP446" s="27">
        <f t="shared" si="261"/>
        <v>179</v>
      </c>
      <c r="AQ446" s="27">
        <f t="shared" si="262"/>
        <v>266613.79666666663</v>
      </c>
      <c r="AR446" s="5">
        <f t="shared" si="263"/>
        <v>6307.916666666667</v>
      </c>
      <c r="AS446" s="5">
        <f t="shared" si="264"/>
        <v>5452.224880708929</v>
      </c>
      <c r="AT446" s="27">
        <f t="shared" si="265"/>
        <v>420.52777777777777</v>
      </c>
      <c r="AU446" s="27">
        <f t="shared" si="266"/>
        <v>3152.5250000000001</v>
      </c>
      <c r="AV446" s="82">
        <f t="shared" si="267"/>
        <v>8.7013333333333334E-7</v>
      </c>
      <c r="AW446" s="82">
        <f t="shared" si="268"/>
        <v>14636412</v>
      </c>
      <c r="AX446" s="82">
        <f t="shared" si="269"/>
        <v>1.4636412E-5</v>
      </c>
      <c r="AY446" s="70">
        <f t="shared" si="270"/>
        <v>0.1509925520416649</v>
      </c>
      <c r="AZ446" s="16">
        <f t="shared" si="271"/>
        <v>723</v>
      </c>
      <c r="BA446" s="22" t="s">
        <v>324</v>
      </c>
      <c r="BB446" s="23">
        <v>75.838688673834426</v>
      </c>
      <c r="BC446" s="23">
        <v>124.2309268977708</v>
      </c>
      <c r="BD446" s="23">
        <v>6.9054320622187526E-2</v>
      </c>
      <c r="BE446" s="23">
        <v>1.4055258586078891E-3</v>
      </c>
      <c r="BF446" s="23">
        <v>0.33794599116928459</v>
      </c>
      <c r="BG446" s="23">
        <v>720.22275001589787</v>
      </c>
      <c r="BH446" s="42" cm="1">
        <f t="array" ref="BH446">_xll.Bimoment(BE446,AY446,AD446,AE446,$O$75)</f>
        <v>-5.3254667208574441E-3</v>
      </c>
      <c r="BI446" s="42">
        <f t="shared" si="272"/>
        <v>7.2688758549671086E-3</v>
      </c>
      <c r="BJ446" s="42">
        <f t="shared" si="273"/>
        <v>14.789396059258427</v>
      </c>
      <c r="BK446" s="24">
        <f t="shared" si="274"/>
        <v>0.44210526315789472</v>
      </c>
      <c r="BL446" s="26" cm="1">
        <f t="array" ref="BL446">_xll.TCVN5575AnnexEHeSoCx(1,BK446)</f>
        <v>1.1362105263157896</v>
      </c>
      <c r="BM446" s="26">
        <f t="shared" si="275"/>
        <v>1.47</v>
      </c>
      <c r="BN446" s="24">
        <f t="shared" si="276"/>
        <v>1</v>
      </c>
      <c r="BO446" s="26" cm="1">
        <f t="array" ref="BO446">noisuy1chieu(BQ446*BN446,$C$92:$M$92,$C$93:$M$93)</f>
        <v>2.5460126399993896</v>
      </c>
      <c r="BP446" s="24">
        <f t="shared" si="277"/>
        <v>1.9511570887858022E-2</v>
      </c>
      <c r="BQ446" s="26">
        <f t="shared" si="278"/>
        <v>0.53541276213075006</v>
      </c>
      <c r="BR446" s="24">
        <f t="shared" si="279"/>
        <v>2.5176173809611235E-3</v>
      </c>
      <c r="BS446" s="24">
        <f t="shared" si="280"/>
        <v>4.7583375066617699E-5</v>
      </c>
      <c r="BT446" s="42">
        <f t="shared" si="281"/>
        <v>0.55744195039956923</v>
      </c>
      <c r="BU446" s="42">
        <f t="shared" si="282"/>
        <v>0.55497191639367471</v>
      </c>
      <c r="BV446" s="28">
        <f t="shared" si="283"/>
        <v>0.55744195039956923</v>
      </c>
      <c r="BW446" s="5" t="str">
        <f t="shared" si="284"/>
        <v>OK</v>
      </c>
      <c r="BX446" s="51">
        <v>1.2</v>
      </c>
      <c r="BY446" s="96" cm="1">
        <f t="array" ref="BY446">_xll.DCETCVNPhuLucFHeSoOnDinh(AE446*1000, BX446*1000, AH446, AI446, AJ446, AK446, AL446, AM446, $D$29)</f>
        <v>1</v>
      </c>
      <c r="BZ446" s="52">
        <f t="shared" si="285"/>
        <v>0.6083416162567703</v>
      </c>
      <c r="CA446" s="54">
        <f t="shared" si="286"/>
        <v>0.61090681701279803</v>
      </c>
      <c r="CB446" s="5" t="str">
        <f t="shared" si="287"/>
        <v>OK</v>
      </c>
      <c r="CC446" s="56">
        <f t="shared" si="288"/>
        <v>0.34499859601035404</v>
      </c>
      <c r="CD446" s="55">
        <f t="shared" si="289"/>
        <v>0.34499859601035404</v>
      </c>
      <c r="CE446" s="54">
        <f t="shared" si="290"/>
        <v>0.34499859601035404</v>
      </c>
      <c r="CF446" s="52">
        <f t="shared" si="291"/>
        <v>0.38</v>
      </c>
      <c r="CG446" s="5" t="str">
        <f t="shared" si="292"/>
        <v>OK</v>
      </c>
      <c r="CH446" s="57">
        <f t="shared" si="293"/>
        <v>3.1644698806466955</v>
      </c>
      <c r="CI446" s="6">
        <f t="shared" si="294"/>
        <v>3.2</v>
      </c>
      <c r="CJ446" s="5" t="str">
        <f t="shared" si="295"/>
        <v>OK</v>
      </c>
      <c r="DN446" s="181"/>
      <c r="DP446" s="27"/>
      <c r="DQ446" s="27"/>
      <c r="DR446" s="5"/>
      <c r="DS446" s="5"/>
      <c r="DT446" s="27"/>
      <c r="DU446" s="27"/>
      <c r="DV446" s="82"/>
      <c r="DW446" s="82"/>
      <c r="DX446" s="82"/>
      <c r="DY446" s="70"/>
      <c r="DZ446" s="16"/>
      <c r="EH446" s="42"/>
      <c r="EI446" s="42"/>
      <c r="EJ446" s="42"/>
      <c r="EK446" s="24"/>
      <c r="EL446" s="26"/>
      <c r="EM446" s="26"/>
      <c r="EN446" s="24"/>
      <c r="EO446" s="26"/>
      <c r="EP446" s="24"/>
      <c r="EQ446" s="26"/>
      <c r="ER446" s="24"/>
      <c r="ES446" s="24"/>
      <c r="ET446" s="42"/>
      <c r="EU446" s="42"/>
      <c r="EV446" s="28"/>
      <c r="EX446" s="51"/>
      <c r="EY446" s="96"/>
      <c r="EZ446" s="52"/>
      <c r="FA446" s="54"/>
      <c r="FB446" s="5"/>
      <c r="FC446" s="56"/>
      <c r="FD446" s="55"/>
      <c r="FE446" s="54"/>
      <c r="FF446" s="52"/>
      <c r="FG446" s="5"/>
      <c r="FH446" s="57"/>
      <c r="FI446" s="6"/>
      <c r="FJ446" s="5"/>
    </row>
    <row r="447" spans="27:166">
      <c r="AA447" s="18" t="s">
        <v>131</v>
      </c>
      <c r="AB447" s="22" t="s">
        <v>342</v>
      </c>
      <c r="AC447" s="22" t="s">
        <v>211</v>
      </c>
      <c r="AD447" s="74">
        <v>8.26</v>
      </c>
      <c r="AE447" s="74">
        <v>9.84</v>
      </c>
      <c r="AF447" s="22">
        <v>1228</v>
      </c>
      <c r="AG447" s="22">
        <v>728</v>
      </c>
      <c r="AH447" s="22">
        <v>808.49119861273095</v>
      </c>
      <c r="AI447" s="6">
        <v>10</v>
      </c>
      <c r="AJ447" s="6">
        <v>300</v>
      </c>
      <c r="AK447" s="6">
        <v>14</v>
      </c>
      <c r="AL447" s="6">
        <v>300</v>
      </c>
      <c r="AM447" s="6">
        <v>14</v>
      </c>
      <c r="AN447" s="5" t="str" cm="1">
        <f t="array" ref="AN447">_xll.Dce_Name_SectI(AF447, AG447, AJ447, AI447, AK447, "x", "-", $Q$14)</f>
        <v>(1228-728)x300x10x14</v>
      </c>
      <c r="AO447" s="5">
        <f t="shared" si="260"/>
        <v>780.49119861273095</v>
      </c>
      <c r="AP447" s="27">
        <f t="shared" si="261"/>
        <v>162.04911986127311</v>
      </c>
      <c r="AQ447" s="27">
        <f t="shared" si="262"/>
        <v>172189.89394905735</v>
      </c>
      <c r="AR447" s="5">
        <f t="shared" si="263"/>
        <v>6306.5040933217724</v>
      </c>
      <c r="AS447" s="5">
        <f t="shared" si="264"/>
        <v>4259.5366342766256</v>
      </c>
      <c r="AT447" s="27">
        <f t="shared" si="265"/>
        <v>420.4336062214515</v>
      </c>
      <c r="AU447" s="27">
        <f t="shared" si="266"/>
        <v>2429.8896559766567</v>
      </c>
      <c r="AV447" s="82">
        <f t="shared" si="267"/>
        <v>8.1363039953757696E-7</v>
      </c>
      <c r="AW447" s="82">
        <f t="shared" si="268"/>
        <v>9941656.1686012279</v>
      </c>
      <c r="AX447" s="82">
        <f t="shared" si="269"/>
        <v>9.9416561686012285E-6</v>
      </c>
      <c r="AY447" s="70">
        <f t="shared" si="270"/>
        <v>0.17715937900807543</v>
      </c>
      <c r="AZ447" s="16">
        <f t="shared" si="271"/>
        <v>595.86839895954824</v>
      </c>
      <c r="BA447" s="22" t="s">
        <v>324</v>
      </c>
      <c r="BB447" s="23">
        <v>76.941628927371852</v>
      </c>
      <c r="BC447" s="23">
        <v>101.68249472300852</v>
      </c>
      <c r="BD447" s="23">
        <v>6.9054320622187526E-2</v>
      </c>
      <c r="BE447" s="23">
        <v>1.4055258586078891E-3</v>
      </c>
      <c r="BF447" s="23">
        <v>0.56835516096722216</v>
      </c>
      <c r="BG447" s="23">
        <v>343.21903803855207</v>
      </c>
      <c r="BH447" s="42" cm="1">
        <f t="array" ref="BH447">_xll.Bimoment(BE447,AY447,AD447,AE447,$O$75)</f>
        <v>1.9278299433201204E-3</v>
      </c>
      <c r="BI447" s="42">
        <f t="shared" si="272"/>
        <v>8.8475463586170852E-3</v>
      </c>
      <c r="BJ447" s="42">
        <f t="shared" si="273"/>
        <v>12.105058895596251</v>
      </c>
      <c r="BK447" s="24">
        <f t="shared" si="274"/>
        <v>0.53812266012290844</v>
      </c>
      <c r="BL447" s="26" cm="1">
        <f t="array" ref="BL447">_xll.TCVN5575AnnexEHeSoCx(1,BK447)</f>
        <v>1.1161877339877091</v>
      </c>
      <c r="BM447" s="26">
        <f t="shared" si="275"/>
        <v>1.47</v>
      </c>
      <c r="BN447" s="24">
        <f t="shared" si="276"/>
        <v>1</v>
      </c>
      <c r="BO447" s="26" cm="1">
        <f t="array" ref="BO447">noisuy1chieu(BQ447*BN447,$C$92:$M$92,$C$93:$M$93)</f>
        <v>2.1218202114105225</v>
      </c>
      <c r="BP447" s="24">
        <f t="shared" si="277"/>
        <v>2.1865990343605299E-2</v>
      </c>
      <c r="BQ447" s="26">
        <f t="shared" si="278"/>
        <v>0.33244990899675242</v>
      </c>
      <c r="BR447" s="24">
        <f t="shared" si="279"/>
        <v>4.2350593646117186E-3</v>
      </c>
      <c r="BS447" s="24">
        <f t="shared" si="280"/>
        <v>2.5078768494150494E-5</v>
      </c>
      <c r="BT447" s="42">
        <f t="shared" si="281"/>
        <v>0.35855095870496945</v>
      </c>
      <c r="BU447" s="42">
        <f t="shared" si="282"/>
        <v>0.3543409781088519</v>
      </c>
      <c r="BV447" s="28">
        <f t="shared" si="283"/>
        <v>0.35855095870496945</v>
      </c>
      <c r="BW447" s="5" t="str">
        <f t="shared" si="284"/>
        <v>OK</v>
      </c>
      <c r="BX447" s="51">
        <v>1.2</v>
      </c>
      <c r="BY447" s="96" cm="1">
        <f t="array" ref="BY447">_xll.DCETCVNPhuLucFHeSoOnDinh(AE447*1000, BX447*1000, AH447, AI447, AJ447, AK447, AL447, AM447, $D$29)</f>
        <v>1</v>
      </c>
      <c r="BZ447" s="52">
        <f t="shared" si="285"/>
        <v>0.37107651058750513</v>
      </c>
      <c r="CA447" s="54">
        <f t="shared" si="286"/>
        <v>0.37533664872061101</v>
      </c>
      <c r="CB447" s="5" t="str">
        <f t="shared" si="287"/>
        <v>OK</v>
      </c>
      <c r="CC447" s="56">
        <f t="shared" si="288"/>
        <v>0.34499859601035404</v>
      </c>
      <c r="CD447" s="55">
        <f t="shared" si="289"/>
        <v>0.34499859601035404</v>
      </c>
      <c r="CE447" s="54">
        <f t="shared" si="290"/>
        <v>0.34499859601035404</v>
      </c>
      <c r="CF447" s="52">
        <f t="shared" si="291"/>
        <v>0.38</v>
      </c>
      <c r="CG447" s="5" t="str">
        <f t="shared" si="292"/>
        <v>OK</v>
      </c>
      <c r="CH447" s="57">
        <f t="shared" si="293"/>
        <v>2.5998325159156055</v>
      </c>
      <c r="CI447" s="6">
        <f t="shared" si="294"/>
        <v>3.2</v>
      </c>
      <c r="CJ447" s="5" t="str">
        <f t="shared" si="295"/>
        <v>OK</v>
      </c>
      <c r="DN447" s="181"/>
      <c r="DP447" s="27"/>
      <c r="DQ447" s="27"/>
      <c r="DR447" s="5"/>
      <c r="DS447" s="5"/>
      <c r="DT447" s="27"/>
      <c r="DU447" s="27"/>
      <c r="DV447" s="82"/>
      <c r="DW447" s="82"/>
      <c r="DX447" s="82"/>
      <c r="DY447" s="70"/>
      <c r="DZ447" s="16"/>
      <c r="EH447" s="42"/>
      <c r="EI447" s="42"/>
      <c r="EJ447" s="42"/>
      <c r="EK447" s="24"/>
      <c r="EL447" s="26"/>
      <c r="EM447" s="26"/>
      <c r="EN447" s="24"/>
      <c r="EO447" s="26"/>
      <c r="EP447" s="24"/>
      <c r="EQ447" s="26"/>
      <c r="ER447" s="24"/>
      <c r="ES447" s="24"/>
      <c r="ET447" s="42"/>
      <c r="EU447" s="42"/>
      <c r="EV447" s="28"/>
      <c r="EX447" s="51"/>
      <c r="EY447" s="96"/>
      <c r="EZ447" s="52"/>
      <c r="FA447" s="54"/>
      <c r="FB447" s="5"/>
      <c r="FC447" s="56"/>
      <c r="FD447" s="55"/>
      <c r="FE447" s="54"/>
      <c r="FF447" s="52"/>
      <c r="FG447" s="5"/>
      <c r="FH447" s="57"/>
      <c r="FI447" s="6"/>
      <c r="FJ447" s="5"/>
    </row>
    <row r="448" spans="27:166">
      <c r="AA448" s="18" t="s">
        <v>131</v>
      </c>
      <c r="AB448" s="22" t="s">
        <v>342</v>
      </c>
      <c r="AC448" s="22" t="s">
        <v>211</v>
      </c>
      <c r="AD448" s="74">
        <v>8.26</v>
      </c>
      <c r="AE448" s="74">
        <v>9.84</v>
      </c>
      <c r="AF448" s="22">
        <v>1228</v>
      </c>
      <c r="AG448" s="22">
        <v>728</v>
      </c>
      <c r="AH448" s="22">
        <v>808.49119861273095</v>
      </c>
      <c r="AI448" s="6">
        <v>10</v>
      </c>
      <c r="AJ448" s="6">
        <v>300</v>
      </c>
      <c r="AK448" s="6">
        <v>14</v>
      </c>
      <c r="AL448" s="6">
        <v>300</v>
      </c>
      <c r="AM448" s="6">
        <v>14</v>
      </c>
      <c r="AN448" s="5" t="str" cm="1">
        <f t="array" ref="AN448">_xll.Dce_Name_SectI(AF448, AG448, AJ448, AI448, AK448, "x", "-", $Q$14)</f>
        <v>(1228-728)x300x10x14</v>
      </c>
      <c r="AO448" s="5">
        <f t="shared" si="260"/>
        <v>780.49119861273095</v>
      </c>
      <c r="AP448" s="27">
        <f t="shared" si="261"/>
        <v>162.04911986127311</v>
      </c>
      <c r="AQ448" s="27">
        <f t="shared" si="262"/>
        <v>172189.89394905735</v>
      </c>
      <c r="AR448" s="5">
        <f t="shared" si="263"/>
        <v>6306.5040933217724</v>
      </c>
      <c r="AS448" s="5">
        <f t="shared" si="264"/>
        <v>4259.5366342766256</v>
      </c>
      <c r="AT448" s="27">
        <f t="shared" si="265"/>
        <v>420.4336062214515</v>
      </c>
      <c r="AU448" s="27">
        <f t="shared" si="266"/>
        <v>2429.8896559766567</v>
      </c>
      <c r="AV448" s="82">
        <f t="shared" si="267"/>
        <v>8.1363039953757696E-7</v>
      </c>
      <c r="AW448" s="82">
        <f t="shared" si="268"/>
        <v>9941656.1686012279</v>
      </c>
      <c r="AX448" s="82">
        <f t="shared" si="269"/>
        <v>9.9416561686012285E-6</v>
      </c>
      <c r="AY448" s="70">
        <f t="shared" si="270"/>
        <v>0.17715937900807543</v>
      </c>
      <c r="AZ448" s="16">
        <f t="shared" si="271"/>
        <v>595.86839895954824</v>
      </c>
      <c r="BA448" s="22" t="s">
        <v>324</v>
      </c>
      <c r="BB448" s="23">
        <v>76.997260468895547</v>
      </c>
      <c r="BC448" s="23">
        <v>102.15072686437736</v>
      </c>
      <c r="BD448" s="23">
        <v>8.5776966665441989E-2</v>
      </c>
      <c r="BE448" s="23">
        <v>1.4055258586109683E-3</v>
      </c>
      <c r="BF448" s="23">
        <v>0.56835516096722216</v>
      </c>
      <c r="BG448" s="23">
        <v>343.2190493151179</v>
      </c>
      <c r="BH448" s="42" cm="1">
        <f t="array" ref="BH448">_xll.Bimoment(BE448,AY448,AD448,AE448,$O$75)</f>
        <v>1.9278299433243436E-3</v>
      </c>
      <c r="BI448" s="42">
        <f t="shared" si="272"/>
        <v>1.0990126066495638E-2</v>
      </c>
      <c r="BJ448" s="42">
        <f t="shared" si="273"/>
        <v>12.160800817187781</v>
      </c>
      <c r="BK448" s="24">
        <f t="shared" si="274"/>
        <v>0.53812266012290844</v>
      </c>
      <c r="BL448" s="26" cm="1">
        <f t="array" ref="BL448">_xll.TCVN5575AnnexEHeSoCx(1,BK448)</f>
        <v>1.1161877339877091</v>
      </c>
      <c r="BM448" s="26">
        <f t="shared" si="275"/>
        <v>1.47</v>
      </c>
      <c r="BN448" s="24">
        <f t="shared" si="276"/>
        <v>1</v>
      </c>
      <c r="BO448" s="26" cm="1">
        <f t="array" ref="BO448">noisuy1chieu(BQ448*BN448,$C$92:$M$92,$C$93:$M$93)</f>
        <v>2.1218202114105225</v>
      </c>
      <c r="BP448" s="24">
        <f t="shared" si="277"/>
        <v>2.1881800234385039E-2</v>
      </c>
      <c r="BQ448" s="26">
        <f t="shared" si="278"/>
        <v>0.33244991991949518</v>
      </c>
      <c r="BR448" s="24">
        <f t="shared" si="279"/>
        <v>4.2350593646117186E-3</v>
      </c>
      <c r="BS448" s="24">
        <f t="shared" si="280"/>
        <v>2.5078768494205432E-5</v>
      </c>
      <c r="BT448" s="42">
        <f t="shared" si="281"/>
        <v>0.35856677951849192</v>
      </c>
      <c r="BU448" s="42">
        <f t="shared" si="282"/>
        <v>0.35435679892237443</v>
      </c>
      <c r="BV448" s="28">
        <f t="shared" si="283"/>
        <v>0.35856677951849192</v>
      </c>
      <c r="BW448" s="5" t="str">
        <f t="shared" si="284"/>
        <v>OK</v>
      </c>
      <c r="BX448" s="51">
        <v>1.2</v>
      </c>
      <c r="BY448" s="96" cm="1">
        <f t="array" ref="BY448">_xll.DCETCVNPhuLucFHeSoOnDinh(AE448*1000, BX448*1000, AH448, AI448, AJ448, AK448, AL448, AM448, $D$29)</f>
        <v>1</v>
      </c>
      <c r="BZ448" s="52">
        <f t="shared" si="285"/>
        <v>0.37107652277933673</v>
      </c>
      <c r="CA448" s="54">
        <f t="shared" si="286"/>
        <v>0.37533666091244267</v>
      </c>
      <c r="CB448" s="5" t="str">
        <f t="shared" si="287"/>
        <v>OK</v>
      </c>
      <c r="CC448" s="56">
        <f t="shared" si="288"/>
        <v>0.34499859601035404</v>
      </c>
      <c r="CD448" s="55">
        <f t="shared" si="289"/>
        <v>0.34499859601035404</v>
      </c>
      <c r="CE448" s="54">
        <f t="shared" si="290"/>
        <v>0.34499859601035404</v>
      </c>
      <c r="CF448" s="52">
        <f t="shared" si="291"/>
        <v>0.38</v>
      </c>
      <c r="CG448" s="5" t="str">
        <f t="shared" si="292"/>
        <v>OK</v>
      </c>
      <c r="CH448" s="57">
        <f t="shared" si="293"/>
        <v>2.5998325159156055</v>
      </c>
      <c r="CI448" s="6">
        <f t="shared" si="294"/>
        <v>3.2</v>
      </c>
      <c r="CJ448" s="5" t="str">
        <f t="shared" si="295"/>
        <v>OK</v>
      </c>
      <c r="DN448" s="181"/>
      <c r="DP448" s="27"/>
      <c r="DQ448" s="27"/>
      <c r="DR448" s="5"/>
      <c r="DS448" s="5"/>
      <c r="DT448" s="27"/>
      <c r="DU448" s="27"/>
      <c r="DV448" s="82"/>
      <c r="DW448" s="82"/>
      <c r="DX448" s="82"/>
      <c r="DY448" s="70"/>
      <c r="DZ448" s="16"/>
      <c r="EH448" s="42"/>
      <c r="EI448" s="42"/>
      <c r="EJ448" s="42"/>
      <c r="EK448" s="24"/>
      <c r="EL448" s="26"/>
      <c r="EM448" s="26"/>
      <c r="EN448" s="24"/>
      <c r="EO448" s="26"/>
      <c r="EP448" s="24"/>
      <c r="EQ448" s="26"/>
      <c r="ER448" s="24"/>
      <c r="ES448" s="24"/>
      <c r="ET448" s="42"/>
      <c r="EU448" s="42"/>
      <c r="EV448" s="28"/>
      <c r="EX448" s="51"/>
      <c r="EY448" s="96"/>
      <c r="EZ448" s="52"/>
      <c r="FA448" s="54"/>
      <c r="FB448" s="5"/>
      <c r="FC448" s="56"/>
      <c r="FD448" s="55"/>
      <c r="FE448" s="54"/>
      <c r="FF448" s="52"/>
      <c r="FG448" s="5"/>
      <c r="FH448" s="57"/>
      <c r="FI448" s="6"/>
      <c r="FJ448" s="5"/>
    </row>
    <row r="449" spans="27:166">
      <c r="AA449" s="18" t="s">
        <v>131</v>
      </c>
      <c r="AB449" s="22" t="s">
        <v>342</v>
      </c>
      <c r="AC449" s="22" t="s">
        <v>211</v>
      </c>
      <c r="AD449" s="74">
        <v>9.84</v>
      </c>
      <c r="AE449" s="74">
        <v>9.84</v>
      </c>
      <c r="AF449" s="22">
        <v>1228</v>
      </c>
      <c r="AG449" s="22">
        <v>728</v>
      </c>
      <c r="AH449" s="22">
        <v>728</v>
      </c>
      <c r="AI449" s="6">
        <v>10</v>
      </c>
      <c r="AJ449" s="6">
        <v>300</v>
      </c>
      <c r="AK449" s="6">
        <v>14</v>
      </c>
      <c r="AL449" s="6">
        <v>300</v>
      </c>
      <c r="AM449" s="6">
        <v>14</v>
      </c>
      <c r="AN449" s="5" t="str" cm="1">
        <f t="array" ref="AN449">_xll.Dce_Name_SectI(AF449, AG449, AJ449, AI449, AK449, "x", "-", $Q$14)</f>
        <v>(1228-728)x300x10x14</v>
      </c>
      <c r="AO449" s="5">
        <f t="shared" si="260"/>
        <v>700</v>
      </c>
      <c r="AP449" s="27">
        <f t="shared" si="261"/>
        <v>154</v>
      </c>
      <c r="AQ449" s="27">
        <f t="shared" si="262"/>
        <v>135654.21333333332</v>
      </c>
      <c r="AR449" s="5">
        <f t="shared" si="263"/>
        <v>6305.833333333333</v>
      </c>
      <c r="AS449" s="5">
        <f t="shared" si="264"/>
        <v>3726.7641025641024</v>
      </c>
      <c r="AT449" s="27">
        <f t="shared" si="265"/>
        <v>420.38888888888886</v>
      </c>
      <c r="AU449" s="27">
        <f t="shared" si="266"/>
        <v>2111.9</v>
      </c>
      <c r="AV449" s="82">
        <f t="shared" si="267"/>
        <v>7.8680000000000003E-7</v>
      </c>
      <c r="AW449" s="82">
        <f t="shared" si="268"/>
        <v>8029287</v>
      </c>
      <c r="AX449" s="82">
        <f t="shared" si="269"/>
        <v>8.0292870000000006E-6</v>
      </c>
      <c r="AY449" s="70">
        <f t="shared" si="270"/>
        <v>0.19385348826075771</v>
      </c>
      <c r="AZ449" s="16">
        <f t="shared" si="271"/>
        <v>535.5</v>
      </c>
      <c r="BA449" s="22" t="s">
        <v>324</v>
      </c>
      <c r="BB449" s="23">
        <v>77.504798398516769</v>
      </c>
      <c r="BC449" s="23">
        <v>91.307321125227929</v>
      </c>
      <c r="BD449" s="23">
        <v>8.5776966665441989E-2</v>
      </c>
      <c r="BE449" s="23">
        <v>1.4055258586109683E-3</v>
      </c>
      <c r="BF449" s="23">
        <v>0.43245006922499579</v>
      </c>
      <c r="BG449" s="23">
        <v>189.9499221283377</v>
      </c>
      <c r="BH449" s="42" cm="1">
        <f t="array" ref="BH449">_xll.Bimoment(BE449,AY449,AD449,AE449,$O$75)</f>
        <v>1.0707770678444112E-2</v>
      </c>
      <c r="BI449" s="42">
        <f t="shared" si="272"/>
        <v>1.2253852380777428E-2</v>
      </c>
      <c r="BJ449" s="42">
        <f t="shared" si="273"/>
        <v>10.869919181574755</v>
      </c>
      <c r="BK449" s="24">
        <f t="shared" si="274"/>
        <v>0.6</v>
      </c>
      <c r="BL449" s="26" cm="1">
        <f t="array" ref="BL449">_xll.TCVN5575AnnexEHeSoCx(1,BK449)</f>
        <v>1.1099999999999999</v>
      </c>
      <c r="BM449" s="26">
        <f t="shared" si="275"/>
        <v>1.47</v>
      </c>
      <c r="BN449" s="24">
        <f t="shared" si="276"/>
        <v>1</v>
      </c>
      <c r="BO449" s="26" cm="1">
        <f t="array" ref="BO449">noisuy1chieu(BQ449*BN449,$C$92:$M$92,$C$93:$M$93)</f>
        <v>1.8689620494842529</v>
      </c>
      <c r="BP449" s="24">
        <f t="shared" si="277"/>
        <v>2.3177272248360282E-2</v>
      </c>
      <c r="BQ449" s="26">
        <f t="shared" si="278"/>
        <v>0.21146509390788923</v>
      </c>
      <c r="BR449" s="24">
        <f t="shared" si="279"/>
        <v>3.2227146952760544E-3</v>
      </c>
      <c r="BS449" s="24">
        <f t="shared" si="280"/>
        <v>1.7596873999681443E-4</v>
      </c>
      <c r="BT449" s="42">
        <f t="shared" si="281"/>
        <v>0.23786508085152555</v>
      </c>
      <c r="BU449" s="42">
        <f t="shared" si="282"/>
        <v>0.23481833489624632</v>
      </c>
      <c r="BV449" s="28">
        <f t="shared" si="283"/>
        <v>0.23786508085152555</v>
      </c>
      <c r="BW449" s="5" t="str">
        <f t="shared" si="284"/>
        <v>OK</v>
      </c>
      <c r="BX449" s="51">
        <v>1.2</v>
      </c>
      <c r="BY449" s="96" cm="1">
        <f t="array" ref="BY449">_xll.DCETCVNPhuLucFHeSoOnDinh(AE449*1000, BX449*1000, AH449, AI449, AJ449, AK449, AL449, AM449, $D$29)</f>
        <v>1</v>
      </c>
      <c r="BZ449" s="52">
        <f t="shared" si="285"/>
        <v>0.23472625423775709</v>
      </c>
      <c r="CA449" s="54">
        <f t="shared" si="286"/>
        <v>0.23812493767302995</v>
      </c>
      <c r="CB449" s="5" t="str">
        <f t="shared" si="287"/>
        <v>OK</v>
      </c>
      <c r="CC449" s="56">
        <f t="shared" si="288"/>
        <v>0.34499859601035404</v>
      </c>
      <c r="CD449" s="55">
        <f t="shared" si="289"/>
        <v>0.34499859601035404</v>
      </c>
      <c r="CE449" s="54">
        <f t="shared" si="290"/>
        <v>0.34499859601035404</v>
      </c>
      <c r="CF449" s="52">
        <f t="shared" si="291"/>
        <v>0.38</v>
      </c>
      <c r="CG449" s="5" t="str">
        <f t="shared" si="292"/>
        <v>OK</v>
      </c>
      <c r="CH449" s="57">
        <f t="shared" si="293"/>
        <v>2.3317146488975653</v>
      </c>
      <c r="CI449" s="6">
        <f t="shared" si="294"/>
        <v>3.2</v>
      </c>
      <c r="CJ449" s="5" t="str">
        <f t="shared" si="295"/>
        <v>OK</v>
      </c>
      <c r="DN449" s="181"/>
      <c r="DP449" s="27"/>
      <c r="DQ449" s="27"/>
      <c r="DR449" s="5"/>
      <c r="DS449" s="5"/>
      <c r="DT449" s="27"/>
      <c r="DU449" s="27"/>
      <c r="DV449" s="82"/>
      <c r="DW449" s="82"/>
      <c r="DX449" s="82"/>
      <c r="DY449" s="70"/>
      <c r="DZ449" s="16"/>
      <c r="EH449" s="42"/>
      <c r="EI449" s="42"/>
      <c r="EJ449" s="42"/>
      <c r="EK449" s="24"/>
      <c r="EL449" s="26"/>
      <c r="EM449" s="26"/>
      <c r="EN449" s="24"/>
      <c r="EO449" s="26"/>
      <c r="EP449" s="24"/>
      <c r="EQ449" s="26"/>
      <c r="ER449" s="24"/>
      <c r="ES449" s="24"/>
      <c r="ET449" s="42"/>
      <c r="EU449" s="42"/>
      <c r="EV449" s="28"/>
      <c r="EX449" s="51"/>
      <c r="EY449" s="96"/>
      <c r="EZ449" s="52"/>
      <c r="FA449" s="54"/>
      <c r="FB449" s="5"/>
      <c r="FC449" s="56"/>
      <c r="FD449" s="55"/>
      <c r="FE449" s="54"/>
      <c r="FF449" s="52"/>
      <c r="FG449" s="5"/>
      <c r="FH449" s="57"/>
      <c r="FI449" s="6"/>
      <c r="FJ449" s="5"/>
    </row>
    <row r="450" spans="27:166">
      <c r="AA450" s="18" t="s">
        <v>131</v>
      </c>
      <c r="AB450" s="22" t="s">
        <v>342</v>
      </c>
      <c r="AC450" s="22" t="s">
        <v>211</v>
      </c>
      <c r="AD450" s="74">
        <v>0</v>
      </c>
      <c r="AE450" s="74">
        <v>9.84</v>
      </c>
      <c r="AF450" s="22">
        <v>1228</v>
      </c>
      <c r="AG450" s="22">
        <v>728</v>
      </c>
      <c r="AH450" s="22">
        <v>1228</v>
      </c>
      <c r="AI450" s="6">
        <v>10</v>
      </c>
      <c r="AJ450" s="6">
        <v>300</v>
      </c>
      <c r="AK450" s="6">
        <v>14</v>
      </c>
      <c r="AL450" s="6">
        <v>300</v>
      </c>
      <c r="AM450" s="6">
        <v>14</v>
      </c>
      <c r="AN450" s="5" t="str" cm="1">
        <f t="array" ref="AN450">_xll.Dce_Name_SectI(AF450, AG450, AJ450, AI450, AK450, "x", "-", $Q$14)</f>
        <v>(1228-728)x300x10x14</v>
      </c>
      <c r="AO450" s="5">
        <f t="shared" si="260"/>
        <v>1200</v>
      </c>
      <c r="AP450" s="27">
        <f t="shared" si="261"/>
        <v>204</v>
      </c>
      <c r="AQ450" s="27">
        <f t="shared" si="262"/>
        <v>453510.88</v>
      </c>
      <c r="AR450" s="5">
        <f t="shared" si="263"/>
        <v>6310</v>
      </c>
      <c r="AS450" s="5">
        <f t="shared" si="264"/>
        <v>7386.170684039088</v>
      </c>
      <c r="AT450" s="27">
        <f t="shared" si="265"/>
        <v>420.66666666666669</v>
      </c>
      <c r="AU450" s="27">
        <f t="shared" si="266"/>
        <v>4349.3999999999996</v>
      </c>
      <c r="AV450" s="82">
        <f t="shared" si="267"/>
        <v>9.5346666666666665E-7</v>
      </c>
      <c r="AW450" s="82">
        <f t="shared" si="268"/>
        <v>23212287</v>
      </c>
      <c r="AX450" s="82">
        <f t="shared" si="269"/>
        <v>2.3212286999999999E-5</v>
      </c>
      <c r="AY450" s="70">
        <f t="shared" si="270"/>
        <v>0.12550866986930984</v>
      </c>
      <c r="AZ450" s="16">
        <f t="shared" si="271"/>
        <v>910.5</v>
      </c>
      <c r="BA450" s="22" t="s">
        <v>325</v>
      </c>
      <c r="BB450" s="23">
        <v>-3.6732680234999862</v>
      </c>
      <c r="BC450" s="23">
        <v>76.292923656675725</v>
      </c>
      <c r="BD450" s="23">
        <v>3.5676305331153957E-2</v>
      </c>
      <c r="BE450" s="23">
        <v>4.6272414300211739E-4</v>
      </c>
      <c r="BF450" s="23">
        <v>1.0145118801091479E-3</v>
      </c>
      <c r="BG450" s="23">
        <v>833.85154298935686</v>
      </c>
      <c r="BH450" s="42" cm="1">
        <f t="array" ref="BH450">_xll.Bimoment(BE450,AY450,AD450,AE450,$O$75)</f>
        <v>3.6420375210228363E-3</v>
      </c>
      <c r="BI450" s="42">
        <f t="shared" si="272"/>
        <v>2.9730254442628299E-3</v>
      </c>
      <c r="BJ450" s="42">
        <f t="shared" si="273"/>
        <v>9.082490911509014</v>
      </c>
      <c r="BK450" s="24">
        <f t="shared" si="274"/>
        <v>0.35</v>
      </c>
      <c r="BL450" s="26" cm="1">
        <f t="array" ref="BL450">_xll.TCVN5575AnnexEHeSoCx(1,BK450)</f>
        <v>1.1619999999999999</v>
      </c>
      <c r="BM450" s="26">
        <f t="shared" si="275"/>
        <v>1.47</v>
      </c>
      <c r="BN450" s="24">
        <f t="shared" si="276"/>
        <v>1</v>
      </c>
      <c r="BO450" s="26" cm="1">
        <f t="array" ref="BO450">noisuy1chieu(BQ450*BN450,$C$92:$M$92,$C$93:$M$93)</f>
        <v>2.3621127605438232</v>
      </c>
      <c r="BP450" s="24">
        <f t="shared" si="277"/>
        <v>8.2923362243614263E-4</v>
      </c>
      <c r="BQ450" s="26">
        <f t="shared" si="278"/>
        <v>0.44742239826507946</v>
      </c>
      <c r="BR450" s="24">
        <f t="shared" si="279"/>
        <v>7.5553772513877898E-6</v>
      </c>
      <c r="BS450" s="24">
        <f t="shared" si="280"/>
        <v>2.7852248447611703E-5</v>
      </c>
      <c r="BT450" s="42">
        <f t="shared" si="281"/>
        <v>0.44825918726476699</v>
      </c>
      <c r="BU450" s="42">
        <f t="shared" si="282"/>
        <v>0.44827948413596319</v>
      </c>
      <c r="BV450" s="28">
        <f t="shared" si="283"/>
        <v>0.44827948413596319</v>
      </c>
      <c r="BW450" s="5" t="str">
        <f t="shared" si="284"/>
        <v>OK</v>
      </c>
      <c r="BX450" s="51">
        <v>1.2</v>
      </c>
      <c r="BY450" s="96" cm="1">
        <f t="array" ref="BY450">_xll.DCETCVNPhuLucFHeSoOnDinh(AE450*1000, BX450*1000, AH450, AI450, AJ450, AK450, AL450, AM450, $D$29)</f>
        <v>1</v>
      </c>
      <c r="BZ450" s="52">
        <f t="shared" si="285"/>
        <v>0.51990482678402217</v>
      </c>
      <c r="CA450" s="54">
        <f t="shared" si="286"/>
        <v>0.51994023440972115</v>
      </c>
      <c r="CB450" s="5" t="str">
        <f t="shared" si="287"/>
        <v>OK</v>
      </c>
      <c r="CC450" s="56">
        <f t="shared" si="288"/>
        <v>0.34499859601035404</v>
      </c>
      <c r="CD450" s="55">
        <f t="shared" si="289"/>
        <v>0.34499859601035404</v>
      </c>
      <c r="CE450" s="54">
        <f t="shared" si="290"/>
        <v>0.34499859601035404</v>
      </c>
      <c r="CF450" s="52">
        <f t="shared" si="291"/>
        <v>0.38</v>
      </c>
      <c r="CG450" s="5" t="str">
        <f t="shared" si="292"/>
        <v>OK</v>
      </c>
      <c r="CH450" s="57">
        <f t="shared" si="293"/>
        <v>3.9972251123958262</v>
      </c>
      <c r="CI450" s="6">
        <f t="shared" si="294"/>
        <v>3.2</v>
      </c>
      <c r="CJ450" s="5" t="str">
        <f t="shared" si="295"/>
        <v>Gia cường</v>
      </c>
      <c r="DN450" s="181"/>
      <c r="DP450" s="27"/>
      <c r="DQ450" s="27"/>
      <c r="DR450" s="5"/>
      <c r="DS450" s="5"/>
      <c r="DT450" s="27"/>
      <c r="DU450" s="27"/>
      <c r="DV450" s="82"/>
      <c r="DW450" s="82"/>
      <c r="DX450" s="82"/>
      <c r="DY450" s="70"/>
      <c r="DZ450" s="16"/>
      <c r="EH450" s="42"/>
      <c r="EI450" s="42"/>
      <c r="EJ450" s="42"/>
      <c r="EK450" s="24"/>
      <c r="EL450" s="26"/>
      <c r="EM450" s="26"/>
      <c r="EN450" s="24"/>
      <c r="EO450" s="26"/>
      <c r="EP450" s="24"/>
      <c r="EQ450" s="26"/>
      <c r="ER450" s="24"/>
      <c r="ES450" s="24"/>
      <c r="ET450" s="42"/>
      <c r="EU450" s="42"/>
      <c r="EV450" s="28"/>
      <c r="EX450" s="51"/>
      <c r="EY450" s="96"/>
      <c r="EZ450" s="52"/>
      <c r="FA450" s="54"/>
      <c r="FB450" s="5"/>
      <c r="FC450" s="56"/>
      <c r="FD450" s="55"/>
      <c r="FE450" s="54"/>
      <c r="FF450" s="52"/>
      <c r="FG450" s="5"/>
      <c r="FH450" s="57"/>
      <c r="FI450" s="6"/>
      <c r="FJ450" s="5"/>
    </row>
    <row r="451" spans="27:166">
      <c r="AA451" s="18" t="s">
        <v>131</v>
      </c>
      <c r="AB451" s="22" t="s">
        <v>342</v>
      </c>
      <c r="AC451" s="22" t="s">
        <v>211</v>
      </c>
      <c r="AD451" s="74">
        <v>4.92</v>
      </c>
      <c r="AE451" s="74">
        <v>9.84</v>
      </c>
      <c r="AF451" s="22">
        <v>1228</v>
      </c>
      <c r="AG451" s="22">
        <v>728</v>
      </c>
      <c r="AH451" s="22">
        <v>978</v>
      </c>
      <c r="AI451" s="6">
        <v>10</v>
      </c>
      <c r="AJ451" s="6">
        <v>300</v>
      </c>
      <c r="AK451" s="6">
        <v>14</v>
      </c>
      <c r="AL451" s="6">
        <v>300</v>
      </c>
      <c r="AM451" s="6">
        <v>14</v>
      </c>
      <c r="AN451" s="5" t="str" cm="1">
        <f t="array" ref="AN451">_xll.Dce_Name_SectI(AF451, AG451, AJ451, AI451, AK451, "x", "-", $Q$14)</f>
        <v>(1228-728)x300x10x14</v>
      </c>
      <c r="AO451" s="5">
        <f t="shared" si="260"/>
        <v>950</v>
      </c>
      <c r="AP451" s="27">
        <f t="shared" si="261"/>
        <v>179</v>
      </c>
      <c r="AQ451" s="27">
        <f t="shared" si="262"/>
        <v>266613.79666666663</v>
      </c>
      <c r="AR451" s="5">
        <f t="shared" si="263"/>
        <v>6307.916666666667</v>
      </c>
      <c r="AS451" s="5">
        <f t="shared" si="264"/>
        <v>5452.224880708929</v>
      </c>
      <c r="AT451" s="27">
        <f t="shared" si="265"/>
        <v>420.52777777777777</v>
      </c>
      <c r="AU451" s="27">
        <f t="shared" si="266"/>
        <v>3152.5250000000001</v>
      </c>
      <c r="AV451" s="82">
        <f t="shared" si="267"/>
        <v>8.7013333333333334E-7</v>
      </c>
      <c r="AW451" s="82">
        <f t="shared" si="268"/>
        <v>14636412</v>
      </c>
      <c r="AX451" s="82">
        <f t="shared" si="269"/>
        <v>1.4636412E-5</v>
      </c>
      <c r="AY451" s="70">
        <f t="shared" si="270"/>
        <v>0.1509925520416649</v>
      </c>
      <c r="AZ451" s="16">
        <f t="shared" si="271"/>
        <v>723</v>
      </c>
      <c r="BA451" s="22" t="s">
        <v>325</v>
      </c>
      <c r="BB451" s="23">
        <v>-1.9622019036569391</v>
      </c>
      <c r="BC451" s="23">
        <v>63.235008631636013</v>
      </c>
      <c r="BD451" s="23">
        <v>3.5676305331153957E-2</v>
      </c>
      <c r="BE451" s="23">
        <v>4.6272414300211739E-4</v>
      </c>
      <c r="BF451" s="23">
        <v>0.17454991780512766</v>
      </c>
      <c r="BG451" s="23">
        <v>490.19327717954593</v>
      </c>
      <c r="BH451" s="42" cm="1">
        <f t="array" ref="BH451">_xll.Bimoment(BE451,AY451,AD451,AE451,$O$75)</f>
        <v>-1.7532384832362738E-3</v>
      </c>
      <c r="BI451" s="42">
        <f t="shared" si="272"/>
        <v>3.7554005611741006E-3</v>
      </c>
      <c r="BJ451" s="42">
        <f t="shared" si="273"/>
        <v>7.5279772180519062</v>
      </c>
      <c r="BK451" s="24">
        <f t="shared" si="274"/>
        <v>0.44210526315789472</v>
      </c>
      <c r="BL451" s="26" cm="1">
        <f t="array" ref="BL451">_xll.TCVN5575AnnexEHeSoCx(1,BK451)</f>
        <v>1.1362105263157896</v>
      </c>
      <c r="BM451" s="26">
        <f t="shared" si="275"/>
        <v>1.47</v>
      </c>
      <c r="BN451" s="24">
        <f t="shared" si="276"/>
        <v>1</v>
      </c>
      <c r="BO451" s="26" cm="1">
        <f t="array" ref="BO451">noisuy1chieu(BQ451*BN451,$C$92:$M$92,$C$93:$M$93)</f>
        <v>2.188615083694458</v>
      </c>
      <c r="BP451" s="24">
        <f t="shared" si="277"/>
        <v>5.0482995169062695E-4</v>
      </c>
      <c r="BQ451" s="26">
        <f t="shared" si="278"/>
        <v>0.36440911718885821</v>
      </c>
      <c r="BR451" s="24">
        <f t="shared" si="279"/>
        <v>1.3003554366513991E-3</v>
      </c>
      <c r="BS451" s="24">
        <f t="shared" si="280"/>
        <v>1.8223413521338975E-5</v>
      </c>
      <c r="BT451" s="42">
        <f t="shared" si="281"/>
        <v>0.36621430257720022</v>
      </c>
      <c r="BU451" s="42">
        <f t="shared" si="282"/>
        <v>0.36493217055407012</v>
      </c>
      <c r="BV451" s="28">
        <f t="shared" si="283"/>
        <v>0.36621430257720022</v>
      </c>
      <c r="BW451" s="5" t="str">
        <f t="shared" si="284"/>
        <v>OK</v>
      </c>
      <c r="BX451" s="51">
        <v>1.2</v>
      </c>
      <c r="BY451" s="96" cm="1">
        <f t="array" ref="BY451">_xll.DCETCVNPhuLucFHeSoOnDinh(AE451*1000, BX451*1000, AH451, AI451, AJ451, AK451, AL451, AM451, $D$29)</f>
        <v>1</v>
      </c>
      <c r="BZ451" s="52">
        <f t="shared" si="285"/>
        <v>0.41404547483542481</v>
      </c>
      <c r="CA451" s="54">
        <f t="shared" si="286"/>
        <v>0.41536405368559753</v>
      </c>
      <c r="CB451" s="5" t="str">
        <f t="shared" si="287"/>
        <v>OK</v>
      </c>
      <c r="CC451" s="56">
        <f t="shared" si="288"/>
        <v>0.34499859601035404</v>
      </c>
      <c r="CD451" s="55">
        <f t="shared" si="289"/>
        <v>0.34499859601035404</v>
      </c>
      <c r="CE451" s="54">
        <f t="shared" si="290"/>
        <v>0.34499859601035404</v>
      </c>
      <c r="CF451" s="52">
        <f t="shared" si="291"/>
        <v>0.38</v>
      </c>
      <c r="CG451" s="5" t="str">
        <f t="shared" si="292"/>
        <v>OK</v>
      </c>
      <c r="CH451" s="57">
        <f t="shared" si="293"/>
        <v>3.1644698806466955</v>
      </c>
      <c r="CI451" s="6">
        <f t="shared" si="294"/>
        <v>3.2</v>
      </c>
      <c r="CJ451" s="5" t="str">
        <f t="shared" si="295"/>
        <v>OK</v>
      </c>
      <c r="DN451" s="181"/>
      <c r="DP451" s="27"/>
      <c r="DQ451" s="27"/>
      <c r="DR451" s="5"/>
      <c r="DS451" s="5"/>
      <c r="DT451" s="27"/>
      <c r="DU451" s="27"/>
      <c r="DV451" s="82"/>
      <c r="DW451" s="82"/>
      <c r="DX451" s="82"/>
      <c r="DY451" s="70"/>
      <c r="DZ451" s="16"/>
      <c r="EH451" s="42"/>
      <c r="EI451" s="42"/>
      <c r="EJ451" s="42"/>
      <c r="EK451" s="24"/>
      <c r="EL451" s="26"/>
      <c r="EM451" s="26"/>
      <c r="EN451" s="24"/>
      <c r="EO451" s="26"/>
      <c r="EP451" s="24"/>
      <c r="EQ451" s="26"/>
      <c r="ER451" s="24"/>
      <c r="ES451" s="24"/>
      <c r="ET451" s="42"/>
      <c r="EU451" s="42"/>
      <c r="EV451" s="28"/>
      <c r="EX451" s="51"/>
      <c r="EY451" s="96"/>
      <c r="EZ451" s="52"/>
      <c r="FA451" s="54"/>
      <c r="FB451" s="5"/>
      <c r="FC451" s="56"/>
      <c r="FD451" s="55"/>
      <c r="FE451" s="54"/>
      <c r="FF451" s="52"/>
      <c r="FG451" s="5"/>
      <c r="FH451" s="57"/>
      <c r="FI451" s="6"/>
      <c r="FJ451" s="5"/>
    </row>
    <row r="452" spans="27:166">
      <c r="AA452" s="18" t="s">
        <v>131</v>
      </c>
      <c r="AB452" s="22" t="s">
        <v>342</v>
      </c>
      <c r="AC452" s="22" t="s">
        <v>211</v>
      </c>
      <c r="AD452" s="74">
        <v>8.26</v>
      </c>
      <c r="AE452" s="74">
        <v>9.84</v>
      </c>
      <c r="AF452" s="22">
        <v>1228</v>
      </c>
      <c r="AG452" s="22">
        <v>728</v>
      </c>
      <c r="AH452" s="22">
        <v>808.49119861273095</v>
      </c>
      <c r="AI452" s="6">
        <v>10</v>
      </c>
      <c r="AJ452" s="6">
        <v>300</v>
      </c>
      <c r="AK452" s="6">
        <v>14</v>
      </c>
      <c r="AL452" s="6">
        <v>300</v>
      </c>
      <c r="AM452" s="6">
        <v>14</v>
      </c>
      <c r="AN452" s="5" t="str" cm="1">
        <f t="array" ref="AN452">_xll.Dce_Name_SectI(AF452, AG452, AJ452, AI452, AK452, "x", "-", $Q$14)</f>
        <v>(1228-728)x300x10x14</v>
      </c>
      <c r="AO452" s="5">
        <f t="shared" si="260"/>
        <v>780.49119861273095</v>
      </c>
      <c r="AP452" s="27">
        <f t="shared" si="261"/>
        <v>162.04911986127311</v>
      </c>
      <c r="AQ452" s="27">
        <f t="shared" si="262"/>
        <v>172189.89394905735</v>
      </c>
      <c r="AR452" s="5">
        <f t="shared" si="263"/>
        <v>6306.5040933217724</v>
      </c>
      <c r="AS452" s="5">
        <f t="shared" si="264"/>
        <v>4259.5366342766256</v>
      </c>
      <c r="AT452" s="27">
        <f t="shared" si="265"/>
        <v>420.4336062214515</v>
      </c>
      <c r="AU452" s="27">
        <f t="shared" si="266"/>
        <v>2429.8896559766567</v>
      </c>
      <c r="AV452" s="82">
        <f t="shared" si="267"/>
        <v>8.1363039953757696E-7</v>
      </c>
      <c r="AW452" s="82">
        <f t="shared" si="268"/>
        <v>9941656.1686012279</v>
      </c>
      <c r="AX452" s="82">
        <f t="shared" si="269"/>
        <v>9.9416561686012285E-6</v>
      </c>
      <c r="AY452" s="70">
        <f t="shared" si="270"/>
        <v>0.17715937900807543</v>
      </c>
      <c r="AZ452" s="16">
        <f t="shared" si="271"/>
        <v>595.86839895954824</v>
      </c>
      <c r="BA452" s="22" t="s">
        <v>325</v>
      </c>
      <c r="BB452" s="23">
        <v>-0.85926165011951294</v>
      </c>
      <c r="BC452" s="23">
        <v>53.899657176209189</v>
      </c>
      <c r="BD452" s="23">
        <v>3.5676305331153957E-2</v>
      </c>
      <c r="BE452" s="23">
        <v>4.6272414300211739E-4</v>
      </c>
      <c r="BF452" s="23">
        <v>0.29358878197386357</v>
      </c>
      <c r="BG452" s="23">
        <v>294.66715120032842</v>
      </c>
      <c r="BH452" s="42" cm="1">
        <f t="array" ref="BH452">_xll.Bimoment(BE452,AY452,AD452,AE452,$O$75)</f>
        <v>6.3467594915696712E-4</v>
      </c>
      <c r="BI452" s="42">
        <f t="shared" si="272"/>
        <v>4.5710067447994442E-3</v>
      </c>
      <c r="BJ452" s="42">
        <f t="shared" si="273"/>
        <v>6.4166258543106176</v>
      </c>
      <c r="BK452" s="24">
        <f t="shared" si="274"/>
        <v>0.53812266012290844</v>
      </c>
      <c r="BL452" s="26" cm="1">
        <f t="array" ref="BL452">_xll.TCVN5575AnnexEHeSoCx(1,BK452)</f>
        <v>1.1161877339877091</v>
      </c>
      <c r="BM452" s="26">
        <f t="shared" si="275"/>
        <v>1.47</v>
      </c>
      <c r="BN452" s="24">
        <f t="shared" si="276"/>
        <v>1</v>
      </c>
      <c r="BO452" s="26" cm="1">
        <f t="array" ref="BO452">noisuy1chieu(BQ452*BN452,$C$92:$M$92,$C$93:$M$93)</f>
        <v>2.0235307216644287</v>
      </c>
      <c r="BP452" s="24">
        <f t="shared" si="277"/>
        <v>2.4419299677004385E-4</v>
      </c>
      <c r="BQ452" s="26">
        <f t="shared" si="278"/>
        <v>0.28542142697188577</v>
      </c>
      <c r="BR452" s="24">
        <f t="shared" si="279"/>
        <v>2.1876566024797051E-3</v>
      </c>
      <c r="BS452" s="24">
        <f t="shared" si="280"/>
        <v>8.6574163848683778E-6</v>
      </c>
      <c r="BT452" s="42">
        <f t="shared" si="281"/>
        <v>0.28785327657113552</v>
      </c>
      <c r="BU452" s="42">
        <f t="shared" si="282"/>
        <v>0.2856742773850407</v>
      </c>
      <c r="BV452" s="28">
        <f t="shared" si="283"/>
        <v>0.28785327657113552</v>
      </c>
      <c r="BW452" s="5" t="str">
        <f t="shared" si="284"/>
        <v>OK</v>
      </c>
      <c r="BX452" s="51">
        <v>1.2</v>
      </c>
      <c r="BY452" s="96" cm="1">
        <f t="array" ref="BY452">_xll.DCETCVNPhuLucFHeSoOnDinh(AE452*1000, BX452*1000, AH452, AI452, AJ452, AK452, AL452, AM452, $D$29)</f>
        <v>1</v>
      </c>
      <c r="BZ452" s="52">
        <f t="shared" si="285"/>
        <v>0.31858389580328755</v>
      </c>
      <c r="CA452" s="54">
        <f t="shared" si="286"/>
        <v>0.32078020982215216</v>
      </c>
      <c r="CB452" s="5" t="str">
        <f t="shared" si="287"/>
        <v>OK</v>
      </c>
      <c r="CC452" s="56">
        <f t="shared" si="288"/>
        <v>0.34499859601035404</v>
      </c>
      <c r="CD452" s="55">
        <f t="shared" si="289"/>
        <v>0.34499859601035404</v>
      </c>
      <c r="CE452" s="54">
        <f t="shared" si="290"/>
        <v>0.34499859601035404</v>
      </c>
      <c r="CF452" s="52">
        <f t="shared" si="291"/>
        <v>0.38</v>
      </c>
      <c r="CG452" s="5" t="str">
        <f t="shared" si="292"/>
        <v>OK</v>
      </c>
      <c r="CH452" s="57">
        <f t="shared" si="293"/>
        <v>2.5998325159156055</v>
      </c>
      <c r="CI452" s="6">
        <f t="shared" si="294"/>
        <v>3.2</v>
      </c>
      <c r="CJ452" s="5" t="str">
        <f t="shared" si="295"/>
        <v>OK</v>
      </c>
      <c r="DN452" s="181"/>
      <c r="DP452" s="27"/>
      <c r="DQ452" s="27"/>
      <c r="DR452" s="5"/>
      <c r="DS452" s="5"/>
      <c r="DT452" s="27"/>
      <c r="DU452" s="27"/>
      <c r="DV452" s="82"/>
      <c r="DW452" s="82"/>
      <c r="DX452" s="82"/>
      <c r="DY452" s="70"/>
      <c r="DZ452" s="16"/>
      <c r="EH452" s="42"/>
      <c r="EI452" s="42"/>
      <c r="EJ452" s="42"/>
      <c r="EK452" s="24"/>
      <c r="EL452" s="26"/>
      <c r="EM452" s="26"/>
      <c r="EN452" s="24"/>
      <c r="EO452" s="26"/>
      <c r="EP452" s="24"/>
      <c r="EQ452" s="26"/>
      <c r="ER452" s="24"/>
      <c r="ES452" s="24"/>
      <c r="ET452" s="42"/>
      <c r="EU452" s="42"/>
      <c r="EV452" s="28"/>
      <c r="EX452" s="51"/>
      <c r="EY452" s="96"/>
      <c r="EZ452" s="52"/>
      <c r="FA452" s="54"/>
      <c r="FB452" s="5"/>
      <c r="FC452" s="56"/>
      <c r="FD452" s="55"/>
      <c r="FE452" s="54"/>
      <c r="FF452" s="52"/>
      <c r="FG452" s="5"/>
      <c r="FH452" s="57"/>
      <c r="FI452" s="6"/>
      <c r="FJ452" s="5"/>
    </row>
    <row r="453" spans="27:166">
      <c r="AA453" s="18" t="s">
        <v>131</v>
      </c>
      <c r="AB453" s="22" t="s">
        <v>342</v>
      </c>
      <c r="AC453" s="22" t="s">
        <v>211</v>
      </c>
      <c r="AD453" s="74">
        <v>8.26</v>
      </c>
      <c r="AE453" s="74">
        <v>9.84</v>
      </c>
      <c r="AF453" s="22">
        <v>1228</v>
      </c>
      <c r="AG453" s="22">
        <v>728</v>
      </c>
      <c r="AH453" s="22">
        <v>808.49119861273095</v>
      </c>
      <c r="AI453" s="6">
        <v>10</v>
      </c>
      <c r="AJ453" s="6">
        <v>300</v>
      </c>
      <c r="AK453" s="6">
        <v>14</v>
      </c>
      <c r="AL453" s="6">
        <v>300</v>
      </c>
      <c r="AM453" s="6">
        <v>14</v>
      </c>
      <c r="AN453" s="5" t="str" cm="1">
        <f t="array" ref="AN453">_xll.Dce_Name_SectI(AF453, AG453, AJ453, AI453, AK453, "x", "-", $Q$14)</f>
        <v>(1228-728)x300x10x14</v>
      </c>
      <c r="AO453" s="5">
        <f t="shared" si="260"/>
        <v>780.49119861273095</v>
      </c>
      <c r="AP453" s="27">
        <f t="shared" si="261"/>
        <v>162.04911986127311</v>
      </c>
      <c r="AQ453" s="27">
        <f t="shared" si="262"/>
        <v>172189.89394905735</v>
      </c>
      <c r="AR453" s="5">
        <f t="shared" si="263"/>
        <v>6306.5040933217724</v>
      </c>
      <c r="AS453" s="5">
        <f t="shared" si="264"/>
        <v>4259.5366342766256</v>
      </c>
      <c r="AT453" s="27">
        <f t="shared" si="265"/>
        <v>420.4336062214515</v>
      </c>
      <c r="AU453" s="27">
        <f t="shared" si="266"/>
        <v>2429.8896559766567</v>
      </c>
      <c r="AV453" s="82">
        <f t="shared" si="267"/>
        <v>8.1363039953757696E-7</v>
      </c>
      <c r="AW453" s="82">
        <f t="shared" si="268"/>
        <v>9941656.1686012279</v>
      </c>
      <c r="AX453" s="82">
        <f t="shared" si="269"/>
        <v>9.9416561686012285E-6</v>
      </c>
      <c r="AY453" s="70">
        <f t="shared" si="270"/>
        <v>0.17715937900807543</v>
      </c>
      <c r="AZ453" s="16">
        <f t="shared" si="271"/>
        <v>595.86839895954824</v>
      </c>
      <c r="BA453" s="22" t="s">
        <v>325</v>
      </c>
      <c r="BB453" s="23">
        <v>-0.80363010853761807</v>
      </c>
      <c r="BC453" s="23">
        <v>54.367889317576555</v>
      </c>
      <c r="BD453" s="23">
        <v>4.0768052832099499E-2</v>
      </c>
      <c r="BE453" s="23">
        <v>4.6272414300347047E-4</v>
      </c>
      <c r="BF453" s="23">
        <v>0.29358878197386318</v>
      </c>
      <c r="BG453" s="23">
        <v>294.66714792695893</v>
      </c>
      <c r="BH453" s="42" cm="1">
        <f t="array" ref="BH453">_xll.Bimoment(BE453,AY453,AD453,AE453,$O$75)</f>
        <v>6.3467594915882306E-4</v>
      </c>
      <c r="BI453" s="42">
        <f t="shared" si="272"/>
        <v>5.2233840566763461E-3</v>
      </c>
      <c r="BJ453" s="42">
        <f t="shared" si="273"/>
        <v>6.4723677759019704</v>
      </c>
      <c r="BK453" s="24">
        <f t="shared" si="274"/>
        <v>0.53812266012290844</v>
      </c>
      <c r="BL453" s="26" cm="1">
        <f t="array" ref="BL453">_xll.TCVN5575AnnexEHeSoCx(1,BK453)</f>
        <v>1.1161877339877091</v>
      </c>
      <c r="BM453" s="26">
        <f t="shared" si="275"/>
        <v>1.47</v>
      </c>
      <c r="BN453" s="24">
        <f t="shared" si="276"/>
        <v>1</v>
      </c>
      <c r="BO453" s="26" cm="1">
        <f t="array" ref="BO453">noisuy1chieu(BQ453*BN453,$C$92:$M$92,$C$93:$M$93)</f>
        <v>2.0235307216644287</v>
      </c>
      <c r="BP453" s="24">
        <f t="shared" si="277"/>
        <v>2.2838310597376459E-4</v>
      </c>
      <c r="BQ453" s="26">
        <f t="shared" si="278"/>
        <v>0.28542142380122426</v>
      </c>
      <c r="BR453" s="24">
        <f t="shared" si="279"/>
        <v>2.187656602479702E-3</v>
      </c>
      <c r="BS453" s="24">
        <f t="shared" si="280"/>
        <v>8.6574163848936956E-6</v>
      </c>
      <c r="BT453" s="42">
        <f t="shared" si="281"/>
        <v>0.28783746350967776</v>
      </c>
      <c r="BU453" s="42">
        <f t="shared" si="282"/>
        <v>0.28565846432358294</v>
      </c>
      <c r="BV453" s="28">
        <f t="shared" si="283"/>
        <v>0.28783746350967776</v>
      </c>
      <c r="BW453" s="5" t="str">
        <f t="shared" si="284"/>
        <v>OK</v>
      </c>
      <c r="BX453" s="51">
        <v>1.2</v>
      </c>
      <c r="BY453" s="96" cm="1">
        <f t="array" ref="BY453">_xll.DCETCVNPhuLucFHeSoOnDinh(AE453*1000, BX453*1000, AH453, AI453, AJ453, AK453, AL453, AM453, $D$29)</f>
        <v>1</v>
      </c>
      <c r="BZ453" s="52">
        <f t="shared" si="285"/>
        <v>0.31858389226423406</v>
      </c>
      <c r="CA453" s="54">
        <f t="shared" si="286"/>
        <v>0.32078020628309867</v>
      </c>
      <c r="CB453" s="5" t="str">
        <f t="shared" si="287"/>
        <v>OK</v>
      </c>
      <c r="CC453" s="56">
        <f t="shared" si="288"/>
        <v>0.34499859601035404</v>
      </c>
      <c r="CD453" s="55">
        <f t="shared" si="289"/>
        <v>0.34499859601035404</v>
      </c>
      <c r="CE453" s="54">
        <f t="shared" si="290"/>
        <v>0.34499859601035404</v>
      </c>
      <c r="CF453" s="52">
        <f t="shared" si="291"/>
        <v>0.38</v>
      </c>
      <c r="CG453" s="5" t="str">
        <f t="shared" si="292"/>
        <v>OK</v>
      </c>
      <c r="CH453" s="57">
        <f t="shared" si="293"/>
        <v>2.5998325159156055</v>
      </c>
      <c r="CI453" s="6">
        <f t="shared" si="294"/>
        <v>3.2</v>
      </c>
      <c r="CJ453" s="5" t="str">
        <f t="shared" si="295"/>
        <v>OK</v>
      </c>
      <c r="DN453" s="181"/>
      <c r="DP453" s="27"/>
      <c r="DQ453" s="27"/>
      <c r="DR453" s="5"/>
      <c r="DS453" s="5"/>
      <c r="DT453" s="27"/>
      <c r="DU453" s="27"/>
      <c r="DV453" s="82"/>
      <c r="DW453" s="82"/>
      <c r="DX453" s="82"/>
      <c r="DY453" s="70"/>
      <c r="DZ453" s="16"/>
      <c r="EH453" s="42"/>
      <c r="EI453" s="42"/>
      <c r="EJ453" s="42"/>
      <c r="EK453" s="24"/>
      <c r="EL453" s="26"/>
      <c r="EM453" s="26"/>
      <c r="EN453" s="24"/>
      <c r="EO453" s="26"/>
      <c r="EP453" s="24"/>
      <c r="EQ453" s="26"/>
      <c r="ER453" s="24"/>
      <c r="ES453" s="24"/>
      <c r="ET453" s="42"/>
      <c r="EU453" s="42"/>
      <c r="EV453" s="28"/>
      <c r="EX453" s="51"/>
      <c r="EY453" s="96"/>
      <c r="EZ453" s="52"/>
      <c r="FA453" s="54"/>
      <c r="FB453" s="5"/>
      <c r="FC453" s="56"/>
      <c r="FD453" s="55"/>
      <c r="FE453" s="54"/>
      <c r="FF453" s="52"/>
      <c r="FG453" s="5"/>
      <c r="FH453" s="57"/>
      <c r="FI453" s="6"/>
      <c r="FJ453" s="5"/>
    </row>
    <row r="454" spans="27:166">
      <c r="AA454" s="18" t="s">
        <v>131</v>
      </c>
      <c r="AB454" s="22" t="s">
        <v>342</v>
      </c>
      <c r="AC454" s="22" t="s">
        <v>211</v>
      </c>
      <c r="AD454" s="74">
        <v>9.84</v>
      </c>
      <c r="AE454" s="74">
        <v>9.84</v>
      </c>
      <c r="AF454" s="22">
        <v>1228</v>
      </c>
      <c r="AG454" s="22">
        <v>728</v>
      </c>
      <c r="AH454" s="22">
        <v>728</v>
      </c>
      <c r="AI454" s="6">
        <v>10</v>
      </c>
      <c r="AJ454" s="6">
        <v>300</v>
      </c>
      <c r="AK454" s="6">
        <v>14</v>
      </c>
      <c r="AL454" s="6">
        <v>300</v>
      </c>
      <c r="AM454" s="6">
        <v>14</v>
      </c>
      <c r="AN454" s="5" t="str" cm="1">
        <f t="array" ref="AN454">_xll.Dce_Name_SectI(AF454, AG454, AJ454, AI454, AK454, "x", "-", $Q$14)</f>
        <v>(1228-728)x300x10x14</v>
      </c>
      <c r="AO454" s="5">
        <f t="shared" si="260"/>
        <v>700</v>
      </c>
      <c r="AP454" s="27">
        <f t="shared" si="261"/>
        <v>154</v>
      </c>
      <c r="AQ454" s="27">
        <f t="shared" si="262"/>
        <v>135654.21333333332</v>
      </c>
      <c r="AR454" s="5">
        <f t="shared" si="263"/>
        <v>6305.833333333333</v>
      </c>
      <c r="AS454" s="5">
        <f t="shared" si="264"/>
        <v>3726.7641025641024</v>
      </c>
      <c r="AT454" s="27">
        <f t="shared" si="265"/>
        <v>420.38888888888886</v>
      </c>
      <c r="AU454" s="27">
        <f t="shared" si="266"/>
        <v>2111.9</v>
      </c>
      <c r="AV454" s="82">
        <f t="shared" si="267"/>
        <v>7.8680000000000003E-7</v>
      </c>
      <c r="AW454" s="82">
        <f t="shared" si="268"/>
        <v>8029287</v>
      </c>
      <c r="AX454" s="82">
        <f t="shared" si="269"/>
        <v>8.0292870000000006E-6</v>
      </c>
      <c r="AY454" s="70">
        <f t="shared" si="270"/>
        <v>0.19385348826075771</v>
      </c>
      <c r="AZ454" s="16">
        <f t="shared" si="271"/>
        <v>535.5</v>
      </c>
      <c r="BA454" s="22" t="s">
        <v>325</v>
      </c>
      <c r="BB454" s="23">
        <v>-0.29609217891638784</v>
      </c>
      <c r="BC454" s="23">
        <v>49.798710614203614</v>
      </c>
      <c r="BD454" s="23">
        <v>4.0768052832099499E-2</v>
      </c>
      <c r="BE454" s="23">
        <v>4.6272414300347047E-4</v>
      </c>
      <c r="BF454" s="23">
        <v>0.2289958478134784</v>
      </c>
      <c r="BG454" s="23">
        <v>212.13474011745652</v>
      </c>
      <c r="BH454" s="42" cm="1">
        <f t="array" ref="BH454">_xll.Bimoment(BE454,AY454,AD454,AE454,$O$75)</f>
        <v>3.5251887969939884E-3</v>
      </c>
      <c r="BI454" s="42">
        <f t="shared" si="272"/>
        <v>5.8240075474427855E-3</v>
      </c>
      <c r="BJ454" s="42">
        <f t="shared" si="273"/>
        <v>5.9284179302623352</v>
      </c>
      <c r="BK454" s="24">
        <f t="shared" si="274"/>
        <v>0.6</v>
      </c>
      <c r="BL454" s="26" cm="1">
        <f t="array" ref="BL454">_xll.TCVN5575AnnexEHeSoCx(1,BK454)</f>
        <v>1.1099999999999999</v>
      </c>
      <c r="BM454" s="26">
        <f t="shared" si="275"/>
        <v>1.47</v>
      </c>
      <c r="BN454" s="24">
        <f t="shared" si="276"/>
        <v>1</v>
      </c>
      <c r="BO454" s="26" cm="1">
        <f t="array" ref="BO454">noisuy1chieu(BQ454*BN454,$C$92:$M$92,$C$93:$M$93)</f>
        <v>1.9205801486968994</v>
      </c>
      <c r="BP454" s="24">
        <f t="shared" si="277"/>
        <v>8.8544311876910268E-5</v>
      </c>
      <c r="BQ454" s="26">
        <f t="shared" si="278"/>
        <v>0.23616273298472343</v>
      </c>
      <c r="BR454" s="24">
        <f t="shared" si="279"/>
        <v>1.7065283056336708E-3</v>
      </c>
      <c r="BS454" s="24">
        <f t="shared" si="280"/>
        <v>5.637504365481288E-5</v>
      </c>
      <c r="BT454" s="42">
        <f t="shared" si="281"/>
        <v>0.23795780560223401</v>
      </c>
      <c r="BU454" s="42">
        <f t="shared" si="282"/>
        <v>0.23630765234025514</v>
      </c>
      <c r="BV454" s="28">
        <f t="shared" si="283"/>
        <v>0.23795780560223401</v>
      </c>
      <c r="BW454" s="5" t="str">
        <f t="shared" si="284"/>
        <v>OK</v>
      </c>
      <c r="BX454" s="51">
        <v>1.2</v>
      </c>
      <c r="BY454" s="96" cm="1">
        <f t="array" ref="BY454">_xll.DCETCVNPhuLucFHeSoOnDinh(AE454*1000, BX454*1000, AH454, AI454, AJ454, AK454, AL454, AM454, $D$29)</f>
        <v>1</v>
      </c>
      <c r="BZ454" s="52">
        <f t="shared" si="285"/>
        <v>0.26214063361304296</v>
      </c>
      <c r="CA454" s="54">
        <f t="shared" si="286"/>
        <v>0.26390353696233143</v>
      </c>
      <c r="CB454" s="5" t="str">
        <f t="shared" si="287"/>
        <v>OK</v>
      </c>
      <c r="CC454" s="56">
        <f t="shared" si="288"/>
        <v>0.34499859601035404</v>
      </c>
      <c r="CD454" s="55">
        <f t="shared" si="289"/>
        <v>0.34499859601035404</v>
      </c>
      <c r="CE454" s="54">
        <f t="shared" si="290"/>
        <v>0.34499859601035404</v>
      </c>
      <c r="CF454" s="52">
        <f t="shared" si="291"/>
        <v>0.38</v>
      </c>
      <c r="CG454" s="5" t="str">
        <f t="shared" si="292"/>
        <v>OK</v>
      </c>
      <c r="CH454" s="57">
        <f t="shared" si="293"/>
        <v>2.3317146488975653</v>
      </c>
      <c r="CI454" s="6">
        <f t="shared" si="294"/>
        <v>3.2</v>
      </c>
      <c r="CJ454" s="5" t="str">
        <f t="shared" si="295"/>
        <v>OK</v>
      </c>
      <c r="DN454" s="181"/>
      <c r="DP454" s="27"/>
      <c r="DQ454" s="27"/>
      <c r="DR454" s="5"/>
      <c r="DS454" s="5"/>
      <c r="DT454" s="27"/>
      <c r="DU454" s="27"/>
      <c r="DV454" s="82"/>
      <c r="DW454" s="82"/>
      <c r="DX454" s="82"/>
      <c r="DY454" s="70"/>
      <c r="DZ454" s="16"/>
      <c r="EH454" s="42"/>
      <c r="EI454" s="42"/>
      <c r="EJ454" s="42"/>
      <c r="EK454" s="24"/>
      <c r="EL454" s="26"/>
      <c r="EM454" s="26"/>
      <c r="EN454" s="24"/>
      <c r="EO454" s="26"/>
      <c r="EP454" s="24"/>
      <c r="EQ454" s="26"/>
      <c r="ER454" s="24"/>
      <c r="ES454" s="24"/>
      <c r="ET454" s="42"/>
      <c r="EU454" s="42"/>
      <c r="EV454" s="28"/>
      <c r="EX454" s="51"/>
      <c r="EY454" s="96"/>
      <c r="EZ454" s="52"/>
      <c r="FA454" s="54"/>
      <c r="FB454" s="5"/>
      <c r="FC454" s="56"/>
      <c r="FD454" s="55"/>
      <c r="FE454" s="54"/>
      <c r="FF454" s="52"/>
      <c r="FG454" s="5"/>
      <c r="FH454" s="57"/>
      <c r="FI454" s="6"/>
      <c r="FJ454" s="5"/>
    </row>
    <row r="455" spans="27:166">
      <c r="AA455" s="18" t="s">
        <v>131</v>
      </c>
      <c r="AB455" s="22" t="s">
        <v>342</v>
      </c>
      <c r="AC455" s="22" t="s">
        <v>211</v>
      </c>
      <c r="AD455" s="74">
        <v>0</v>
      </c>
      <c r="AE455" s="74">
        <v>9.84</v>
      </c>
      <c r="AF455" s="22">
        <v>1228</v>
      </c>
      <c r="AG455" s="22">
        <v>728</v>
      </c>
      <c r="AH455" s="22">
        <v>1228</v>
      </c>
      <c r="AI455" s="6">
        <v>10</v>
      </c>
      <c r="AJ455" s="6">
        <v>300</v>
      </c>
      <c r="AK455" s="6">
        <v>14</v>
      </c>
      <c r="AL455" s="6">
        <v>300</v>
      </c>
      <c r="AM455" s="6">
        <v>14</v>
      </c>
      <c r="AN455" s="5" t="str" cm="1">
        <f t="array" ref="AN455">_xll.Dce_Name_SectI(AF455, AG455, AJ455, AI455, AK455, "x", "-", $Q$14)</f>
        <v>(1228-728)x300x10x14</v>
      </c>
      <c r="AO455" s="5">
        <f t="shared" si="260"/>
        <v>1200</v>
      </c>
      <c r="AP455" s="27">
        <f t="shared" si="261"/>
        <v>204</v>
      </c>
      <c r="AQ455" s="27">
        <f t="shared" si="262"/>
        <v>453510.88</v>
      </c>
      <c r="AR455" s="5">
        <f t="shared" si="263"/>
        <v>6310</v>
      </c>
      <c r="AS455" s="5">
        <f t="shared" si="264"/>
        <v>7386.170684039088</v>
      </c>
      <c r="AT455" s="27">
        <f t="shared" si="265"/>
        <v>420.66666666666669</v>
      </c>
      <c r="AU455" s="27">
        <f t="shared" si="266"/>
        <v>4349.3999999999996</v>
      </c>
      <c r="AV455" s="82">
        <f t="shared" si="267"/>
        <v>9.5346666666666665E-7</v>
      </c>
      <c r="AW455" s="82">
        <f t="shared" si="268"/>
        <v>23212287</v>
      </c>
      <c r="AX455" s="82">
        <f t="shared" si="269"/>
        <v>2.3212286999999999E-5</v>
      </c>
      <c r="AY455" s="70">
        <f t="shared" si="270"/>
        <v>0.12550866986930984</v>
      </c>
      <c r="AZ455" s="16">
        <f t="shared" si="271"/>
        <v>910.5</v>
      </c>
      <c r="BA455" s="22" t="s">
        <v>326</v>
      </c>
      <c r="BB455" s="23">
        <v>63.668659579896485</v>
      </c>
      <c r="BC455" s="23">
        <v>60.300496427882308</v>
      </c>
      <c r="BD455" s="23">
        <v>3.8059773202072128E-2</v>
      </c>
      <c r="BE455" s="23">
        <v>1.5571350388502712E-3</v>
      </c>
      <c r="BF455" s="23">
        <v>1.0534782052502578E-3</v>
      </c>
      <c r="BG455" s="23">
        <v>152.46565849870785</v>
      </c>
      <c r="BH455" s="42" cm="1">
        <f t="array" ref="BH455">_xll.Bimoment(BE455,AY455,AD455,AE455,$O$75)</f>
        <v>1.2255993819553281E-2</v>
      </c>
      <c r="BI455" s="42">
        <f t="shared" si="272"/>
        <v>3.1716477668393443E-3</v>
      </c>
      <c r="BJ455" s="42">
        <f t="shared" si="273"/>
        <v>7.1786305271288455</v>
      </c>
      <c r="BK455" s="24">
        <f t="shared" si="274"/>
        <v>0.35</v>
      </c>
      <c r="BL455" s="26" cm="1">
        <f t="array" ref="BL455">_xll.TCVN5575AnnexEHeSoCx(1,BK455)</f>
        <v>1.1619999999999999</v>
      </c>
      <c r="BM455" s="26">
        <f t="shared" si="275"/>
        <v>1.47</v>
      </c>
      <c r="BN455" s="24">
        <f t="shared" si="276"/>
        <v>1</v>
      </c>
      <c r="BO455" s="26" cm="1">
        <f t="array" ref="BO455">noisuy1chieu(BQ455*BN455,$C$92:$M$92,$C$93:$M$93)</f>
        <v>1.6058028936386108</v>
      </c>
      <c r="BP455" s="24">
        <f t="shared" si="277"/>
        <v>1.4373084915482311E-2</v>
      </c>
      <c r="BQ455" s="26">
        <f t="shared" si="278"/>
        <v>8.1808987645450901E-2</v>
      </c>
      <c r="BR455" s="24">
        <f t="shared" si="279"/>
        <v>7.8455712770207351E-6</v>
      </c>
      <c r="BS455" s="24">
        <f t="shared" si="280"/>
        <v>1.3787094987256998E-4</v>
      </c>
      <c r="BT455" s="42">
        <f t="shared" si="281"/>
        <v>9.6189918132210228E-2</v>
      </c>
      <c r="BU455" s="42">
        <f t="shared" si="282"/>
        <v>9.6319943510805778E-2</v>
      </c>
      <c r="BV455" s="28">
        <f t="shared" si="283"/>
        <v>9.6319943510805778E-2</v>
      </c>
      <c r="BW455" s="5" t="str">
        <f t="shared" si="284"/>
        <v>OK</v>
      </c>
      <c r="BX455" s="51">
        <v>1.2</v>
      </c>
      <c r="BY455" s="96" cm="1">
        <f t="array" ref="BY455">_xll.DCETCVNPhuLucFHeSoOnDinh(AE455*1000, BX455*1000, AH455, AI455, AJ455, AK455, AL455, AM455, $D$29)</f>
        <v>1</v>
      </c>
      <c r="BZ455" s="52">
        <f t="shared" si="285"/>
        <v>9.506204364401391E-2</v>
      </c>
      <c r="CA455" s="54">
        <f t="shared" si="286"/>
        <v>9.5207760165163496E-2</v>
      </c>
      <c r="CB455" s="5" t="str">
        <f t="shared" si="287"/>
        <v>OK</v>
      </c>
      <c r="CC455" s="56">
        <f t="shared" si="288"/>
        <v>0.34499859601035404</v>
      </c>
      <c r="CD455" s="55">
        <f t="shared" si="289"/>
        <v>0.34499859601035404</v>
      </c>
      <c r="CE455" s="54">
        <f t="shared" si="290"/>
        <v>0.34499859601035404</v>
      </c>
      <c r="CF455" s="52">
        <f t="shared" si="291"/>
        <v>0.38</v>
      </c>
      <c r="CG455" s="5" t="str">
        <f t="shared" si="292"/>
        <v>OK</v>
      </c>
      <c r="CH455" s="57">
        <f t="shared" si="293"/>
        <v>3.9972251123958262</v>
      </c>
      <c r="CI455" s="6">
        <f t="shared" si="294"/>
        <v>3.2</v>
      </c>
      <c r="CJ455" s="5" t="str">
        <f t="shared" si="295"/>
        <v>Gia cường</v>
      </c>
      <c r="DN455" s="181"/>
      <c r="DP455" s="27"/>
      <c r="DQ455" s="27"/>
      <c r="DR455" s="5"/>
      <c r="DS455" s="5"/>
      <c r="DT455" s="27"/>
      <c r="DU455" s="27"/>
      <c r="DV455" s="82"/>
      <c r="DW455" s="82"/>
      <c r="DX455" s="82"/>
      <c r="DY455" s="70"/>
      <c r="DZ455" s="16"/>
      <c r="EH455" s="42"/>
      <c r="EI455" s="42"/>
      <c r="EJ455" s="42"/>
      <c r="EK455" s="24"/>
      <c r="EL455" s="26"/>
      <c r="EM455" s="26"/>
      <c r="EN455" s="24"/>
      <c r="EO455" s="26"/>
      <c r="EP455" s="24"/>
      <c r="EQ455" s="26"/>
      <c r="ER455" s="24"/>
      <c r="ES455" s="24"/>
      <c r="ET455" s="42"/>
      <c r="EU455" s="42"/>
      <c r="EV455" s="28"/>
      <c r="EX455" s="51"/>
      <c r="EY455" s="96"/>
      <c r="EZ455" s="52"/>
      <c r="FA455" s="54"/>
      <c r="FB455" s="5"/>
      <c r="FC455" s="56"/>
      <c r="FD455" s="55"/>
      <c r="FE455" s="54"/>
      <c r="FF455" s="52"/>
      <c r="FG455" s="5"/>
      <c r="FH455" s="57"/>
      <c r="FI455" s="6"/>
      <c r="FJ455" s="5"/>
    </row>
    <row r="456" spans="27:166">
      <c r="AA456" s="18" t="s">
        <v>131</v>
      </c>
      <c r="AB456" s="22" t="s">
        <v>342</v>
      </c>
      <c r="AC456" s="22" t="s">
        <v>211</v>
      </c>
      <c r="AD456" s="74">
        <v>4.92</v>
      </c>
      <c r="AE456" s="74">
        <v>9.84</v>
      </c>
      <c r="AF456" s="22">
        <v>1228</v>
      </c>
      <c r="AG456" s="22">
        <v>728</v>
      </c>
      <c r="AH456" s="22">
        <v>978</v>
      </c>
      <c r="AI456" s="6">
        <v>10</v>
      </c>
      <c r="AJ456" s="6">
        <v>300</v>
      </c>
      <c r="AK456" s="6">
        <v>14</v>
      </c>
      <c r="AL456" s="6">
        <v>300</v>
      </c>
      <c r="AM456" s="6">
        <v>14</v>
      </c>
      <c r="AN456" s="5" t="str" cm="1">
        <f t="array" ref="AN456">_xll.Dce_Name_SectI(AF456, AG456, AJ456, AI456, AK456, "x", "-", $Q$14)</f>
        <v>(1228-728)x300x10x14</v>
      </c>
      <c r="AO456" s="5">
        <f t="shared" si="260"/>
        <v>950</v>
      </c>
      <c r="AP456" s="27">
        <f t="shared" si="261"/>
        <v>179</v>
      </c>
      <c r="AQ456" s="27">
        <f t="shared" si="262"/>
        <v>266613.79666666663</v>
      </c>
      <c r="AR456" s="5">
        <f t="shared" si="263"/>
        <v>6307.916666666667</v>
      </c>
      <c r="AS456" s="5">
        <f t="shared" si="264"/>
        <v>5452.224880708929</v>
      </c>
      <c r="AT456" s="27">
        <f t="shared" si="265"/>
        <v>420.52777777777777</v>
      </c>
      <c r="AU456" s="27">
        <f t="shared" si="266"/>
        <v>3152.5250000000001</v>
      </c>
      <c r="AV456" s="82">
        <f t="shared" si="267"/>
        <v>8.7013333333333334E-7</v>
      </c>
      <c r="AW456" s="82">
        <f t="shared" si="268"/>
        <v>14636412</v>
      </c>
      <c r="AX456" s="82">
        <f t="shared" si="269"/>
        <v>1.4636412E-5</v>
      </c>
      <c r="AY456" s="70">
        <f t="shared" si="270"/>
        <v>0.1509925520416649</v>
      </c>
      <c r="AZ456" s="16">
        <f t="shared" si="271"/>
        <v>723</v>
      </c>
      <c r="BA456" s="22" t="s">
        <v>326</v>
      </c>
      <c r="BB456" s="23">
        <v>65.379725699739524</v>
      </c>
      <c r="BC456" s="23">
        <v>44.142327896347524</v>
      </c>
      <c r="BD456" s="23">
        <v>3.8059773202072128E-2</v>
      </c>
      <c r="BE456" s="23">
        <v>1.5571350388502712E-3</v>
      </c>
      <c r="BF456" s="23">
        <v>0.18624008580448245</v>
      </c>
      <c r="BG456" s="23">
        <v>104.86504461951313</v>
      </c>
      <c r="BH456" s="42" cm="1">
        <f t="array" ref="BH456">_xll.Bimoment(BE456,AY456,AD456,AE456,$O$75)</f>
        <v>-5.8999062724406264E-3</v>
      </c>
      <c r="BI456" s="42">
        <f t="shared" si="272"/>
        <v>4.0062919160075931E-3</v>
      </c>
      <c r="BJ456" s="42">
        <f t="shared" si="273"/>
        <v>5.2550390352794674</v>
      </c>
      <c r="BK456" s="24">
        <f t="shared" si="274"/>
        <v>0.44210526315789472</v>
      </c>
      <c r="BL456" s="26" cm="1">
        <f t="array" ref="BL456">_xll.TCVN5575AnnexEHeSoCx(1,BK456)</f>
        <v>1.1362105263157896</v>
      </c>
      <c r="BM456" s="26">
        <f t="shared" si="275"/>
        <v>1.47</v>
      </c>
      <c r="BN456" s="24">
        <f t="shared" si="276"/>
        <v>1</v>
      </c>
      <c r="BO456" s="26" cm="1">
        <f t="array" ref="BO456">noisuy1chieu(BQ456*BN456,$C$92:$M$92,$C$93:$M$93)</f>
        <v>1.5994079113006592</v>
      </c>
      <c r="BP456" s="24">
        <f t="shared" si="277"/>
        <v>1.6820717432305822E-2</v>
      </c>
      <c r="BQ456" s="26">
        <f t="shared" si="278"/>
        <v>7.795655328779677E-2</v>
      </c>
      <c r="BR456" s="24">
        <f t="shared" si="279"/>
        <v>1.3874444121403501E-3</v>
      </c>
      <c r="BS456" s="24">
        <f t="shared" si="280"/>
        <v>8.3915849602598261E-5</v>
      </c>
      <c r="BT456" s="42">
        <f t="shared" si="281"/>
        <v>9.6164715132242937E-2</v>
      </c>
      <c r="BU456" s="42">
        <f t="shared" si="282"/>
        <v>9.4861186569705186E-2</v>
      </c>
      <c r="BV456" s="28">
        <f t="shared" si="283"/>
        <v>9.6164715132242937E-2</v>
      </c>
      <c r="BW456" s="5" t="str">
        <f t="shared" si="284"/>
        <v>OK</v>
      </c>
      <c r="BX456" s="51">
        <v>1.2</v>
      </c>
      <c r="BY456" s="96" cm="1">
        <f t="array" ref="BY456">_xll.DCETCVNPhuLucFHeSoOnDinh(AE456*1000, BX456*1000, AH456, AI456, AJ456, AK456, AL456, AM456, $D$29)</f>
        <v>1</v>
      </c>
      <c r="BZ456" s="52">
        <f t="shared" si="285"/>
        <v>8.8575056440892461E-2</v>
      </c>
      <c r="CA456" s="54">
        <f t="shared" si="286"/>
        <v>9.0046416702635412E-2</v>
      </c>
      <c r="CB456" s="5" t="str">
        <f t="shared" si="287"/>
        <v>OK</v>
      </c>
      <c r="CC456" s="56">
        <f t="shared" si="288"/>
        <v>0.34499859601035404</v>
      </c>
      <c r="CD456" s="55">
        <f t="shared" si="289"/>
        <v>0.34499859601035404</v>
      </c>
      <c r="CE456" s="54">
        <f t="shared" si="290"/>
        <v>0.34499859601035404</v>
      </c>
      <c r="CF456" s="52">
        <f t="shared" si="291"/>
        <v>0.38</v>
      </c>
      <c r="CG456" s="5" t="str">
        <f t="shared" si="292"/>
        <v>OK</v>
      </c>
      <c r="CH456" s="57">
        <f t="shared" si="293"/>
        <v>3.1644698806466955</v>
      </c>
      <c r="CI456" s="6">
        <f t="shared" si="294"/>
        <v>3.2</v>
      </c>
      <c r="CJ456" s="5" t="str">
        <f t="shared" si="295"/>
        <v>OK</v>
      </c>
      <c r="DN456" s="181"/>
      <c r="DP456" s="27"/>
      <c r="DQ456" s="27"/>
      <c r="DR456" s="5"/>
      <c r="DS456" s="5"/>
      <c r="DT456" s="27"/>
      <c r="DU456" s="27"/>
      <c r="DV456" s="82"/>
      <c r="DW456" s="82"/>
      <c r="DX456" s="82"/>
      <c r="DY456" s="70"/>
      <c r="DZ456" s="16"/>
      <c r="EH456" s="42"/>
      <c r="EI456" s="42"/>
      <c r="EJ456" s="42"/>
      <c r="EK456" s="24"/>
      <c r="EL456" s="26"/>
      <c r="EM456" s="26"/>
      <c r="EN456" s="24"/>
      <c r="EO456" s="26"/>
      <c r="EP456" s="24"/>
      <c r="EQ456" s="26"/>
      <c r="ER456" s="24"/>
      <c r="ES456" s="24"/>
      <c r="ET456" s="42"/>
      <c r="EU456" s="42"/>
      <c r="EV456" s="28"/>
      <c r="EX456" s="51"/>
      <c r="EY456" s="96"/>
      <c r="EZ456" s="52"/>
      <c r="FA456" s="54"/>
      <c r="FB456" s="5"/>
      <c r="FC456" s="56"/>
      <c r="FD456" s="55"/>
      <c r="FE456" s="54"/>
      <c r="FF456" s="52"/>
      <c r="FG456" s="5"/>
      <c r="FH456" s="57"/>
      <c r="FI456" s="6"/>
      <c r="FJ456" s="5"/>
    </row>
    <row r="457" spans="27:166">
      <c r="AA457" s="18" t="s">
        <v>131</v>
      </c>
      <c r="AB457" s="22" t="s">
        <v>342</v>
      </c>
      <c r="AC457" s="22" t="s">
        <v>211</v>
      </c>
      <c r="AD457" s="74">
        <v>8.26</v>
      </c>
      <c r="AE457" s="74">
        <v>9.84</v>
      </c>
      <c r="AF457" s="22">
        <v>1228</v>
      </c>
      <c r="AG457" s="22">
        <v>728</v>
      </c>
      <c r="AH457" s="22">
        <v>808.49119861273095</v>
      </c>
      <c r="AI457" s="6">
        <v>10</v>
      </c>
      <c r="AJ457" s="6">
        <v>300</v>
      </c>
      <c r="AK457" s="6">
        <v>14</v>
      </c>
      <c r="AL457" s="6">
        <v>300</v>
      </c>
      <c r="AM457" s="6">
        <v>14</v>
      </c>
      <c r="AN457" s="5" t="str" cm="1">
        <f t="array" ref="AN457">_xll.Dce_Name_SectI(AF457, AG457, AJ457, AI457, AK457, "x", "-", $Q$14)</f>
        <v>(1228-728)x300x10x14</v>
      </c>
      <c r="AO457" s="5">
        <f t="shared" si="260"/>
        <v>780.49119861273095</v>
      </c>
      <c r="AP457" s="27">
        <f t="shared" si="261"/>
        <v>162.04911986127311</v>
      </c>
      <c r="AQ457" s="27">
        <f t="shared" si="262"/>
        <v>172189.89394905735</v>
      </c>
      <c r="AR457" s="5">
        <f t="shared" si="263"/>
        <v>6306.5040933217724</v>
      </c>
      <c r="AS457" s="5">
        <f t="shared" si="264"/>
        <v>4259.5366342766256</v>
      </c>
      <c r="AT457" s="27">
        <f t="shared" si="265"/>
        <v>420.4336062214515</v>
      </c>
      <c r="AU457" s="27">
        <f t="shared" si="266"/>
        <v>2429.8896559766567</v>
      </c>
      <c r="AV457" s="82">
        <f t="shared" si="267"/>
        <v>8.1363039953757696E-7</v>
      </c>
      <c r="AW457" s="82">
        <f t="shared" si="268"/>
        <v>9941656.1686012279</v>
      </c>
      <c r="AX457" s="82">
        <f t="shared" si="269"/>
        <v>9.9416561686012285E-6</v>
      </c>
      <c r="AY457" s="70">
        <f t="shared" si="270"/>
        <v>0.17715937900807543</v>
      </c>
      <c r="AZ457" s="16">
        <f t="shared" si="271"/>
        <v>595.86839895954824</v>
      </c>
      <c r="BA457" s="22" t="s">
        <v>326</v>
      </c>
      <c r="BB457" s="23">
        <v>66.48266595327695</v>
      </c>
      <c r="BC457" s="23">
        <v>32.704895417390063</v>
      </c>
      <c r="BD457" s="23">
        <v>3.8059773202072128E-2</v>
      </c>
      <c r="BE457" s="23">
        <v>1.5571350388502712E-3</v>
      </c>
      <c r="BF457" s="23">
        <v>0.31323171597584065</v>
      </c>
      <c r="BG457" s="23">
        <v>233.17889412774213</v>
      </c>
      <c r="BH457" s="42" cm="1">
        <f t="array" ref="BH457">_xll.Bimoment(BE457,AY457,AD457,AE457,$O$75)</f>
        <v>2.1357782464861458E-3</v>
      </c>
      <c r="BI457" s="42">
        <f t="shared" si="272"/>
        <v>4.876387237898485E-3</v>
      </c>
      <c r="BJ457" s="42">
        <f t="shared" si="273"/>
        <v>3.8934399306416743</v>
      </c>
      <c r="BK457" s="24">
        <f t="shared" si="274"/>
        <v>0.53812266012290844</v>
      </c>
      <c r="BL457" s="26" cm="1">
        <f t="array" ref="BL457">_xll.TCVN5575AnnexEHeSoCx(1,BK457)</f>
        <v>1.1161877339877091</v>
      </c>
      <c r="BM457" s="26">
        <f t="shared" si="275"/>
        <v>1.47</v>
      </c>
      <c r="BN457" s="24">
        <f t="shared" si="276"/>
        <v>1</v>
      </c>
      <c r="BO457" s="26" cm="1">
        <f t="array" ref="BO457">noisuy1chieu(BQ457*BN457,$C$92:$M$92,$C$93:$M$93)</f>
        <v>1.8990525007247925</v>
      </c>
      <c r="BP457" s="24">
        <f t="shared" si="277"/>
        <v>1.8893664613257699E-2</v>
      </c>
      <c r="BQ457" s="26">
        <f t="shared" si="278"/>
        <v>0.22586247713923072</v>
      </c>
      <c r="BR457" s="24">
        <f t="shared" si="279"/>
        <v>2.3340245732604271E-3</v>
      </c>
      <c r="BS457" s="24">
        <f t="shared" si="280"/>
        <v>3.1043112185105817E-5</v>
      </c>
      <c r="BT457" s="42">
        <f t="shared" si="281"/>
        <v>0.24709016632574884</v>
      </c>
      <c r="BU457" s="42">
        <f t="shared" si="282"/>
        <v>0.24478718486467352</v>
      </c>
      <c r="BV457" s="28">
        <f t="shared" si="283"/>
        <v>0.24709016632574884</v>
      </c>
      <c r="BW457" s="5" t="str">
        <f t="shared" si="284"/>
        <v>OK</v>
      </c>
      <c r="BX457" s="51">
        <v>1.2</v>
      </c>
      <c r="BY457" s="96" cm="1">
        <f t="array" ref="BY457">_xll.DCETCVNPhuLucFHeSoOnDinh(AE457*1000, BX457*1000, AH457, AI457, AJ457, AK457, AL457, AM457, $D$29)</f>
        <v>1</v>
      </c>
      <c r="BZ457" s="52">
        <f t="shared" si="285"/>
        <v>0.25210492655088867</v>
      </c>
      <c r="CA457" s="54">
        <f t="shared" si="286"/>
        <v>0.25446999423633421</v>
      </c>
      <c r="CB457" s="5" t="str">
        <f t="shared" si="287"/>
        <v>OK</v>
      </c>
      <c r="CC457" s="56">
        <f t="shared" si="288"/>
        <v>0.34499859601035404</v>
      </c>
      <c r="CD457" s="55">
        <f t="shared" si="289"/>
        <v>0.34499859601035404</v>
      </c>
      <c r="CE457" s="54">
        <f t="shared" si="290"/>
        <v>0.34499859601035404</v>
      </c>
      <c r="CF457" s="52">
        <f t="shared" si="291"/>
        <v>0.38</v>
      </c>
      <c r="CG457" s="5" t="str">
        <f t="shared" si="292"/>
        <v>OK</v>
      </c>
      <c r="CH457" s="57">
        <f t="shared" si="293"/>
        <v>2.5998325159156055</v>
      </c>
      <c r="CI457" s="6">
        <f t="shared" si="294"/>
        <v>3.2</v>
      </c>
      <c r="CJ457" s="5" t="str">
        <f t="shared" si="295"/>
        <v>OK</v>
      </c>
      <c r="DN457" s="181"/>
      <c r="DP457" s="27"/>
      <c r="DQ457" s="27"/>
      <c r="DR457" s="5"/>
      <c r="DS457" s="5"/>
      <c r="DT457" s="27"/>
      <c r="DU457" s="27"/>
      <c r="DV457" s="82"/>
      <c r="DW457" s="82"/>
      <c r="DX457" s="82"/>
      <c r="DY457" s="70"/>
      <c r="DZ457" s="16"/>
      <c r="EH457" s="42"/>
      <c r="EI457" s="42"/>
      <c r="EJ457" s="42"/>
      <c r="EK457" s="24"/>
      <c r="EL457" s="26"/>
      <c r="EM457" s="26"/>
      <c r="EN457" s="24"/>
      <c r="EO457" s="26"/>
      <c r="EP457" s="24"/>
      <c r="EQ457" s="26"/>
      <c r="ER457" s="24"/>
      <c r="ES457" s="24"/>
      <c r="ET457" s="42"/>
      <c r="EU457" s="42"/>
      <c r="EV457" s="28"/>
      <c r="EX457" s="51"/>
      <c r="EY457" s="96"/>
      <c r="EZ457" s="52"/>
      <c r="FA457" s="54"/>
      <c r="FB457" s="5"/>
      <c r="FC457" s="56"/>
      <c r="FD457" s="55"/>
      <c r="FE457" s="54"/>
      <c r="FF457" s="52"/>
      <c r="FG457" s="5"/>
      <c r="FH457" s="57"/>
      <c r="FI457" s="6"/>
      <c r="FJ457" s="5"/>
    </row>
    <row r="458" spans="27:166">
      <c r="AA458" s="18" t="s">
        <v>131</v>
      </c>
      <c r="AB458" s="22" t="s">
        <v>342</v>
      </c>
      <c r="AC458" s="22" t="s">
        <v>211</v>
      </c>
      <c r="AD458" s="74">
        <v>8.26</v>
      </c>
      <c r="AE458" s="74">
        <v>9.84</v>
      </c>
      <c r="AF458" s="22">
        <v>1228</v>
      </c>
      <c r="AG458" s="22">
        <v>728</v>
      </c>
      <c r="AH458" s="22">
        <v>808.49119861273095</v>
      </c>
      <c r="AI458" s="6">
        <v>10</v>
      </c>
      <c r="AJ458" s="6">
        <v>300</v>
      </c>
      <c r="AK458" s="6">
        <v>14</v>
      </c>
      <c r="AL458" s="6">
        <v>300</v>
      </c>
      <c r="AM458" s="6">
        <v>14</v>
      </c>
      <c r="AN458" s="5" t="str" cm="1">
        <f t="array" ref="AN458">_xll.Dce_Name_SectI(AF458, AG458, AJ458, AI458, AK458, "x", "-", $Q$14)</f>
        <v>(1228-728)x300x10x14</v>
      </c>
      <c r="AO458" s="5">
        <f t="shared" si="260"/>
        <v>780.49119861273095</v>
      </c>
      <c r="AP458" s="27">
        <f t="shared" si="261"/>
        <v>162.04911986127311</v>
      </c>
      <c r="AQ458" s="27">
        <f t="shared" si="262"/>
        <v>172189.89394905735</v>
      </c>
      <c r="AR458" s="5">
        <f t="shared" si="263"/>
        <v>6306.5040933217724</v>
      </c>
      <c r="AS458" s="5">
        <f t="shared" si="264"/>
        <v>4259.5366342766256</v>
      </c>
      <c r="AT458" s="27">
        <f t="shared" si="265"/>
        <v>420.4336062214515</v>
      </c>
      <c r="AU458" s="27">
        <f t="shared" si="266"/>
        <v>2429.8896559766567</v>
      </c>
      <c r="AV458" s="82">
        <f t="shared" si="267"/>
        <v>8.1363039953757696E-7</v>
      </c>
      <c r="AW458" s="82">
        <f t="shared" si="268"/>
        <v>9941656.1686012279</v>
      </c>
      <c r="AX458" s="82">
        <f t="shared" si="269"/>
        <v>9.9416561686012285E-6</v>
      </c>
      <c r="AY458" s="70">
        <f t="shared" si="270"/>
        <v>0.17715937900807543</v>
      </c>
      <c r="AZ458" s="16">
        <f t="shared" si="271"/>
        <v>595.86839895954824</v>
      </c>
      <c r="BA458" s="22" t="s">
        <v>326</v>
      </c>
      <c r="BB458" s="23">
        <v>66.538297494815197</v>
      </c>
      <c r="BC458" s="23">
        <v>33.173127558744454</v>
      </c>
      <c r="BD458" s="23">
        <v>5.49128185162715E-2</v>
      </c>
      <c r="BE458" s="23">
        <v>1.5571350388517459E-3</v>
      </c>
      <c r="BF458" s="23">
        <v>0.31323171597584576</v>
      </c>
      <c r="BG458" s="23">
        <v>233.17885883979034</v>
      </c>
      <c r="BH458" s="42" cm="1">
        <f t="array" ref="BH458">_xll.Bimoment(BE458,AY458,AD458,AE458,$O$75)</f>
        <v>2.1357782464881685E-3</v>
      </c>
      <c r="BI458" s="42">
        <f t="shared" si="272"/>
        <v>7.0356742797196472E-3</v>
      </c>
      <c r="BJ458" s="42">
        <f t="shared" si="273"/>
        <v>3.949181852231483</v>
      </c>
      <c r="BK458" s="24">
        <f t="shared" si="274"/>
        <v>0.53812266012290844</v>
      </c>
      <c r="BL458" s="26" cm="1">
        <f t="array" ref="BL458">_xll.TCVN5575AnnexEHeSoCx(1,BK458)</f>
        <v>1.1161877339877091</v>
      </c>
      <c r="BM458" s="26">
        <f t="shared" si="275"/>
        <v>1.47</v>
      </c>
      <c r="BN458" s="24">
        <f t="shared" si="276"/>
        <v>1</v>
      </c>
      <c r="BO458" s="26" cm="1">
        <f t="array" ref="BO458">noisuy1chieu(BQ458*BN458,$C$92:$M$92,$C$93:$M$93)</f>
        <v>1.8990525007247925</v>
      </c>
      <c r="BP458" s="24">
        <f t="shared" si="277"/>
        <v>1.8909474504041575E-2</v>
      </c>
      <c r="BQ458" s="26">
        <f t="shared" si="278"/>
        <v>0.22586244295850338</v>
      </c>
      <c r="BR458" s="24">
        <f t="shared" si="279"/>
        <v>2.3340245732604648E-3</v>
      </c>
      <c r="BS458" s="24">
        <f t="shared" si="280"/>
        <v>3.1043112185135219E-5</v>
      </c>
      <c r="BT458" s="42">
        <f t="shared" si="281"/>
        <v>0.24710594203580541</v>
      </c>
      <c r="BU458" s="42">
        <f t="shared" si="282"/>
        <v>0.24480296057473008</v>
      </c>
      <c r="BV458" s="28">
        <f t="shared" si="283"/>
        <v>0.24710594203580541</v>
      </c>
      <c r="BW458" s="5" t="str">
        <f t="shared" si="284"/>
        <v>OK</v>
      </c>
      <c r="BX458" s="51">
        <v>1.2</v>
      </c>
      <c r="BY458" s="96" cm="1">
        <f t="array" ref="BY458">_xll.DCETCVNPhuLucFHeSoOnDinh(AE458*1000, BX458*1000, AH458, AI458, AJ458, AK458, AL458, AM458, $D$29)</f>
        <v>1</v>
      </c>
      <c r="BZ458" s="52">
        <f t="shared" si="285"/>
        <v>0.25210488839878009</v>
      </c>
      <c r="CA458" s="54">
        <f t="shared" si="286"/>
        <v>0.25446995608422573</v>
      </c>
      <c r="CB458" s="5" t="str">
        <f t="shared" si="287"/>
        <v>OK</v>
      </c>
      <c r="CC458" s="56">
        <f t="shared" si="288"/>
        <v>0.34499859601035404</v>
      </c>
      <c r="CD458" s="55">
        <f t="shared" si="289"/>
        <v>0.34499859601035404</v>
      </c>
      <c r="CE458" s="54">
        <f t="shared" si="290"/>
        <v>0.34499859601035404</v>
      </c>
      <c r="CF458" s="52">
        <f t="shared" si="291"/>
        <v>0.38</v>
      </c>
      <c r="CG458" s="5" t="str">
        <f t="shared" si="292"/>
        <v>OK</v>
      </c>
      <c r="CH458" s="57">
        <f t="shared" si="293"/>
        <v>2.5998325159156055</v>
      </c>
      <c r="CI458" s="6">
        <f t="shared" si="294"/>
        <v>3.2</v>
      </c>
      <c r="CJ458" s="5" t="str">
        <f t="shared" si="295"/>
        <v>OK</v>
      </c>
      <c r="DN458" s="181"/>
      <c r="DP458" s="27"/>
      <c r="DQ458" s="27"/>
      <c r="DR458" s="5"/>
      <c r="DS458" s="5"/>
      <c r="DT458" s="27"/>
      <c r="DU458" s="27"/>
      <c r="DV458" s="82"/>
      <c r="DW458" s="82"/>
      <c r="DX458" s="82"/>
      <c r="DY458" s="70"/>
      <c r="DZ458" s="16"/>
      <c r="EH458" s="42"/>
      <c r="EI458" s="42"/>
      <c r="EJ458" s="42"/>
      <c r="EK458" s="24"/>
      <c r="EL458" s="26"/>
      <c r="EM458" s="26"/>
      <c r="EN458" s="24"/>
      <c r="EO458" s="26"/>
      <c r="EP458" s="24"/>
      <c r="EQ458" s="26"/>
      <c r="ER458" s="24"/>
      <c r="ES458" s="24"/>
      <c r="ET458" s="42"/>
      <c r="EU458" s="42"/>
      <c r="EV458" s="28"/>
      <c r="EX458" s="51"/>
      <c r="EY458" s="96"/>
      <c r="EZ458" s="52"/>
      <c r="FA458" s="54"/>
      <c r="FB458" s="5"/>
      <c r="FC458" s="56"/>
      <c r="FD458" s="55"/>
      <c r="FE458" s="54"/>
      <c r="FF458" s="52"/>
      <c r="FG458" s="5"/>
      <c r="FH458" s="57"/>
      <c r="FI458" s="6"/>
      <c r="FJ458" s="5"/>
    </row>
    <row r="459" spans="27:166">
      <c r="AA459" s="18" t="s">
        <v>131</v>
      </c>
      <c r="AB459" s="22" t="s">
        <v>342</v>
      </c>
      <c r="AC459" s="22" t="s">
        <v>211</v>
      </c>
      <c r="AD459" s="74">
        <v>9.84</v>
      </c>
      <c r="AE459" s="74">
        <v>9.84</v>
      </c>
      <c r="AF459" s="22">
        <v>1228</v>
      </c>
      <c r="AG459" s="22">
        <v>728</v>
      </c>
      <c r="AH459" s="22">
        <v>728</v>
      </c>
      <c r="AI459" s="6">
        <v>10</v>
      </c>
      <c r="AJ459" s="6">
        <v>300</v>
      </c>
      <c r="AK459" s="6">
        <v>14</v>
      </c>
      <c r="AL459" s="6">
        <v>300</v>
      </c>
      <c r="AM459" s="6">
        <v>14</v>
      </c>
      <c r="AN459" s="5" t="str" cm="1">
        <f t="array" ref="AN459">_xll.Dce_Name_SectI(AF459, AG459, AJ459, AI459, AK459, "x", "-", $Q$14)</f>
        <v>(1228-728)x300x10x14</v>
      </c>
      <c r="AO459" s="5">
        <f t="shared" si="260"/>
        <v>700</v>
      </c>
      <c r="AP459" s="27">
        <f t="shared" si="261"/>
        <v>154</v>
      </c>
      <c r="AQ459" s="27">
        <f t="shared" si="262"/>
        <v>135654.21333333332</v>
      </c>
      <c r="AR459" s="5">
        <f t="shared" si="263"/>
        <v>6305.833333333333</v>
      </c>
      <c r="AS459" s="5">
        <f t="shared" si="264"/>
        <v>3726.7641025641024</v>
      </c>
      <c r="AT459" s="27">
        <f t="shared" si="265"/>
        <v>420.38888888888886</v>
      </c>
      <c r="AU459" s="27">
        <f t="shared" si="266"/>
        <v>2111.9</v>
      </c>
      <c r="AV459" s="82">
        <f t="shared" si="267"/>
        <v>7.8680000000000003E-7</v>
      </c>
      <c r="AW459" s="82">
        <f t="shared" si="268"/>
        <v>8029287</v>
      </c>
      <c r="AX459" s="82">
        <f t="shared" si="269"/>
        <v>8.0292870000000006E-6</v>
      </c>
      <c r="AY459" s="70">
        <f t="shared" si="270"/>
        <v>0.19385348826075771</v>
      </c>
      <c r="AZ459" s="16">
        <f t="shared" si="271"/>
        <v>535.5</v>
      </c>
      <c r="BA459" s="22" t="s">
        <v>326</v>
      </c>
      <c r="BB459" s="23">
        <v>67.045835424436419</v>
      </c>
      <c r="BC459" s="23">
        <v>27.605776372407071</v>
      </c>
      <c r="BD459" s="23">
        <v>5.49128185162715E-2</v>
      </c>
      <c r="BE459" s="23">
        <v>1.5571350388517459E-3</v>
      </c>
      <c r="BF459" s="23">
        <v>0.22622780422193681</v>
      </c>
      <c r="BG459" s="23">
        <v>281.33951724686898</v>
      </c>
      <c r="BH459" s="42" cm="1">
        <f t="array" ref="BH459">_xll.Bimoment(BE459,AY459,AD459,AE459,$O$75)</f>
        <v>1.1862780616411026E-2</v>
      </c>
      <c r="BI459" s="42">
        <f t="shared" si="272"/>
        <v>7.8446883594673576E-3</v>
      </c>
      <c r="BJ459" s="42">
        <f t="shared" si="273"/>
        <v>3.2864019490960801</v>
      </c>
      <c r="BK459" s="24">
        <f t="shared" si="274"/>
        <v>0.6</v>
      </c>
      <c r="BL459" s="26" cm="1">
        <f t="array" ref="BL459">_xll.TCVN5575AnnexEHeSoCx(1,BK459)</f>
        <v>1.1099999999999999</v>
      </c>
      <c r="BM459" s="26">
        <f t="shared" si="275"/>
        <v>1.47</v>
      </c>
      <c r="BN459" s="24">
        <f t="shared" si="276"/>
        <v>1</v>
      </c>
      <c r="BO459" s="26" cm="1">
        <f t="array" ref="BO459">noisuy1chieu(BQ459*BN459,$C$92:$M$92,$C$93:$M$93)</f>
        <v>2.0816006660461426</v>
      </c>
      <c r="BP459" s="24">
        <f t="shared" si="277"/>
        <v>2.0049591933144865E-2</v>
      </c>
      <c r="BQ459" s="26">
        <f t="shared" si="278"/>
        <v>0.3132061691207918</v>
      </c>
      <c r="BR459" s="24">
        <f t="shared" si="279"/>
        <v>1.6859002253199998E-3</v>
      </c>
      <c r="BS459" s="24">
        <f t="shared" si="280"/>
        <v>1.7503545436457649E-4</v>
      </c>
      <c r="BT459" s="42">
        <f t="shared" si="281"/>
        <v>0.33494166127925667</v>
      </c>
      <c r="BU459" s="42">
        <f t="shared" si="282"/>
        <v>0.33343079650830126</v>
      </c>
      <c r="BV459" s="28">
        <f t="shared" si="283"/>
        <v>0.33494166127925667</v>
      </c>
      <c r="BW459" s="5" t="str">
        <f t="shared" si="284"/>
        <v>OK</v>
      </c>
      <c r="BX459" s="51">
        <v>1.2</v>
      </c>
      <c r="BY459" s="96" cm="1">
        <f t="array" ref="BY459">_xll.DCETCVNPhuLucFHeSoOnDinh(AE459*1000, BX459*1000, AH459, AI459, AJ459, AK459, AL459, AM459, $D$29)</f>
        <v>1</v>
      </c>
      <c r="BZ459" s="52">
        <f t="shared" si="285"/>
        <v>0.3476588477240789</v>
      </c>
      <c r="CA459" s="54">
        <f t="shared" si="286"/>
        <v>0.3495197834037635</v>
      </c>
      <c r="CB459" s="5" t="str">
        <f t="shared" si="287"/>
        <v>OK</v>
      </c>
      <c r="CC459" s="56">
        <f t="shared" si="288"/>
        <v>0.34499859601035404</v>
      </c>
      <c r="CD459" s="55">
        <f t="shared" si="289"/>
        <v>0.34499859601035404</v>
      </c>
      <c r="CE459" s="54">
        <f t="shared" si="290"/>
        <v>0.34499859601035404</v>
      </c>
      <c r="CF459" s="52">
        <f t="shared" si="291"/>
        <v>0.38</v>
      </c>
      <c r="CG459" s="5" t="str">
        <f t="shared" si="292"/>
        <v>OK</v>
      </c>
      <c r="CH459" s="57">
        <f t="shared" si="293"/>
        <v>2.3317146488975653</v>
      </c>
      <c r="CI459" s="6">
        <f t="shared" si="294"/>
        <v>3.2</v>
      </c>
      <c r="CJ459" s="5" t="str">
        <f t="shared" si="295"/>
        <v>OK</v>
      </c>
      <c r="DN459" s="181"/>
      <c r="DP459" s="27"/>
      <c r="DQ459" s="27"/>
      <c r="DR459" s="5"/>
      <c r="DS459" s="5"/>
      <c r="DT459" s="27"/>
      <c r="DU459" s="27"/>
      <c r="DV459" s="82"/>
      <c r="DW459" s="82"/>
      <c r="DX459" s="82"/>
      <c r="DY459" s="70"/>
      <c r="DZ459" s="16"/>
      <c r="EH459" s="42"/>
      <c r="EI459" s="42"/>
      <c r="EJ459" s="42"/>
      <c r="EK459" s="24"/>
      <c r="EL459" s="26"/>
      <c r="EM459" s="26"/>
      <c r="EN459" s="24"/>
      <c r="EO459" s="26"/>
      <c r="EP459" s="24"/>
      <c r="EQ459" s="26"/>
      <c r="ER459" s="24"/>
      <c r="ES459" s="24"/>
      <c r="ET459" s="42"/>
      <c r="EU459" s="42"/>
      <c r="EV459" s="28"/>
      <c r="EX459" s="51"/>
      <c r="EY459" s="96"/>
      <c r="EZ459" s="52"/>
      <c r="FA459" s="54"/>
      <c r="FB459" s="5"/>
      <c r="FC459" s="56"/>
      <c r="FD459" s="55"/>
      <c r="FE459" s="54"/>
      <c r="FF459" s="52"/>
      <c r="FG459" s="5"/>
      <c r="FH459" s="57"/>
      <c r="FI459" s="6"/>
      <c r="FJ459" s="5"/>
    </row>
    <row r="460" spans="27:166">
      <c r="AA460" s="18" t="s">
        <v>131</v>
      </c>
      <c r="AB460" s="22" t="s">
        <v>342</v>
      </c>
      <c r="AC460" s="22" t="s">
        <v>211</v>
      </c>
      <c r="AD460" s="74">
        <v>0</v>
      </c>
      <c r="AE460" s="74">
        <v>9.84</v>
      </c>
      <c r="AF460" s="22">
        <v>1228</v>
      </c>
      <c r="AG460" s="22">
        <v>728</v>
      </c>
      <c r="AH460" s="22">
        <v>1228</v>
      </c>
      <c r="AI460" s="6">
        <v>10</v>
      </c>
      <c r="AJ460" s="6">
        <v>300</v>
      </c>
      <c r="AK460" s="6">
        <v>14</v>
      </c>
      <c r="AL460" s="6">
        <v>300</v>
      </c>
      <c r="AM460" s="6">
        <v>14</v>
      </c>
      <c r="AN460" s="5" t="str" cm="1">
        <f t="array" ref="AN460">_xll.Dce_Name_SectI(AF460, AG460, AJ460, AI460, AK460, "x", "-", $Q$14)</f>
        <v>(1228-728)x300x10x14</v>
      </c>
      <c r="AO460" s="5">
        <f t="shared" si="260"/>
        <v>1200</v>
      </c>
      <c r="AP460" s="27">
        <f t="shared" si="261"/>
        <v>204</v>
      </c>
      <c r="AQ460" s="27">
        <f t="shared" si="262"/>
        <v>453510.88</v>
      </c>
      <c r="AR460" s="5">
        <f t="shared" si="263"/>
        <v>6310</v>
      </c>
      <c r="AS460" s="5">
        <f t="shared" si="264"/>
        <v>7386.170684039088</v>
      </c>
      <c r="AT460" s="27">
        <f t="shared" si="265"/>
        <v>420.66666666666669</v>
      </c>
      <c r="AU460" s="27">
        <f t="shared" si="266"/>
        <v>4349.3999999999996</v>
      </c>
      <c r="AV460" s="82">
        <f t="shared" si="267"/>
        <v>9.5346666666666665E-7</v>
      </c>
      <c r="AW460" s="82">
        <f t="shared" si="268"/>
        <v>23212287</v>
      </c>
      <c r="AX460" s="82">
        <f t="shared" si="269"/>
        <v>2.3212286999999999E-5</v>
      </c>
      <c r="AY460" s="70">
        <f t="shared" si="270"/>
        <v>0.12550866986930984</v>
      </c>
      <c r="AZ460" s="16">
        <f t="shared" si="271"/>
        <v>910.5</v>
      </c>
      <c r="BA460" s="22" t="s">
        <v>327</v>
      </c>
      <c r="BB460" s="23">
        <v>-14.132253602467244</v>
      </c>
      <c r="BC460" s="23">
        <v>20.182875583020291</v>
      </c>
      <c r="BD460" s="23">
        <v>4.0424864656319615E-3</v>
      </c>
      <c r="BE460" s="23">
        <v>6.0993205197729106E-4</v>
      </c>
      <c r="BF460" s="23">
        <v>1.702167351283479E-4</v>
      </c>
      <c r="BG460" s="23">
        <v>425.67924861656184</v>
      </c>
      <c r="BH460" s="42" cm="1">
        <f t="array" ref="BH460">_xll.Bimoment(BE460,AY460,AD460,AE460,$O$75)</f>
        <v>4.8006905456964228E-3</v>
      </c>
      <c r="BI460" s="42">
        <f t="shared" si="272"/>
        <v>3.3687387213599679E-4</v>
      </c>
      <c r="BJ460" s="42">
        <f t="shared" si="273"/>
        <v>2.4027232836928918</v>
      </c>
      <c r="BK460" s="24">
        <f t="shared" si="274"/>
        <v>0.35</v>
      </c>
      <c r="BL460" s="26" cm="1">
        <f t="array" ref="BL460">_xll.TCVN5575AnnexEHeSoCx(1,BK460)</f>
        <v>1.1619999999999999</v>
      </c>
      <c r="BM460" s="26">
        <f t="shared" si="275"/>
        <v>1.47</v>
      </c>
      <c r="BN460" s="24">
        <f t="shared" si="276"/>
        <v>1</v>
      </c>
      <c r="BO460" s="26" cm="1">
        <f t="array" ref="BO460">noisuy1chieu(BQ460*BN460,$C$92:$M$92,$C$93:$M$93)</f>
        <v>1.9043729305267334</v>
      </c>
      <c r="BP460" s="24">
        <f t="shared" si="277"/>
        <v>3.1903307281111563E-3</v>
      </c>
      <c r="BQ460" s="26">
        <f t="shared" si="278"/>
        <v>0.22840808044188038</v>
      </c>
      <c r="BR460" s="24">
        <f t="shared" si="279"/>
        <v>1.2676555825604118E-6</v>
      </c>
      <c r="BS460" s="24">
        <f t="shared" si="280"/>
        <v>4.5537395021610319E-5</v>
      </c>
      <c r="BT460" s="42">
        <f t="shared" si="281"/>
        <v>0.23159967882557408</v>
      </c>
      <c r="BU460" s="42">
        <f t="shared" si="282"/>
        <v>0.23164394856501314</v>
      </c>
      <c r="BV460" s="28">
        <f t="shared" si="283"/>
        <v>0.23164394856501314</v>
      </c>
      <c r="BW460" s="5" t="str">
        <f t="shared" si="284"/>
        <v>OK</v>
      </c>
      <c r="BX460" s="51">
        <v>1.2</v>
      </c>
      <c r="BY460" s="96" cm="1">
        <f t="array" ref="BY460">_xll.DCETCVNPhuLucFHeSoOnDinh(AE460*1000, BX460*1000, AH460, AI460, AJ460, AK460, AL460, AM460, $D$29)</f>
        <v>1</v>
      </c>
      <c r="BZ460" s="52">
        <f t="shared" si="285"/>
        <v>0.26541018947346501</v>
      </c>
      <c r="CA460" s="54">
        <f t="shared" si="286"/>
        <v>0.26545699452406918</v>
      </c>
      <c r="CB460" s="5" t="str">
        <f t="shared" si="287"/>
        <v>OK</v>
      </c>
      <c r="CC460" s="56">
        <f t="shared" si="288"/>
        <v>0.34499859601035404</v>
      </c>
      <c r="CD460" s="55">
        <f t="shared" si="289"/>
        <v>0.34499859601035404</v>
      </c>
      <c r="CE460" s="54">
        <f t="shared" si="290"/>
        <v>0.34499859601035404</v>
      </c>
      <c r="CF460" s="52">
        <f t="shared" si="291"/>
        <v>0.38</v>
      </c>
      <c r="CG460" s="5" t="str">
        <f t="shared" si="292"/>
        <v>OK</v>
      </c>
      <c r="CH460" s="57">
        <f t="shared" si="293"/>
        <v>3.9972251123958262</v>
      </c>
      <c r="CI460" s="6">
        <f t="shared" si="294"/>
        <v>3.2</v>
      </c>
      <c r="CJ460" s="5" t="str">
        <f t="shared" si="295"/>
        <v>Gia cường</v>
      </c>
      <c r="DN460" s="181"/>
      <c r="DP460" s="27"/>
      <c r="DQ460" s="27"/>
      <c r="DR460" s="5"/>
      <c r="DS460" s="5"/>
      <c r="DT460" s="27"/>
      <c r="DU460" s="27"/>
      <c r="DV460" s="82"/>
      <c r="DW460" s="82"/>
      <c r="DX460" s="82"/>
      <c r="DY460" s="70"/>
      <c r="DZ460" s="16"/>
      <c r="EH460" s="42"/>
      <c r="EI460" s="42"/>
      <c r="EJ460" s="42"/>
      <c r="EK460" s="24"/>
      <c r="EL460" s="26"/>
      <c r="EM460" s="26"/>
      <c r="EN460" s="24"/>
      <c r="EO460" s="26"/>
      <c r="EP460" s="24"/>
      <c r="EQ460" s="26"/>
      <c r="ER460" s="24"/>
      <c r="ES460" s="24"/>
      <c r="ET460" s="42"/>
      <c r="EU460" s="42"/>
      <c r="EV460" s="28"/>
      <c r="EX460" s="51"/>
      <c r="EY460" s="96"/>
      <c r="EZ460" s="52"/>
      <c r="FA460" s="54"/>
      <c r="FB460" s="5"/>
      <c r="FC460" s="56"/>
      <c r="FD460" s="55"/>
      <c r="FE460" s="54"/>
      <c r="FF460" s="52"/>
      <c r="FG460" s="5"/>
      <c r="FH460" s="57"/>
      <c r="FI460" s="6"/>
      <c r="FJ460" s="5"/>
    </row>
    <row r="461" spans="27:166">
      <c r="AA461" s="18" t="s">
        <v>131</v>
      </c>
      <c r="AB461" s="22" t="s">
        <v>342</v>
      </c>
      <c r="AC461" s="22" t="s">
        <v>211</v>
      </c>
      <c r="AD461" s="74">
        <v>4.92</v>
      </c>
      <c r="AE461" s="74">
        <v>9.84</v>
      </c>
      <c r="AF461" s="22">
        <v>1228</v>
      </c>
      <c r="AG461" s="22">
        <v>728</v>
      </c>
      <c r="AH461" s="22">
        <v>978</v>
      </c>
      <c r="AI461" s="6">
        <v>10</v>
      </c>
      <c r="AJ461" s="6">
        <v>300</v>
      </c>
      <c r="AK461" s="6">
        <v>14</v>
      </c>
      <c r="AL461" s="6">
        <v>300</v>
      </c>
      <c r="AM461" s="6">
        <v>14</v>
      </c>
      <c r="AN461" s="5" t="str" cm="1">
        <f t="array" ref="AN461">_xll.Dce_Name_SectI(AF461, AG461, AJ461, AI461, AK461, "x", "-", $Q$14)</f>
        <v>(1228-728)x300x10x14</v>
      </c>
      <c r="AO461" s="5">
        <f t="shared" si="260"/>
        <v>950</v>
      </c>
      <c r="AP461" s="27">
        <f t="shared" si="261"/>
        <v>179</v>
      </c>
      <c r="AQ461" s="27">
        <f t="shared" si="262"/>
        <v>266613.79666666663</v>
      </c>
      <c r="AR461" s="5">
        <f t="shared" si="263"/>
        <v>6307.916666666667</v>
      </c>
      <c r="AS461" s="5">
        <f t="shared" si="264"/>
        <v>5452.224880708929</v>
      </c>
      <c r="AT461" s="27">
        <f t="shared" si="265"/>
        <v>420.52777777777777</v>
      </c>
      <c r="AU461" s="27">
        <f t="shared" si="266"/>
        <v>3152.5250000000001</v>
      </c>
      <c r="AV461" s="82">
        <f t="shared" si="267"/>
        <v>8.7013333333333334E-7</v>
      </c>
      <c r="AW461" s="82">
        <f t="shared" si="268"/>
        <v>14636412</v>
      </c>
      <c r="AX461" s="82">
        <f t="shared" si="269"/>
        <v>1.4636412E-5</v>
      </c>
      <c r="AY461" s="70">
        <f t="shared" si="270"/>
        <v>0.1509925520416649</v>
      </c>
      <c r="AZ461" s="16">
        <f t="shared" si="271"/>
        <v>723</v>
      </c>
      <c r="BA461" s="22" t="s">
        <v>327</v>
      </c>
      <c r="BB461" s="23">
        <v>-12.421187482624196</v>
      </c>
      <c r="BC461" s="23">
        <v>16.85373635944315</v>
      </c>
      <c r="BD461" s="23">
        <v>4.0424864656319615E-3</v>
      </c>
      <c r="BE461" s="23">
        <v>6.0993205197729106E-4</v>
      </c>
      <c r="BF461" s="23">
        <v>1.9723009995084972E-2</v>
      </c>
      <c r="BG461" s="23">
        <v>334.89715936751054</v>
      </c>
      <c r="BH461" s="42" cm="1">
        <f t="array" ref="BH461">_xll.Bimoment(BE461,AY461,AD461,AE461,$O$75)</f>
        <v>-2.3110018395581331E-3</v>
      </c>
      <c r="BI461" s="42">
        <f t="shared" si="272"/>
        <v>4.2552489111915382E-4</v>
      </c>
      <c r="BJ461" s="42">
        <f t="shared" si="273"/>
        <v>2.0063971856479941</v>
      </c>
      <c r="BK461" s="24">
        <f t="shared" si="274"/>
        <v>0.44210526315789472</v>
      </c>
      <c r="BL461" s="26" cm="1">
        <f t="array" ref="BL461">_xll.TCVN5575AnnexEHeSoCx(1,BK461)</f>
        <v>1.1362105263157896</v>
      </c>
      <c r="BM461" s="26">
        <f t="shared" si="275"/>
        <v>1.47</v>
      </c>
      <c r="BN461" s="24">
        <f t="shared" si="276"/>
        <v>1</v>
      </c>
      <c r="BO461" s="26" cm="1">
        <f t="array" ref="BO461">noisuy1chieu(BQ461*BN461,$C$92:$M$92,$C$93:$M$93)</f>
        <v>1.9473308324813843</v>
      </c>
      <c r="BP461" s="24">
        <f t="shared" si="277"/>
        <v>3.1956892229627093E-3</v>
      </c>
      <c r="BQ461" s="26">
        <f t="shared" si="278"/>
        <v>0.24896216222376044</v>
      </c>
      <c r="BR461" s="24">
        <f t="shared" si="279"/>
        <v>1.4693174076925981E-4</v>
      </c>
      <c r="BS461" s="24">
        <f t="shared" si="280"/>
        <v>2.6997196926396206E-5</v>
      </c>
      <c r="BT461" s="42">
        <f t="shared" si="281"/>
        <v>0.25230478318749239</v>
      </c>
      <c r="BU461" s="42">
        <f t="shared" si="282"/>
        <v>0.25218484864364954</v>
      </c>
      <c r="BV461" s="28">
        <f t="shared" si="283"/>
        <v>0.25230478318749239</v>
      </c>
      <c r="BW461" s="5" t="str">
        <f t="shared" si="284"/>
        <v>OK</v>
      </c>
      <c r="BX461" s="51">
        <v>1.2</v>
      </c>
      <c r="BY461" s="96" cm="1">
        <f t="array" ref="BY461">_xll.DCETCVNPhuLucFHeSoOnDinh(AE461*1000, BX461*1000, AH461, AI461, AJ461, AK461, AL461, AM461, $D$29)</f>
        <v>1</v>
      </c>
      <c r="BZ461" s="52">
        <f t="shared" si="285"/>
        <v>0.28287342937297583</v>
      </c>
      <c r="CA461" s="54">
        <f t="shared" si="286"/>
        <v>0.28304735831067146</v>
      </c>
      <c r="CB461" s="5" t="str">
        <f t="shared" si="287"/>
        <v>OK</v>
      </c>
      <c r="CC461" s="56">
        <f t="shared" si="288"/>
        <v>0.34499859601035404</v>
      </c>
      <c r="CD461" s="55">
        <f t="shared" si="289"/>
        <v>0.34499859601035404</v>
      </c>
      <c r="CE461" s="54">
        <f t="shared" si="290"/>
        <v>0.34499859601035404</v>
      </c>
      <c r="CF461" s="52">
        <f t="shared" si="291"/>
        <v>0.38</v>
      </c>
      <c r="CG461" s="5" t="str">
        <f t="shared" si="292"/>
        <v>OK</v>
      </c>
      <c r="CH461" s="57">
        <f t="shared" si="293"/>
        <v>3.1644698806466955</v>
      </c>
      <c r="CI461" s="6">
        <f t="shared" si="294"/>
        <v>3.2</v>
      </c>
      <c r="CJ461" s="5" t="str">
        <f t="shared" si="295"/>
        <v>OK</v>
      </c>
      <c r="DN461" s="181"/>
      <c r="DP461" s="27"/>
      <c r="DQ461" s="27"/>
      <c r="DR461" s="5"/>
      <c r="DS461" s="5"/>
      <c r="DT461" s="27"/>
      <c r="DU461" s="27"/>
      <c r="DV461" s="82"/>
      <c r="DW461" s="82"/>
      <c r="DX461" s="82"/>
      <c r="DY461" s="70"/>
      <c r="DZ461" s="16"/>
      <c r="EH461" s="42"/>
      <c r="EI461" s="42"/>
      <c r="EJ461" s="42"/>
      <c r="EK461" s="24"/>
      <c r="EL461" s="26"/>
      <c r="EM461" s="26"/>
      <c r="EN461" s="24"/>
      <c r="EO461" s="26"/>
      <c r="EP461" s="24"/>
      <c r="EQ461" s="26"/>
      <c r="ER461" s="24"/>
      <c r="ES461" s="24"/>
      <c r="ET461" s="42"/>
      <c r="EU461" s="42"/>
      <c r="EV461" s="28"/>
      <c r="EX461" s="51"/>
      <c r="EY461" s="96"/>
      <c r="EZ461" s="52"/>
      <c r="FA461" s="54"/>
      <c r="FB461" s="5"/>
      <c r="FC461" s="56"/>
      <c r="FD461" s="55"/>
      <c r="FE461" s="54"/>
      <c r="FF461" s="52"/>
      <c r="FG461" s="5"/>
      <c r="FH461" s="57"/>
      <c r="FI461" s="6"/>
      <c r="FJ461" s="5"/>
    </row>
    <row r="462" spans="27:166">
      <c r="AA462" s="18" t="s">
        <v>131</v>
      </c>
      <c r="AB462" s="22" t="s">
        <v>342</v>
      </c>
      <c r="AC462" s="22" t="s">
        <v>211</v>
      </c>
      <c r="AD462" s="74">
        <v>8.26</v>
      </c>
      <c r="AE462" s="74">
        <v>9.84</v>
      </c>
      <c r="AF462" s="22">
        <v>1228</v>
      </c>
      <c r="AG462" s="22">
        <v>728</v>
      </c>
      <c r="AH462" s="22">
        <v>808.49119861273095</v>
      </c>
      <c r="AI462" s="6">
        <v>10</v>
      </c>
      <c r="AJ462" s="6">
        <v>300</v>
      </c>
      <c r="AK462" s="6">
        <v>14</v>
      </c>
      <c r="AL462" s="6">
        <v>300</v>
      </c>
      <c r="AM462" s="6">
        <v>14</v>
      </c>
      <c r="AN462" s="5" t="str" cm="1">
        <f t="array" ref="AN462">_xll.Dce_Name_SectI(AF462, AG462, AJ462, AI462, AK462, "x", "-", $Q$14)</f>
        <v>(1228-728)x300x10x14</v>
      </c>
      <c r="AO462" s="5">
        <f t="shared" si="260"/>
        <v>780.49119861273095</v>
      </c>
      <c r="AP462" s="27">
        <f t="shared" si="261"/>
        <v>162.04911986127311</v>
      </c>
      <c r="AQ462" s="27">
        <f t="shared" si="262"/>
        <v>172189.89394905735</v>
      </c>
      <c r="AR462" s="5">
        <f t="shared" si="263"/>
        <v>6306.5040933217724</v>
      </c>
      <c r="AS462" s="5">
        <f t="shared" si="264"/>
        <v>4259.5366342766256</v>
      </c>
      <c r="AT462" s="27">
        <f t="shared" si="265"/>
        <v>420.4336062214515</v>
      </c>
      <c r="AU462" s="27">
        <f t="shared" si="266"/>
        <v>2429.8896559766567</v>
      </c>
      <c r="AV462" s="82">
        <f t="shared" si="267"/>
        <v>8.1363039953757696E-7</v>
      </c>
      <c r="AW462" s="82">
        <f t="shared" si="268"/>
        <v>9941656.1686012279</v>
      </c>
      <c r="AX462" s="82">
        <f t="shared" si="269"/>
        <v>9.9416561686012285E-6</v>
      </c>
      <c r="AY462" s="70">
        <f t="shared" si="270"/>
        <v>0.17715937900807543</v>
      </c>
      <c r="AZ462" s="16">
        <f t="shared" si="271"/>
        <v>595.86839895954824</v>
      </c>
      <c r="BA462" s="22" t="s">
        <v>327</v>
      </c>
      <c r="BB462" s="23">
        <v>-11.31824722908677</v>
      </c>
      <c r="BC462" s="23">
        <v>15.078088119065184</v>
      </c>
      <c r="BD462" s="23">
        <v>4.0424864656319615E-3</v>
      </c>
      <c r="BE462" s="23">
        <v>6.0993205197729106E-4</v>
      </c>
      <c r="BF462" s="23">
        <v>3.3211318070139544E-2</v>
      </c>
      <c r="BG462" s="23">
        <v>281.73293576319008</v>
      </c>
      <c r="BH462" s="42" cm="1">
        <f t="array" ref="BH462">_xll.Bimoment(BE462,AY462,AD462,AE462,$O$75)</f>
        <v>8.3658743522309028E-4</v>
      </c>
      <c r="BI462" s="42">
        <f t="shared" si="272"/>
        <v>5.1794132628493457E-4</v>
      </c>
      <c r="BJ462" s="42">
        <f t="shared" si="273"/>
        <v>1.7950104903649029</v>
      </c>
      <c r="BK462" s="24">
        <f t="shared" si="274"/>
        <v>0.53812266012290844</v>
      </c>
      <c r="BL462" s="26" cm="1">
        <f t="array" ref="BL462">_xll.TCVN5575AnnexEHeSoCx(1,BK462)</f>
        <v>1.1161877339877091</v>
      </c>
      <c r="BM462" s="26">
        <f t="shared" si="275"/>
        <v>1.47</v>
      </c>
      <c r="BN462" s="24">
        <f t="shared" si="276"/>
        <v>1</v>
      </c>
      <c r="BO462" s="26" cm="1">
        <f t="array" ref="BO462">noisuy1chieu(BQ462*BN462,$C$92:$M$92,$C$93:$M$93)</f>
        <v>1.9973464012145996</v>
      </c>
      <c r="BP462" s="24">
        <f t="shared" si="277"/>
        <v>3.2165251511812806E-3</v>
      </c>
      <c r="BQ462" s="26">
        <f t="shared" si="278"/>
        <v>0.27289304635059269</v>
      </c>
      <c r="BR462" s="24">
        <f t="shared" si="279"/>
        <v>2.4747185081364017E-4</v>
      </c>
      <c r="BS462" s="24">
        <f t="shared" si="280"/>
        <v>1.1561229252222742E-5</v>
      </c>
      <c r="BT462" s="42">
        <f t="shared" si="281"/>
        <v>0.27635704335258759</v>
      </c>
      <c r="BU462" s="42">
        <f t="shared" si="282"/>
        <v>0.27612113273102618</v>
      </c>
      <c r="BV462" s="28">
        <f t="shared" si="283"/>
        <v>0.27635704335258759</v>
      </c>
      <c r="BW462" s="5" t="str">
        <f t="shared" si="284"/>
        <v>OK</v>
      </c>
      <c r="BX462" s="51">
        <v>1.2</v>
      </c>
      <c r="BY462" s="96" cm="1">
        <f t="array" ref="BY462">_xll.DCETCVNPhuLucFHeSoOnDinh(AE462*1000, BX462*1000, AH462, AI462, AJ462, AK462, AL462, AM462, $D$29)</f>
        <v>1</v>
      </c>
      <c r="BZ462" s="52">
        <f t="shared" si="285"/>
        <v>0.30459987102707092</v>
      </c>
      <c r="CA462" s="54">
        <f t="shared" si="286"/>
        <v>0.30485890410713679</v>
      </c>
      <c r="CB462" s="5" t="str">
        <f t="shared" si="287"/>
        <v>OK</v>
      </c>
      <c r="CC462" s="56">
        <f t="shared" si="288"/>
        <v>0.34499859601035404</v>
      </c>
      <c r="CD462" s="55">
        <f t="shared" si="289"/>
        <v>0.34499859601035404</v>
      </c>
      <c r="CE462" s="54">
        <f t="shared" si="290"/>
        <v>0.34499859601035404</v>
      </c>
      <c r="CF462" s="52">
        <f t="shared" si="291"/>
        <v>0.38</v>
      </c>
      <c r="CG462" s="5" t="str">
        <f t="shared" si="292"/>
        <v>OK</v>
      </c>
      <c r="CH462" s="57">
        <f t="shared" si="293"/>
        <v>2.5998325159156055</v>
      </c>
      <c r="CI462" s="6">
        <f t="shared" si="294"/>
        <v>3.2</v>
      </c>
      <c r="CJ462" s="5" t="str">
        <f t="shared" si="295"/>
        <v>OK</v>
      </c>
      <c r="DN462" s="181"/>
      <c r="DP462" s="27"/>
      <c r="DQ462" s="27"/>
      <c r="DR462" s="5"/>
      <c r="DS462" s="5"/>
      <c r="DT462" s="27"/>
      <c r="DU462" s="27"/>
      <c r="DV462" s="82"/>
      <c r="DW462" s="82"/>
      <c r="DX462" s="82"/>
      <c r="DY462" s="70"/>
      <c r="DZ462" s="16"/>
      <c r="EH462" s="42"/>
      <c r="EI462" s="42"/>
      <c r="EJ462" s="42"/>
      <c r="EK462" s="24"/>
      <c r="EL462" s="26"/>
      <c r="EM462" s="26"/>
      <c r="EN462" s="24"/>
      <c r="EO462" s="26"/>
      <c r="EP462" s="24"/>
      <c r="EQ462" s="26"/>
      <c r="ER462" s="24"/>
      <c r="ES462" s="24"/>
      <c r="ET462" s="42"/>
      <c r="EU462" s="42"/>
      <c r="EV462" s="28"/>
      <c r="EX462" s="51"/>
      <c r="EY462" s="96"/>
      <c r="EZ462" s="52"/>
      <c r="FA462" s="54"/>
      <c r="FB462" s="5"/>
      <c r="FC462" s="56"/>
      <c r="FD462" s="55"/>
      <c r="FE462" s="54"/>
      <c r="FF462" s="52"/>
      <c r="FG462" s="5"/>
      <c r="FH462" s="57"/>
      <c r="FI462" s="6"/>
      <c r="FJ462" s="5"/>
    </row>
    <row r="463" spans="27:166">
      <c r="AA463" s="18" t="s">
        <v>131</v>
      </c>
      <c r="AB463" s="22" t="s">
        <v>342</v>
      </c>
      <c r="AC463" s="22" t="s">
        <v>211</v>
      </c>
      <c r="AD463" s="74">
        <v>8.26</v>
      </c>
      <c r="AE463" s="74">
        <v>9.84</v>
      </c>
      <c r="AF463" s="22">
        <v>1228</v>
      </c>
      <c r="AG463" s="22">
        <v>728</v>
      </c>
      <c r="AH463" s="22">
        <v>808.49119861273095</v>
      </c>
      <c r="AI463" s="6">
        <v>10</v>
      </c>
      <c r="AJ463" s="6">
        <v>300</v>
      </c>
      <c r="AK463" s="6">
        <v>14</v>
      </c>
      <c r="AL463" s="6">
        <v>300</v>
      </c>
      <c r="AM463" s="6">
        <v>14</v>
      </c>
      <c r="AN463" s="5" t="str" cm="1">
        <f t="array" ref="AN463">_xll.Dce_Name_SectI(AF463, AG463, AJ463, AI463, AK463, "x", "-", $Q$14)</f>
        <v>(1228-728)x300x10x14</v>
      </c>
      <c r="AO463" s="5">
        <f t="shared" si="260"/>
        <v>780.49119861273095</v>
      </c>
      <c r="AP463" s="27">
        <f t="shared" si="261"/>
        <v>162.04911986127311</v>
      </c>
      <c r="AQ463" s="27">
        <f t="shared" si="262"/>
        <v>172189.89394905735</v>
      </c>
      <c r="AR463" s="5">
        <f t="shared" si="263"/>
        <v>6306.5040933217724</v>
      </c>
      <c r="AS463" s="5">
        <f t="shared" si="264"/>
        <v>4259.5366342766256</v>
      </c>
      <c r="AT463" s="27">
        <f t="shared" si="265"/>
        <v>420.4336062214515</v>
      </c>
      <c r="AU463" s="27">
        <f t="shared" si="266"/>
        <v>2429.8896559766567</v>
      </c>
      <c r="AV463" s="82">
        <f t="shared" si="267"/>
        <v>8.1363039953757696E-7</v>
      </c>
      <c r="AW463" s="82">
        <f t="shared" si="268"/>
        <v>9941656.1686012279</v>
      </c>
      <c r="AX463" s="82">
        <f t="shared" si="269"/>
        <v>9.9416561686012285E-6</v>
      </c>
      <c r="AY463" s="70">
        <f t="shared" si="270"/>
        <v>0.17715937900807543</v>
      </c>
      <c r="AZ463" s="16">
        <f t="shared" si="271"/>
        <v>595.86839895954824</v>
      </c>
      <c r="BA463" s="22" t="s">
        <v>327</v>
      </c>
      <c r="BB463" s="23">
        <v>-11.262615687504876</v>
      </c>
      <c r="BC463" s="23">
        <v>14.609855977701955</v>
      </c>
      <c r="BD463" s="23">
        <v>8.7881793964186272E-3</v>
      </c>
      <c r="BE463" s="23">
        <v>6.0993205197702391E-4</v>
      </c>
      <c r="BF463" s="23">
        <v>3.3211318070138773E-2</v>
      </c>
      <c r="BG463" s="23">
        <v>281.73291503960718</v>
      </c>
      <c r="BH463" s="42" cm="1">
        <f t="array" ref="BH463">_xll.Bimoment(BE463,AY463,AD463,AE463,$O$75)</f>
        <v>8.3658743522272382E-4</v>
      </c>
      <c r="BI463" s="42">
        <f t="shared" si="272"/>
        <v>1.1259805891519349E-3</v>
      </c>
      <c r="BJ463" s="42">
        <f t="shared" si="273"/>
        <v>1.7392685687740421</v>
      </c>
      <c r="BK463" s="24">
        <f t="shared" si="274"/>
        <v>0.53812266012290844</v>
      </c>
      <c r="BL463" s="26" cm="1">
        <f t="array" ref="BL463">_xll.TCVN5575AnnexEHeSoCx(1,BK463)</f>
        <v>1.1161877339877091</v>
      </c>
      <c r="BM463" s="26">
        <f t="shared" si="275"/>
        <v>1.47</v>
      </c>
      <c r="BN463" s="24">
        <f t="shared" si="276"/>
        <v>1</v>
      </c>
      <c r="BO463" s="26" cm="1">
        <f t="array" ref="BO463">noisuy1chieu(BQ463*BN463,$C$92:$M$92,$C$93:$M$93)</f>
        <v>1.9973462820053101</v>
      </c>
      <c r="BP463" s="24">
        <f t="shared" si="277"/>
        <v>3.200715260385002E-3</v>
      </c>
      <c r="BQ463" s="26">
        <f t="shared" si="278"/>
        <v>0.27289302627725037</v>
      </c>
      <c r="BR463" s="24">
        <f t="shared" si="279"/>
        <v>2.4747185081363447E-4</v>
      </c>
      <c r="BS463" s="24">
        <f t="shared" si="280"/>
        <v>1.1561229942236196E-5</v>
      </c>
      <c r="BT463" s="42">
        <f t="shared" si="281"/>
        <v>0.27634121338844903</v>
      </c>
      <c r="BU463" s="42">
        <f t="shared" si="282"/>
        <v>0.27610530276757761</v>
      </c>
      <c r="BV463" s="28">
        <f t="shared" si="283"/>
        <v>0.27634121338844903</v>
      </c>
      <c r="BW463" s="5" t="str">
        <f t="shared" si="284"/>
        <v>OK</v>
      </c>
      <c r="BX463" s="51">
        <v>1.2</v>
      </c>
      <c r="BY463" s="96" cm="1">
        <f t="array" ref="BY463">_xll.DCETCVNPhuLucFHeSoOnDinh(AE463*1000, BX463*1000, AH463, AI463, AJ463, AK463, AL463, AM463, $D$29)</f>
        <v>1</v>
      </c>
      <c r="BZ463" s="52">
        <f t="shared" si="285"/>
        <v>0.30459984862145245</v>
      </c>
      <c r="CA463" s="54">
        <f t="shared" si="286"/>
        <v>0.30485888170220832</v>
      </c>
      <c r="CB463" s="5" t="str">
        <f t="shared" si="287"/>
        <v>OK</v>
      </c>
      <c r="CC463" s="56">
        <f t="shared" si="288"/>
        <v>0.34499859601035404</v>
      </c>
      <c r="CD463" s="55">
        <f t="shared" si="289"/>
        <v>0.34499859601035404</v>
      </c>
      <c r="CE463" s="54">
        <f t="shared" si="290"/>
        <v>0.34499859601035404</v>
      </c>
      <c r="CF463" s="52">
        <f t="shared" si="291"/>
        <v>0.38</v>
      </c>
      <c r="CG463" s="5" t="str">
        <f t="shared" si="292"/>
        <v>OK</v>
      </c>
      <c r="CH463" s="57">
        <f t="shared" si="293"/>
        <v>2.5998325159156055</v>
      </c>
      <c r="CI463" s="6">
        <f t="shared" si="294"/>
        <v>3.2</v>
      </c>
      <c r="CJ463" s="5" t="str">
        <f t="shared" si="295"/>
        <v>OK</v>
      </c>
      <c r="DN463" s="181"/>
      <c r="DP463" s="27"/>
      <c r="DQ463" s="27"/>
      <c r="DR463" s="5"/>
      <c r="DS463" s="5"/>
      <c r="DT463" s="27"/>
      <c r="DU463" s="27"/>
      <c r="DV463" s="82"/>
      <c r="DW463" s="82"/>
      <c r="DX463" s="82"/>
      <c r="DY463" s="70"/>
      <c r="DZ463" s="16"/>
      <c r="EH463" s="42"/>
      <c r="EI463" s="42"/>
      <c r="EJ463" s="42"/>
      <c r="EK463" s="24"/>
      <c r="EL463" s="26"/>
      <c r="EM463" s="26"/>
      <c r="EN463" s="24"/>
      <c r="EO463" s="26"/>
      <c r="EP463" s="24"/>
      <c r="EQ463" s="26"/>
      <c r="ER463" s="24"/>
      <c r="ES463" s="24"/>
      <c r="ET463" s="42"/>
      <c r="EU463" s="42"/>
      <c r="EV463" s="28"/>
      <c r="EX463" s="51"/>
      <c r="EY463" s="96"/>
      <c r="EZ463" s="52"/>
      <c r="FA463" s="54"/>
      <c r="FB463" s="5"/>
      <c r="FC463" s="56"/>
      <c r="FD463" s="55"/>
      <c r="FE463" s="54"/>
      <c r="FF463" s="52"/>
      <c r="FG463" s="5"/>
      <c r="FH463" s="57"/>
      <c r="FI463" s="6"/>
      <c r="FJ463" s="5"/>
    </row>
    <row r="464" spans="27:166">
      <c r="AA464" s="18" t="s">
        <v>131</v>
      </c>
      <c r="AB464" s="22" t="s">
        <v>342</v>
      </c>
      <c r="AC464" s="22" t="s">
        <v>211</v>
      </c>
      <c r="AD464" s="74">
        <v>9.84</v>
      </c>
      <c r="AE464" s="74">
        <v>9.84</v>
      </c>
      <c r="AF464" s="22">
        <v>1228</v>
      </c>
      <c r="AG464" s="22">
        <v>728</v>
      </c>
      <c r="AH464" s="22">
        <v>728</v>
      </c>
      <c r="AI464" s="6">
        <v>10</v>
      </c>
      <c r="AJ464" s="6">
        <v>300</v>
      </c>
      <c r="AK464" s="6">
        <v>14</v>
      </c>
      <c r="AL464" s="6">
        <v>300</v>
      </c>
      <c r="AM464" s="6">
        <v>14</v>
      </c>
      <c r="AN464" s="5" t="str" cm="1">
        <f t="array" ref="AN464">_xll.Dce_Name_SectI(AF464, AG464, AJ464, AI464, AK464, "x", "-", $Q$14)</f>
        <v>(1228-728)x300x10x14</v>
      </c>
      <c r="AO464" s="5">
        <f t="shared" si="260"/>
        <v>700</v>
      </c>
      <c r="AP464" s="27">
        <f t="shared" si="261"/>
        <v>154</v>
      </c>
      <c r="AQ464" s="27">
        <f t="shared" si="262"/>
        <v>135654.21333333332</v>
      </c>
      <c r="AR464" s="5">
        <f t="shared" si="263"/>
        <v>6305.833333333333</v>
      </c>
      <c r="AS464" s="5">
        <f t="shared" si="264"/>
        <v>3726.7641025641024</v>
      </c>
      <c r="AT464" s="27">
        <f t="shared" si="265"/>
        <v>420.38888888888886</v>
      </c>
      <c r="AU464" s="27">
        <f t="shared" si="266"/>
        <v>2111.9</v>
      </c>
      <c r="AV464" s="82">
        <f t="shared" si="267"/>
        <v>7.8680000000000003E-7</v>
      </c>
      <c r="AW464" s="82">
        <f t="shared" si="268"/>
        <v>8029287</v>
      </c>
      <c r="AX464" s="82">
        <f t="shared" si="269"/>
        <v>8.0292870000000006E-6</v>
      </c>
      <c r="AY464" s="70">
        <f t="shared" si="270"/>
        <v>0.19385348826075771</v>
      </c>
      <c r="AZ464" s="16">
        <f t="shared" si="271"/>
        <v>535.5</v>
      </c>
      <c r="BA464" s="22" t="s">
        <v>327</v>
      </c>
      <c r="BB464" s="23">
        <v>-10.755077757883646</v>
      </c>
      <c r="BC464" s="23">
        <v>13.902980128262829</v>
      </c>
      <c r="BD464" s="23">
        <v>8.7881793964186272E-3</v>
      </c>
      <c r="BE464" s="23">
        <v>6.0993205197702391E-4</v>
      </c>
      <c r="BF464" s="23">
        <v>1.928731989734488E-2</v>
      </c>
      <c r="BG464" s="23">
        <v>259.15662276330158</v>
      </c>
      <c r="BH464" s="42" cm="1">
        <f t="array" ref="BH464">_xll.Bimoment(BE464,AY464,AD464,AE464,$O$75)</f>
        <v>4.646668364008043E-3</v>
      </c>
      <c r="BI464" s="42">
        <f t="shared" si="272"/>
        <v>1.2554541994883753E-3</v>
      </c>
      <c r="BJ464" s="42">
        <f t="shared" si="273"/>
        <v>1.6551166819360512</v>
      </c>
      <c r="BK464" s="24">
        <f t="shared" si="274"/>
        <v>0.6</v>
      </c>
      <c r="BL464" s="26" cm="1">
        <f t="array" ref="BL464">_xll.TCVN5575AnnexEHeSoCx(1,BK464)</f>
        <v>1.1099999999999999</v>
      </c>
      <c r="BM464" s="26">
        <f t="shared" si="275"/>
        <v>1.47</v>
      </c>
      <c r="BN464" s="24">
        <f t="shared" si="276"/>
        <v>1</v>
      </c>
      <c r="BO464" s="26" cm="1">
        <f t="array" ref="BO464">noisuy1chieu(BQ464*BN464,$C$92:$M$92,$C$93:$M$93)</f>
        <v>2.029987096786499</v>
      </c>
      <c r="BP464" s="24">
        <f t="shared" si="277"/>
        <v>3.2162313869269279E-3</v>
      </c>
      <c r="BQ464" s="26">
        <f t="shared" si="278"/>
        <v>0.28851067142036624</v>
      </c>
      <c r="BR464" s="24">
        <f t="shared" si="279"/>
        <v>1.437334242472376E-4</v>
      </c>
      <c r="BS464" s="24">
        <f t="shared" si="280"/>
        <v>7.0304859687993248E-5</v>
      </c>
      <c r="BT464" s="42">
        <f t="shared" si="281"/>
        <v>0.29187063623154041</v>
      </c>
      <c r="BU464" s="42">
        <f t="shared" si="282"/>
        <v>0.2917972076669812</v>
      </c>
      <c r="BV464" s="28">
        <f t="shared" si="283"/>
        <v>0.29187063623154041</v>
      </c>
      <c r="BW464" s="5" t="str">
        <f t="shared" si="284"/>
        <v>OK</v>
      </c>
      <c r="BX464" s="51">
        <v>1.2</v>
      </c>
      <c r="BY464" s="96" cm="1">
        <f t="array" ref="BY464">_xll.DCETCVNPhuLucFHeSoOnDinh(AE464*1000, BX464*1000, AH464, AI464, AJ464, AK464, AL464, AM464, $D$29)</f>
        <v>1</v>
      </c>
      <c r="BZ464" s="52">
        <f t="shared" si="285"/>
        <v>0.32024684527660657</v>
      </c>
      <c r="CA464" s="54">
        <f t="shared" si="286"/>
        <v>0.32046088356054181</v>
      </c>
      <c r="CB464" s="5" t="str">
        <f t="shared" si="287"/>
        <v>OK</v>
      </c>
      <c r="CC464" s="56">
        <f t="shared" si="288"/>
        <v>0.34499859601035404</v>
      </c>
      <c r="CD464" s="55">
        <f t="shared" si="289"/>
        <v>0.34499859601035404</v>
      </c>
      <c r="CE464" s="54">
        <f t="shared" si="290"/>
        <v>0.34499859601035404</v>
      </c>
      <c r="CF464" s="52">
        <f t="shared" si="291"/>
        <v>0.38</v>
      </c>
      <c r="CG464" s="5" t="str">
        <f t="shared" si="292"/>
        <v>OK</v>
      </c>
      <c r="CH464" s="57">
        <f t="shared" si="293"/>
        <v>2.3317146488975653</v>
      </c>
      <c r="CI464" s="6">
        <f t="shared" si="294"/>
        <v>3.2</v>
      </c>
      <c r="CJ464" s="5" t="str">
        <f t="shared" si="295"/>
        <v>OK</v>
      </c>
      <c r="DN464" s="181"/>
      <c r="DP464" s="27"/>
      <c r="DQ464" s="27"/>
      <c r="DR464" s="5"/>
      <c r="DS464" s="5"/>
      <c r="DT464" s="27"/>
      <c r="DU464" s="27"/>
      <c r="DV464" s="82"/>
      <c r="DW464" s="82"/>
      <c r="DX464" s="82"/>
      <c r="DY464" s="70"/>
      <c r="DZ464" s="16"/>
      <c r="EH464" s="42"/>
      <c r="EI464" s="42"/>
      <c r="EJ464" s="42"/>
      <c r="EK464" s="24"/>
      <c r="EL464" s="26"/>
      <c r="EM464" s="26"/>
      <c r="EN464" s="24"/>
      <c r="EO464" s="26"/>
      <c r="EP464" s="24"/>
      <c r="EQ464" s="26"/>
      <c r="ER464" s="24"/>
      <c r="ES464" s="24"/>
      <c r="ET464" s="42"/>
      <c r="EU464" s="42"/>
      <c r="EV464" s="28"/>
      <c r="EX464" s="51"/>
      <c r="EY464" s="96"/>
      <c r="EZ464" s="52"/>
      <c r="FA464" s="54"/>
      <c r="FB464" s="5"/>
      <c r="FC464" s="56"/>
      <c r="FD464" s="55"/>
      <c r="FE464" s="54"/>
      <c r="FF464" s="52"/>
      <c r="FG464" s="5"/>
      <c r="FH464" s="57"/>
      <c r="FI464" s="6"/>
      <c r="FJ464" s="5"/>
    </row>
    <row r="465" spans="27:166">
      <c r="AA465" s="18" t="s">
        <v>131</v>
      </c>
      <c r="AB465" s="22" t="s">
        <v>343</v>
      </c>
      <c r="AC465" s="22" t="s">
        <v>211</v>
      </c>
      <c r="AD465" s="74">
        <v>0</v>
      </c>
      <c r="AE465" s="74">
        <v>10.5</v>
      </c>
      <c r="AF465" s="22">
        <v>724</v>
      </c>
      <c r="AG465" s="22">
        <v>874</v>
      </c>
      <c r="AH465" s="22">
        <v>724</v>
      </c>
      <c r="AI465" s="6">
        <v>8</v>
      </c>
      <c r="AJ465" s="6">
        <v>300</v>
      </c>
      <c r="AK465" s="6">
        <v>12</v>
      </c>
      <c r="AL465" s="6">
        <v>300</v>
      </c>
      <c r="AM465" s="6">
        <v>12</v>
      </c>
      <c r="AN465" s="5" t="str" cm="1">
        <f t="array" ref="AN465">_xll.Dce_Name_SectI(AF465, AG465, AJ465, AI465, AK465, "x", "-", $Q$14)</f>
        <v>(724-874)x300x8x12</v>
      </c>
      <c r="AO465" s="5">
        <f t="shared" si="260"/>
        <v>700</v>
      </c>
      <c r="AP465" s="27">
        <f t="shared" si="261"/>
        <v>128</v>
      </c>
      <c r="AQ465" s="27">
        <f t="shared" si="262"/>
        <v>114125.22666666665</v>
      </c>
      <c r="AR465" s="5">
        <f t="shared" si="263"/>
        <v>5402.9866666666676</v>
      </c>
      <c r="AS465" s="5">
        <f t="shared" si="264"/>
        <v>3152.6305709023936</v>
      </c>
      <c r="AT465" s="27">
        <f t="shared" si="265"/>
        <v>360.19911111111116</v>
      </c>
      <c r="AU465" s="27">
        <f t="shared" si="266"/>
        <v>1771.6</v>
      </c>
      <c r="AV465" s="82">
        <f t="shared" si="267"/>
        <v>4.6711466666666669E-7</v>
      </c>
      <c r="AW465" s="82">
        <f t="shared" si="268"/>
        <v>6843744</v>
      </c>
      <c r="AX465" s="82">
        <f t="shared" si="269"/>
        <v>6.8437439999999997E-6</v>
      </c>
      <c r="AY465" s="70">
        <f t="shared" si="270"/>
        <v>0.16178744234285594</v>
      </c>
      <c r="AZ465" s="16">
        <f t="shared" si="271"/>
        <v>534</v>
      </c>
      <c r="BA465" s="22" t="s">
        <v>302</v>
      </c>
      <c r="BB465" s="23">
        <v>-40.594078887350406</v>
      </c>
      <c r="BC465" s="23">
        <v>46.214845923015673</v>
      </c>
      <c r="BD465" s="23">
        <v>9.8197824656833799E-3</v>
      </c>
      <c r="BE465" s="23">
        <v>1.5343887740433717E-3</v>
      </c>
      <c r="BF465" s="23">
        <v>0.21254577796926633</v>
      </c>
      <c r="BG465" s="23">
        <v>43.147901641003955</v>
      </c>
      <c r="BH465" s="42" cm="1">
        <f t="array" ref="BH465">_xll.Bimoment(BE465,AY465,AD465,AE465,$O$75)</f>
        <v>1.346262019659779E-2</v>
      </c>
      <c r="BI465" s="42">
        <f t="shared" si="272"/>
        <v>1.7535325831577464E-3</v>
      </c>
      <c r="BJ465" s="42">
        <f t="shared" si="273"/>
        <v>6.4187286004188433</v>
      </c>
      <c r="BK465" s="24">
        <f t="shared" si="274"/>
        <v>0.6428571428571429</v>
      </c>
      <c r="BL465" s="26" cm="1">
        <f t="array" ref="BL465">_xll.TCVN5575AnnexEHeSoCx(1,BK465)</f>
        <v>1.1057142857142856</v>
      </c>
      <c r="BM465" s="26">
        <f t="shared" si="275"/>
        <v>1.47</v>
      </c>
      <c r="BN465" s="24">
        <f t="shared" si="276"/>
        <v>1</v>
      </c>
      <c r="BO465" s="26" cm="1">
        <f t="array" ref="BO465">noisuy1chieu(BQ465*BN465,$C$92:$M$92,$C$93:$M$93)</f>
        <v>1.5646251440048218</v>
      </c>
      <c r="BP465" s="24">
        <f t="shared" si="277"/>
        <v>1.4605188744420893E-2</v>
      </c>
      <c r="BQ465" s="26">
        <f t="shared" si="278"/>
        <v>5.7003054628998621E-2</v>
      </c>
      <c r="BR465" s="24">
        <f t="shared" si="279"/>
        <v>1.8486170875860065E-3</v>
      </c>
      <c r="BS465" s="24">
        <f t="shared" si="280"/>
        <v>3.0918701175076886E-4</v>
      </c>
      <c r="BT465" s="42">
        <f t="shared" si="281"/>
        <v>7.3456860461005524E-2</v>
      </c>
      <c r="BU465" s="42">
        <f t="shared" si="282"/>
        <v>7.1917430385170289E-2</v>
      </c>
      <c r="BV465" s="28">
        <f t="shared" si="283"/>
        <v>7.3456860461005524E-2</v>
      </c>
      <c r="BW465" s="5" t="str">
        <f t="shared" si="284"/>
        <v>OK</v>
      </c>
      <c r="BX465" s="51">
        <v>1.2</v>
      </c>
      <c r="BY465" s="96" cm="1">
        <f t="array" ref="BY465">_xll.DCETCVNPhuLucFHeSoOnDinh(AE465*1000, BX465*1000, AH465, AI465, AJ465, AK465, AL465, AM465, $D$29)</f>
        <v>1</v>
      </c>
      <c r="BZ465" s="52">
        <f t="shared" si="285"/>
        <v>6.3029091832635609E-2</v>
      </c>
      <c r="CA465" s="54">
        <f t="shared" si="286"/>
        <v>6.5186895931972383E-2</v>
      </c>
      <c r="CB465" s="5" t="str">
        <f t="shared" si="287"/>
        <v>OK</v>
      </c>
      <c r="CC465" s="56">
        <f t="shared" si="288"/>
        <v>0.40527421278457681</v>
      </c>
      <c r="CD465" s="55">
        <f t="shared" si="289"/>
        <v>0.40527421278457681</v>
      </c>
      <c r="CE465" s="54">
        <f t="shared" si="290"/>
        <v>0.40527421278457681</v>
      </c>
      <c r="CF465" s="52">
        <f t="shared" si="291"/>
        <v>0.38</v>
      </c>
      <c r="CG465" s="5" t="str">
        <f t="shared" si="292"/>
        <v>Check</v>
      </c>
      <c r="CH465" s="57">
        <f t="shared" si="293"/>
        <v>2.9146433111219565</v>
      </c>
      <c r="CI465" s="6">
        <f t="shared" si="294"/>
        <v>3.2</v>
      </c>
      <c r="CJ465" s="5" t="str">
        <f t="shared" si="295"/>
        <v>OK</v>
      </c>
      <c r="DN465" s="181"/>
      <c r="DP465" s="27"/>
      <c r="DQ465" s="27"/>
      <c r="DR465" s="5"/>
      <c r="DS465" s="5"/>
      <c r="DT465" s="27"/>
      <c r="DU465" s="27"/>
      <c r="DV465" s="82"/>
      <c r="DW465" s="82"/>
      <c r="DX465" s="82"/>
      <c r="DY465" s="70"/>
      <c r="DZ465" s="16"/>
      <c r="EH465" s="42"/>
      <c r="EI465" s="42"/>
      <c r="EJ465" s="42"/>
      <c r="EK465" s="24"/>
      <c r="EL465" s="26"/>
      <c r="EM465" s="26"/>
      <c r="EN465" s="24"/>
      <c r="EO465" s="26"/>
      <c r="EP465" s="24"/>
      <c r="EQ465" s="26"/>
      <c r="ER465" s="24"/>
      <c r="ES465" s="24"/>
      <c r="ET465" s="42"/>
      <c r="EU465" s="42"/>
      <c r="EV465" s="28"/>
      <c r="EX465" s="51"/>
      <c r="EY465" s="96"/>
      <c r="EZ465" s="52"/>
      <c r="FA465" s="54"/>
      <c r="FB465" s="5"/>
      <c r="FC465" s="56"/>
      <c r="FD465" s="55"/>
      <c r="FE465" s="54"/>
      <c r="FF465" s="52"/>
      <c r="FG465" s="5"/>
      <c r="FH465" s="57"/>
      <c r="FI465" s="6"/>
      <c r="FJ465" s="5"/>
    </row>
    <row r="466" spans="27:166">
      <c r="AA466" s="18" t="s">
        <v>131</v>
      </c>
      <c r="AB466" s="22" t="s">
        <v>343</v>
      </c>
      <c r="AC466" s="22" t="s">
        <v>211</v>
      </c>
      <c r="AD466" s="74">
        <v>5.25</v>
      </c>
      <c r="AE466" s="74">
        <v>10.5</v>
      </c>
      <c r="AF466" s="22">
        <v>724</v>
      </c>
      <c r="AG466" s="22">
        <v>874</v>
      </c>
      <c r="AH466" s="22">
        <v>798.99999999999989</v>
      </c>
      <c r="AI466" s="6">
        <v>8</v>
      </c>
      <c r="AJ466" s="6">
        <v>300</v>
      </c>
      <c r="AK466" s="6">
        <v>12</v>
      </c>
      <c r="AL466" s="6">
        <v>300</v>
      </c>
      <c r="AM466" s="6">
        <v>12</v>
      </c>
      <c r="AN466" s="5" t="str" cm="1">
        <f t="array" ref="AN466">_xll.Dce_Name_SectI(AF466, AG466, AJ466, AI466, AK466, "x", "-", $Q$14)</f>
        <v>(724-874)x300x8x12</v>
      </c>
      <c r="AO466" s="5">
        <f t="shared" si="260"/>
        <v>774.99999999999989</v>
      </c>
      <c r="AP466" s="27">
        <f t="shared" si="261"/>
        <v>134</v>
      </c>
      <c r="AQ466" s="27">
        <f t="shared" si="262"/>
        <v>142527.3516666666</v>
      </c>
      <c r="AR466" s="5">
        <f t="shared" si="263"/>
        <v>5403.3066666666673</v>
      </c>
      <c r="AS466" s="5">
        <f t="shared" si="264"/>
        <v>3567.6433458489764</v>
      </c>
      <c r="AT466" s="27">
        <f t="shared" si="265"/>
        <v>360.22044444444447</v>
      </c>
      <c r="AU466" s="27">
        <f t="shared" si="266"/>
        <v>2017.2249999999995</v>
      </c>
      <c r="AV466" s="82">
        <f t="shared" si="267"/>
        <v>4.799146666666667E-7</v>
      </c>
      <c r="AW466" s="82">
        <f t="shared" si="268"/>
        <v>8361481.4999999972</v>
      </c>
      <c r="AX466" s="82">
        <f t="shared" si="269"/>
        <v>8.3614814999999972E-6</v>
      </c>
      <c r="AY466" s="70">
        <f t="shared" si="270"/>
        <v>0.1483611975238546</v>
      </c>
      <c r="AZ466" s="16">
        <f t="shared" si="271"/>
        <v>590.24999999999989</v>
      </c>
      <c r="BA466" s="22" t="s">
        <v>302</v>
      </c>
      <c r="BB466" s="23">
        <v>-38.158448025296984</v>
      </c>
      <c r="BC466" s="23">
        <v>25.715085742294395</v>
      </c>
      <c r="BD466" s="23">
        <v>9.8197824656833799E-3</v>
      </c>
      <c r="BE466" s="23">
        <v>1.5343887740433717E-3</v>
      </c>
      <c r="BF466" s="23">
        <v>0.16099192002441373</v>
      </c>
      <c r="BG466" s="23">
        <v>232.11149652733621</v>
      </c>
      <c r="BH466" s="42" cm="1">
        <f t="array" ref="BH466">_xll.Bimoment(BE466,AY466,AD466,AE466,$O$75)</f>
        <v>-6.5797500434355049E-3</v>
      </c>
      <c r="BI466" s="42">
        <f t="shared" si="272"/>
        <v>1.5838358815618357E-3</v>
      </c>
      <c r="BJ466" s="42">
        <f t="shared" si="273"/>
        <v>3.571539686429777</v>
      </c>
      <c r="BK466" s="24">
        <f t="shared" si="274"/>
        <v>0.58064516129032262</v>
      </c>
      <c r="BL466" s="26" cm="1">
        <f t="array" ref="BL466">_xll.TCVN5575AnnexEHeSoCx(1,BK466)</f>
        <v>1.1119354838709676</v>
      </c>
      <c r="BM466" s="26">
        <f t="shared" si="275"/>
        <v>1.47</v>
      </c>
      <c r="BN466" s="24">
        <f t="shared" si="276"/>
        <v>1</v>
      </c>
      <c r="BO466" s="26" cm="1">
        <f t="array" ref="BO466">noisuy1chieu(BQ466*BN466,$C$92:$M$92,$C$93:$M$93)</f>
        <v>1.9901658296585083</v>
      </c>
      <c r="BP466" s="24">
        <f t="shared" si="277"/>
        <v>1.3114156332338912E-2</v>
      </c>
      <c r="BQ466" s="26">
        <f t="shared" si="278"/>
        <v>0.26945737976426554</v>
      </c>
      <c r="BR466" s="24">
        <f t="shared" si="279"/>
        <v>1.4001444378966745E-3</v>
      </c>
      <c r="BS466" s="24">
        <f t="shared" si="280"/>
        <v>1.074799225769327E-4</v>
      </c>
      <c r="BT466" s="42">
        <f t="shared" si="281"/>
        <v>0.28397168053450111</v>
      </c>
      <c r="BU466" s="42">
        <f t="shared" si="282"/>
        <v>0.28267901601918138</v>
      </c>
      <c r="BV466" s="28">
        <f t="shared" si="283"/>
        <v>0.28397168053450111</v>
      </c>
      <c r="BW466" s="5" t="str">
        <f t="shared" si="284"/>
        <v>OK</v>
      </c>
      <c r="BX466" s="51">
        <v>1.2</v>
      </c>
      <c r="BY466" s="96" cm="1">
        <f t="array" ref="BY466">_xll.DCETCVNPhuLucFHeSoOnDinh(AE466*1000, BX466*1000, AH466, AI466, AJ466, AK466, AL466, AM466, $D$29)</f>
        <v>1</v>
      </c>
      <c r="BZ466" s="52">
        <f t="shared" si="285"/>
        <v>0.29961922195078167</v>
      </c>
      <c r="CA466" s="54">
        <f t="shared" si="286"/>
        <v>0.30112684631125525</v>
      </c>
      <c r="CB466" s="5" t="str">
        <f t="shared" si="287"/>
        <v>OK</v>
      </c>
      <c r="CC466" s="56">
        <f t="shared" si="288"/>
        <v>0.40527421278457681</v>
      </c>
      <c r="CD466" s="55">
        <f t="shared" si="289"/>
        <v>0.40527421278457681</v>
      </c>
      <c r="CE466" s="54">
        <f t="shared" si="290"/>
        <v>0.40527421278457681</v>
      </c>
      <c r="CF466" s="52">
        <f t="shared" si="291"/>
        <v>0.38</v>
      </c>
      <c r="CG466" s="5" t="str">
        <f t="shared" si="292"/>
        <v>Check</v>
      </c>
      <c r="CH466" s="57">
        <f t="shared" si="293"/>
        <v>3.2269265230278799</v>
      </c>
      <c r="CI466" s="6">
        <f t="shared" si="294"/>
        <v>3.2</v>
      </c>
      <c r="CJ466" s="5" t="str">
        <f t="shared" si="295"/>
        <v>Gia cường</v>
      </c>
      <c r="DN466" s="181"/>
      <c r="DP466" s="27"/>
      <c r="DQ466" s="27"/>
      <c r="DR466" s="5"/>
      <c r="DS466" s="5"/>
      <c r="DT466" s="27"/>
      <c r="DU466" s="27"/>
      <c r="DV466" s="82"/>
      <c r="DW466" s="82"/>
      <c r="DX466" s="82"/>
      <c r="DY466" s="70"/>
      <c r="DZ466" s="16"/>
      <c r="EH466" s="42"/>
      <c r="EI466" s="42"/>
      <c r="EJ466" s="42"/>
      <c r="EK466" s="24"/>
      <c r="EL466" s="26"/>
      <c r="EM466" s="26"/>
      <c r="EN466" s="24"/>
      <c r="EO466" s="26"/>
      <c r="EP466" s="24"/>
      <c r="EQ466" s="26"/>
      <c r="ER466" s="24"/>
      <c r="ES466" s="24"/>
      <c r="ET466" s="42"/>
      <c r="EU466" s="42"/>
      <c r="EV466" s="28"/>
      <c r="EX466" s="51"/>
      <c r="EY466" s="96"/>
      <c r="EZ466" s="52"/>
      <c r="FA466" s="54"/>
      <c r="FB466" s="5"/>
      <c r="FC466" s="56"/>
      <c r="FD466" s="55"/>
      <c r="FE466" s="54"/>
      <c r="FF466" s="52"/>
      <c r="FG466" s="5"/>
      <c r="FH466" s="57"/>
      <c r="FI466" s="6"/>
      <c r="FJ466" s="5"/>
    </row>
    <row r="467" spans="27:166">
      <c r="AA467" s="18" t="s">
        <v>131</v>
      </c>
      <c r="AB467" s="22" t="s">
        <v>343</v>
      </c>
      <c r="AC467" s="22" t="s">
        <v>211</v>
      </c>
      <c r="AD467" s="74">
        <v>6.47</v>
      </c>
      <c r="AE467" s="74">
        <v>10.5</v>
      </c>
      <c r="AF467" s="22">
        <v>724</v>
      </c>
      <c r="AG467" s="22">
        <v>874</v>
      </c>
      <c r="AH467" s="22">
        <v>816.4552427885651</v>
      </c>
      <c r="AI467" s="6">
        <v>8</v>
      </c>
      <c r="AJ467" s="6">
        <v>300</v>
      </c>
      <c r="AK467" s="6">
        <v>12</v>
      </c>
      <c r="AL467" s="6">
        <v>300</v>
      </c>
      <c r="AM467" s="6">
        <v>12</v>
      </c>
      <c r="AN467" s="5" t="str" cm="1">
        <f t="array" ref="AN467">_xll.Dce_Name_SectI(AF467, AG467, AJ467, AI467, AK467, "x", "-", $Q$14)</f>
        <v>(724-874)x300x8x12</v>
      </c>
      <c r="AO467" s="5">
        <f t="shared" si="260"/>
        <v>792.4552427885651</v>
      </c>
      <c r="AP467" s="27">
        <f t="shared" si="261"/>
        <v>135.39641942308521</v>
      </c>
      <c r="AQ467" s="27">
        <f t="shared" si="262"/>
        <v>149672.00629356262</v>
      </c>
      <c r="AR467" s="5">
        <f t="shared" si="263"/>
        <v>5403.3811423692314</v>
      </c>
      <c r="AS467" s="5">
        <f t="shared" si="264"/>
        <v>3666.3860662432589</v>
      </c>
      <c r="AT467" s="27">
        <f t="shared" si="265"/>
        <v>360.22540949128211</v>
      </c>
      <c r="AU467" s="27">
        <f t="shared" si="266"/>
        <v>2076.0047488425012</v>
      </c>
      <c r="AV467" s="82">
        <f t="shared" si="267"/>
        <v>4.8289369476924839E-7</v>
      </c>
      <c r="AW467" s="82">
        <f t="shared" si="268"/>
        <v>8736501.2082751244</v>
      </c>
      <c r="AX467" s="82">
        <f t="shared" si="269"/>
        <v>8.736501208275125E-6</v>
      </c>
      <c r="AY467" s="70">
        <f t="shared" si="270"/>
        <v>0.1455918056309819</v>
      </c>
      <c r="AZ467" s="16">
        <f t="shared" si="271"/>
        <v>603.34143209142383</v>
      </c>
      <c r="BA467" s="22" t="s">
        <v>302</v>
      </c>
      <c r="BB467" s="23">
        <v>-37.585840495175312</v>
      </c>
      <c r="BC467" s="23">
        <v>20.895670276654748</v>
      </c>
      <c r="BD467" s="23">
        <v>9.8197824656833799E-3</v>
      </c>
      <c r="BE467" s="23">
        <v>1.5343887740433717E-3</v>
      </c>
      <c r="BF467" s="23">
        <v>0.14899345192955241</v>
      </c>
      <c r="BG467" s="23">
        <v>260.58942848968923</v>
      </c>
      <c r="BH467" s="42" cm="1">
        <f t="array" ref="BH467">_xll.Bimoment(BE467,AY467,AD467,AE467,$O$75)</f>
        <v>-5.5555087242811349E-3</v>
      </c>
      <c r="BI467" s="42">
        <f t="shared" si="272"/>
        <v>1.5489490660583899E-3</v>
      </c>
      <c r="BJ467" s="42">
        <f t="shared" si="273"/>
        <v>2.9021764273131594</v>
      </c>
      <c r="BK467" s="24">
        <f t="shared" si="274"/>
        <v>0.56785541403764106</v>
      </c>
      <c r="BL467" s="26" cm="1">
        <f t="array" ref="BL467">_xll.TCVN5575AnnexEHeSoCx(1,BK467)</f>
        <v>1.1132144585962358</v>
      </c>
      <c r="BM467" s="26">
        <f t="shared" si="275"/>
        <v>1.47</v>
      </c>
      <c r="BN467" s="24">
        <f t="shared" si="276"/>
        <v>1</v>
      </c>
      <c r="BO467" s="26" cm="1">
        <f t="array" ref="BO467">noisuy1chieu(BQ467*BN467,$C$92:$M$92,$C$93:$M$93)</f>
        <v>2.0415263175964355</v>
      </c>
      <c r="BP467" s="24">
        <f t="shared" si="277"/>
        <v>1.2784140616751531E-2</v>
      </c>
      <c r="BQ467" s="26">
        <f t="shared" si="278"/>
        <v>0.29403173959166451</v>
      </c>
      <c r="BR467" s="24">
        <f t="shared" si="279"/>
        <v>1.2957760714434267E-3</v>
      </c>
      <c r="BS467" s="24">
        <f t="shared" si="280"/>
        <v>8.6546380880833703E-5</v>
      </c>
      <c r="BT467" s="42">
        <f t="shared" si="281"/>
        <v>0.30811165627985948</v>
      </c>
      <c r="BU467" s="42">
        <f t="shared" si="282"/>
        <v>0.3069024265892969</v>
      </c>
      <c r="BV467" s="28">
        <f t="shared" si="283"/>
        <v>0.30811165627985948</v>
      </c>
      <c r="BW467" s="5" t="str">
        <f t="shared" si="284"/>
        <v>OK</v>
      </c>
      <c r="BX467" s="51">
        <v>1.2</v>
      </c>
      <c r="BY467" s="96" cm="1">
        <f t="array" ref="BY467">_xll.DCETCVNPhuLucFHeSoOnDinh(AE467*1000, BX467*1000, AH467, AI467, AJ467, AK467, AL467, AM467, $D$29)</f>
        <v>1</v>
      </c>
      <c r="BZ467" s="52">
        <f t="shared" si="285"/>
        <v>0.32732038379964412</v>
      </c>
      <c r="CA467" s="54">
        <f t="shared" si="286"/>
        <v>0.3287027062519684</v>
      </c>
      <c r="CB467" s="5" t="str">
        <f t="shared" si="287"/>
        <v>OK</v>
      </c>
      <c r="CC467" s="56">
        <f t="shared" si="288"/>
        <v>0.40527421278457681</v>
      </c>
      <c r="CD467" s="55">
        <f t="shared" si="289"/>
        <v>0.40527421278457681</v>
      </c>
      <c r="CE467" s="54">
        <f t="shared" si="290"/>
        <v>0.40527421278457681</v>
      </c>
      <c r="CF467" s="52">
        <f t="shared" si="291"/>
        <v>0.38</v>
      </c>
      <c r="CG467" s="5" t="str">
        <f t="shared" si="292"/>
        <v>Check</v>
      </c>
      <c r="CH467" s="57">
        <f t="shared" si="293"/>
        <v>3.2996062467960248</v>
      </c>
      <c r="CI467" s="6">
        <f t="shared" si="294"/>
        <v>3.2</v>
      </c>
      <c r="CJ467" s="5" t="str">
        <f t="shared" si="295"/>
        <v>Gia cường</v>
      </c>
      <c r="DN467" s="181"/>
      <c r="DP467" s="27"/>
      <c r="DQ467" s="27"/>
      <c r="DR467" s="5"/>
      <c r="DS467" s="5"/>
      <c r="DT467" s="27"/>
      <c r="DU467" s="27"/>
      <c r="DV467" s="82"/>
      <c r="DW467" s="82"/>
      <c r="DX467" s="82"/>
      <c r="DY467" s="70"/>
      <c r="DZ467" s="16"/>
      <c r="EH467" s="42"/>
      <c r="EI467" s="42"/>
      <c r="EJ467" s="42"/>
      <c r="EK467" s="24"/>
      <c r="EL467" s="26"/>
      <c r="EM467" s="26"/>
      <c r="EN467" s="24"/>
      <c r="EO467" s="26"/>
      <c r="EP467" s="24"/>
      <c r="EQ467" s="26"/>
      <c r="ER467" s="24"/>
      <c r="ES467" s="24"/>
      <c r="ET467" s="42"/>
      <c r="EU467" s="42"/>
      <c r="EV467" s="28"/>
      <c r="EX467" s="51"/>
      <c r="EY467" s="96"/>
      <c r="EZ467" s="52"/>
      <c r="FA467" s="54"/>
      <c r="FB467" s="5"/>
      <c r="FC467" s="56"/>
      <c r="FD467" s="55"/>
      <c r="FE467" s="54"/>
      <c r="FF467" s="52"/>
      <c r="FG467" s="5"/>
      <c r="FH467" s="57"/>
      <c r="FI467" s="6"/>
      <c r="FJ467" s="5"/>
    </row>
    <row r="468" spans="27:166">
      <c r="AA468" s="18" t="s">
        <v>131</v>
      </c>
      <c r="AB468" s="22" t="s">
        <v>343</v>
      </c>
      <c r="AC468" s="22" t="s">
        <v>211</v>
      </c>
      <c r="AD468" s="74">
        <v>6.47</v>
      </c>
      <c r="AE468" s="74">
        <v>10.5</v>
      </c>
      <c r="AF468" s="22">
        <v>724</v>
      </c>
      <c r="AG468" s="22">
        <v>874</v>
      </c>
      <c r="AH468" s="22">
        <v>816.4552427885651</v>
      </c>
      <c r="AI468" s="6">
        <v>8</v>
      </c>
      <c r="AJ468" s="6">
        <v>300</v>
      </c>
      <c r="AK468" s="6">
        <v>12</v>
      </c>
      <c r="AL468" s="6">
        <v>300</v>
      </c>
      <c r="AM468" s="6">
        <v>12</v>
      </c>
      <c r="AN468" s="5" t="str" cm="1">
        <f t="array" ref="AN468">_xll.Dce_Name_SectI(AF468, AG468, AJ468, AI468, AK468, "x", "-", $Q$14)</f>
        <v>(724-874)x300x8x12</v>
      </c>
      <c r="AO468" s="5">
        <f t="shared" si="260"/>
        <v>792.4552427885651</v>
      </c>
      <c r="AP468" s="27">
        <f t="shared" si="261"/>
        <v>135.39641942308521</v>
      </c>
      <c r="AQ468" s="27">
        <f t="shared" si="262"/>
        <v>149672.00629356262</v>
      </c>
      <c r="AR468" s="5">
        <f t="shared" si="263"/>
        <v>5403.3811423692314</v>
      </c>
      <c r="AS468" s="5">
        <f t="shared" si="264"/>
        <v>3666.3860662432589</v>
      </c>
      <c r="AT468" s="27">
        <f t="shared" si="265"/>
        <v>360.22540949128211</v>
      </c>
      <c r="AU468" s="27">
        <f t="shared" si="266"/>
        <v>2076.0047488425012</v>
      </c>
      <c r="AV468" s="82">
        <f t="shared" si="267"/>
        <v>4.8289369476924839E-7</v>
      </c>
      <c r="AW468" s="82">
        <f t="shared" si="268"/>
        <v>8736501.2082751244</v>
      </c>
      <c r="AX468" s="82">
        <f t="shared" si="269"/>
        <v>8.736501208275125E-6</v>
      </c>
      <c r="AY468" s="70">
        <f t="shared" si="270"/>
        <v>0.1455918056309819</v>
      </c>
      <c r="AZ468" s="16">
        <f t="shared" si="271"/>
        <v>603.34143209142383</v>
      </c>
      <c r="BA468" s="22" t="s">
        <v>302</v>
      </c>
      <c r="BB468" s="23">
        <v>-37.499253239802783</v>
      </c>
      <c r="BC468" s="23">
        <v>20.167417659133207</v>
      </c>
      <c r="BD468" s="23">
        <v>0.69449082540353224</v>
      </c>
      <c r="BE468" s="23">
        <v>1.5347617061913926E-3</v>
      </c>
      <c r="BF468" s="23">
        <v>0.14899344808377535</v>
      </c>
      <c r="BG468" s="23">
        <v>260.58942003605443</v>
      </c>
      <c r="BH468" s="42" cm="1">
        <f t="array" ref="BH468">_xll.Bimoment(BE468,AY468,AD468,AE468,$O$75)</f>
        <v>-5.5568589868983699E-3</v>
      </c>
      <c r="BI468" s="42">
        <f t="shared" si="272"/>
        <v>0.10954732644579608</v>
      </c>
      <c r="BJ468" s="42">
        <f t="shared" si="273"/>
        <v>2.8010302304351677</v>
      </c>
      <c r="BK468" s="24">
        <f t="shared" si="274"/>
        <v>0.56785541403764106</v>
      </c>
      <c r="BL468" s="26" cm="1">
        <f t="array" ref="BL468">_xll.TCVN5575AnnexEHeSoCx(1,BK468)</f>
        <v>1.1132144585962358</v>
      </c>
      <c r="BM468" s="26">
        <f t="shared" si="275"/>
        <v>1.47</v>
      </c>
      <c r="BN468" s="24">
        <f t="shared" si="276"/>
        <v>1</v>
      </c>
      <c r="BO468" s="26" cm="1">
        <f t="array" ref="BO468">noisuy1chieu(BQ468*BN468,$C$92:$M$92,$C$93:$M$93)</f>
        <v>2.0415263175964355</v>
      </c>
      <c r="BP468" s="24">
        <f t="shared" si="277"/>
        <v>1.2754689535341149E-2</v>
      </c>
      <c r="BQ468" s="26">
        <f t="shared" si="278"/>
        <v>0.29403173005314653</v>
      </c>
      <c r="BR468" s="24">
        <f t="shared" si="279"/>
        <v>1.2957760379972193E-3</v>
      </c>
      <c r="BS468" s="24">
        <f t="shared" si="280"/>
        <v>8.6567415919848136E-5</v>
      </c>
      <c r="BT468" s="42">
        <f t="shared" si="281"/>
        <v>0.30808219562648492</v>
      </c>
      <c r="BU468" s="42">
        <f t="shared" si="282"/>
        <v>0.30687298700440752</v>
      </c>
      <c r="BV468" s="28">
        <f t="shared" si="283"/>
        <v>0.30808219562648492</v>
      </c>
      <c r="BW468" s="5" t="str">
        <f t="shared" si="284"/>
        <v>OK</v>
      </c>
      <c r="BX468" s="51">
        <v>1.2</v>
      </c>
      <c r="BY468" s="96" cm="1">
        <f t="array" ref="BY468">_xll.DCETCVNPhuLucFHeSoOnDinh(AE468*1000, BX468*1000, AH468, AI468, AJ468, AK468, AL468, AM468, $D$29)</f>
        <v>1</v>
      </c>
      <c r="BZ468" s="52">
        <f t="shared" si="285"/>
        <v>0.32732037318122803</v>
      </c>
      <c r="CA468" s="54">
        <f t="shared" si="286"/>
        <v>0.32870271663514511</v>
      </c>
      <c r="CB468" s="5" t="str">
        <f t="shared" si="287"/>
        <v>OK</v>
      </c>
      <c r="CC468" s="56">
        <f t="shared" si="288"/>
        <v>0.40527421278457681</v>
      </c>
      <c r="CD468" s="55">
        <f t="shared" si="289"/>
        <v>0.40527421278457681</v>
      </c>
      <c r="CE468" s="54">
        <f t="shared" si="290"/>
        <v>0.40527421278457681</v>
      </c>
      <c r="CF468" s="52">
        <f t="shared" si="291"/>
        <v>0.38</v>
      </c>
      <c r="CG468" s="5" t="str">
        <f t="shared" si="292"/>
        <v>Check</v>
      </c>
      <c r="CH468" s="57">
        <f t="shared" si="293"/>
        <v>3.2996062467960248</v>
      </c>
      <c r="CI468" s="6">
        <f t="shared" si="294"/>
        <v>3.2</v>
      </c>
      <c r="CJ468" s="5" t="str">
        <f t="shared" si="295"/>
        <v>Gia cường</v>
      </c>
      <c r="DN468" s="181"/>
      <c r="DP468" s="27"/>
      <c r="DQ468" s="27"/>
      <c r="DR468" s="5"/>
      <c r="DS468" s="5"/>
      <c r="DT468" s="27"/>
      <c r="DU468" s="27"/>
      <c r="DV468" s="82"/>
      <c r="DW468" s="82"/>
      <c r="DX468" s="82"/>
      <c r="DY468" s="70"/>
      <c r="DZ468" s="16"/>
      <c r="EH468" s="42"/>
      <c r="EI468" s="42"/>
      <c r="EJ468" s="42"/>
      <c r="EK468" s="24"/>
      <c r="EL468" s="26"/>
      <c r="EM468" s="26"/>
      <c r="EN468" s="24"/>
      <c r="EO468" s="26"/>
      <c r="EP468" s="24"/>
      <c r="EQ468" s="26"/>
      <c r="ER468" s="24"/>
      <c r="ES468" s="24"/>
      <c r="ET468" s="42"/>
      <c r="EU468" s="42"/>
      <c r="EV468" s="28"/>
      <c r="EX468" s="51"/>
      <c r="EY468" s="96"/>
      <c r="EZ468" s="52"/>
      <c r="FA468" s="54"/>
      <c r="FB468" s="5"/>
      <c r="FC468" s="56"/>
      <c r="FD468" s="55"/>
      <c r="FE468" s="54"/>
      <c r="FF468" s="52"/>
      <c r="FG468" s="5"/>
      <c r="FH468" s="57"/>
      <c r="FI468" s="6"/>
      <c r="FJ468" s="5"/>
    </row>
    <row r="469" spans="27:166">
      <c r="AA469" s="18" t="s">
        <v>131</v>
      </c>
      <c r="AB469" s="22" t="s">
        <v>343</v>
      </c>
      <c r="AC469" s="22" t="s">
        <v>211</v>
      </c>
      <c r="AD469" s="74">
        <v>9.2899999999999991</v>
      </c>
      <c r="AE469" s="74">
        <v>10.5</v>
      </c>
      <c r="AF469" s="22">
        <v>724</v>
      </c>
      <c r="AG469" s="22">
        <v>874</v>
      </c>
      <c r="AH469" s="22">
        <v>856.73657033341397</v>
      </c>
      <c r="AI469" s="6">
        <v>8</v>
      </c>
      <c r="AJ469" s="6">
        <v>300</v>
      </c>
      <c r="AK469" s="6">
        <v>12</v>
      </c>
      <c r="AL469" s="6">
        <v>300</v>
      </c>
      <c r="AM469" s="6">
        <v>12</v>
      </c>
      <c r="AN469" s="5" t="str" cm="1">
        <f t="array" ref="AN469">_xll.Dce_Name_SectI(AF469, AG469, AJ469, AI469, AK469, "x", "-", $Q$14)</f>
        <v>(724-874)x300x8x12</v>
      </c>
      <c r="AO469" s="5">
        <f t="shared" si="260"/>
        <v>832.73657033341397</v>
      </c>
      <c r="AP469" s="27">
        <f t="shared" si="261"/>
        <v>138.6189256266731</v>
      </c>
      <c r="AQ469" s="27">
        <f t="shared" si="262"/>
        <v>166950.4396903282</v>
      </c>
      <c r="AR469" s="5">
        <f t="shared" si="263"/>
        <v>5403.5530093667558</v>
      </c>
      <c r="AS469" s="5">
        <f t="shared" si="264"/>
        <v>3897.3576119286358</v>
      </c>
      <c r="AT469" s="27">
        <f t="shared" si="265"/>
        <v>360.23686729111705</v>
      </c>
      <c r="AU469" s="27">
        <f t="shared" si="266"/>
        <v>2213.976022170802</v>
      </c>
      <c r="AV469" s="82">
        <f t="shared" si="267"/>
        <v>4.89768374670236E-7</v>
      </c>
      <c r="AW469" s="82">
        <f t="shared" si="268"/>
        <v>9633328.2889918946</v>
      </c>
      <c r="AX469" s="82">
        <f t="shared" si="269"/>
        <v>9.6333282889918949E-6</v>
      </c>
      <c r="AY469" s="70">
        <f t="shared" si="270"/>
        <v>0.13963269631800207</v>
      </c>
      <c r="AZ469" s="16">
        <f t="shared" si="271"/>
        <v>633.55242775006047</v>
      </c>
      <c r="BA469" s="22" t="s">
        <v>302</v>
      </c>
      <c r="BB469" s="23">
        <v>-36.169597036054839</v>
      </c>
      <c r="BC469" s="23">
        <v>8.975978071642178</v>
      </c>
      <c r="BD469" s="23">
        <v>0.69449082540353224</v>
      </c>
      <c r="BE469" s="23">
        <v>1.5347617061913926E-3</v>
      </c>
      <c r="BF469" s="23">
        <v>1.8092574209672512</v>
      </c>
      <c r="BG469" s="23">
        <v>301.69998897901309</v>
      </c>
      <c r="BH469" s="42" cm="1">
        <f t="array" ref="BH469">_xll.Bimoment(BE469,AY469,AD469,AE469,$O$75)</f>
        <v>5.1450206564296885E-3</v>
      </c>
      <c r="BI469" s="42">
        <f t="shared" si="272"/>
        <v>0.10424827762840258</v>
      </c>
      <c r="BJ469" s="42">
        <f t="shared" si="273"/>
        <v>1.2466636210614135</v>
      </c>
      <c r="BK469" s="24">
        <f t="shared" si="274"/>
        <v>0.54038697954603754</v>
      </c>
      <c r="BL469" s="26" cm="1">
        <f t="array" ref="BL469">_xll.TCVN5575AnnexEHeSoCx(1,BK469)</f>
        <v>1.1159613020453962</v>
      </c>
      <c r="BM469" s="26">
        <f t="shared" si="275"/>
        <v>1.47</v>
      </c>
      <c r="BN469" s="24">
        <f t="shared" si="276"/>
        <v>1</v>
      </c>
      <c r="BO469" s="26" cm="1">
        <f t="array" ref="BO469">noisuy1chieu(BQ469*BN469,$C$92:$M$92,$C$93:$M$93)</f>
        <v>2.0946619510650635</v>
      </c>
      <c r="BP469" s="24">
        <f t="shared" si="277"/>
        <v>1.2016433680538532E-2</v>
      </c>
      <c r="BQ469" s="26">
        <f t="shared" si="278"/>
        <v>0.31945548848915994</v>
      </c>
      <c r="BR469" s="24">
        <f t="shared" si="279"/>
        <v>1.5734368701264788E-2</v>
      </c>
      <c r="BS469" s="24">
        <f t="shared" si="280"/>
        <v>7.4393300984599742E-5</v>
      </c>
      <c r="BT469" s="42">
        <f t="shared" si="281"/>
        <v>0.34720629087096322</v>
      </c>
      <c r="BU469" s="42">
        <f t="shared" si="282"/>
        <v>0.33154631547068303</v>
      </c>
      <c r="BV469" s="28">
        <f t="shared" si="283"/>
        <v>0.34720629087096322</v>
      </c>
      <c r="BW469" s="5" t="str">
        <f t="shared" si="284"/>
        <v>OK</v>
      </c>
      <c r="BX469" s="51">
        <v>1.2</v>
      </c>
      <c r="BY469" s="96" cm="1">
        <f t="array" ref="BY469">_xll.DCETCVNPhuLucFHeSoOnDinh(AE469*1000, BX469*1000, AH469, AI469, AJ469, AK469, AL469, AM469, $D$29)</f>
        <v>1</v>
      </c>
      <c r="BZ469" s="52">
        <f t="shared" si="285"/>
        <v>0.35649996287991104</v>
      </c>
      <c r="CA469" s="54">
        <f t="shared" si="286"/>
        <v>0.37230872488216038</v>
      </c>
      <c r="CB469" s="5" t="str">
        <f t="shared" si="287"/>
        <v>OK</v>
      </c>
      <c r="CC469" s="56">
        <f t="shared" si="288"/>
        <v>0.40527421278457681</v>
      </c>
      <c r="CD469" s="55">
        <f t="shared" si="289"/>
        <v>0.40527421278457681</v>
      </c>
      <c r="CE469" s="54">
        <f t="shared" si="290"/>
        <v>0.40527421278457681</v>
      </c>
      <c r="CF469" s="52">
        <f t="shared" si="291"/>
        <v>0.38</v>
      </c>
      <c r="CG469" s="5" t="str">
        <f t="shared" si="292"/>
        <v>Check</v>
      </c>
      <c r="CH469" s="57">
        <f t="shared" si="293"/>
        <v>3.4673286780698911</v>
      </c>
      <c r="CI469" s="6">
        <f t="shared" si="294"/>
        <v>3.2</v>
      </c>
      <c r="CJ469" s="5" t="str">
        <f t="shared" si="295"/>
        <v>Gia cường</v>
      </c>
      <c r="DN469" s="181"/>
      <c r="DP469" s="27"/>
      <c r="DQ469" s="27"/>
      <c r="DR469" s="5"/>
      <c r="DS469" s="5"/>
      <c r="DT469" s="27"/>
      <c r="DU469" s="27"/>
      <c r="DV469" s="82"/>
      <c r="DW469" s="82"/>
      <c r="DX469" s="82"/>
      <c r="DY469" s="70"/>
      <c r="DZ469" s="16"/>
      <c r="EH469" s="42"/>
      <c r="EI469" s="42"/>
      <c r="EJ469" s="42"/>
      <c r="EK469" s="24"/>
      <c r="EL469" s="26"/>
      <c r="EM469" s="26"/>
      <c r="EN469" s="24"/>
      <c r="EO469" s="26"/>
      <c r="EP469" s="24"/>
      <c r="EQ469" s="26"/>
      <c r="ER469" s="24"/>
      <c r="ES469" s="24"/>
      <c r="ET469" s="42"/>
      <c r="EU469" s="42"/>
      <c r="EV469" s="28"/>
      <c r="EX469" s="51"/>
      <c r="EY469" s="96"/>
      <c r="EZ469" s="52"/>
      <c r="FA469" s="54"/>
      <c r="FB469" s="5"/>
      <c r="FC469" s="56"/>
      <c r="FD469" s="55"/>
      <c r="FE469" s="54"/>
      <c r="FF469" s="52"/>
      <c r="FG469" s="5"/>
      <c r="FH469" s="57"/>
      <c r="FI469" s="6"/>
      <c r="FJ469" s="5"/>
    </row>
    <row r="470" spans="27:166">
      <c r="AA470" s="18" t="s">
        <v>131</v>
      </c>
      <c r="AB470" s="22" t="s">
        <v>343</v>
      </c>
      <c r="AC470" s="22" t="s">
        <v>211</v>
      </c>
      <c r="AD470" s="74">
        <v>9.2899999999999991</v>
      </c>
      <c r="AE470" s="74">
        <v>10.5</v>
      </c>
      <c r="AF470" s="22">
        <v>724</v>
      </c>
      <c r="AG470" s="22">
        <v>874</v>
      </c>
      <c r="AH470" s="22">
        <v>856.73657033341397</v>
      </c>
      <c r="AI470" s="6">
        <v>8</v>
      </c>
      <c r="AJ470" s="6">
        <v>300</v>
      </c>
      <c r="AK470" s="6">
        <v>12</v>
      </c>
      <c r="AL470" s="6">
        <v>300</v>
      </c>
      <c r="AM470" s="6">
        <v>12</v>
      </c>
      <c r="AN470" s="5" t="str" cm="1">
        <f t="array" ref="AN470">_xll.Dce_Name_SectI(AF470, AG470, AJ470, AI470, AK470, "x", "-", $Q$14)</f>
        <v>(724-874)x300x8x12</v>
      </c>
      <c r="AO470" s="5">
        <f t="shared" si="260"/>
        <v>832.73657033341397</v>
      </c>
      <c r="AP470" s="27">
        <f t="shared" si="261"/>
        <v>138.6189256266731</v>
      </c>
      <c r="AQ470" s="27">
        <f t="shared" si="262"/>
        <v>166950.4396903282</v>
      </c>
      <c r="AR470" s="5">
        <f t="shared" si="263"/>
        <v>5403.5530093667558</v>
      </c>
      <c r="AS470" s="5">
        <f t="shared" si="264"/>
        <v>3897.3576119286358</v>
      </c>
      <c r="AT470" s="27">
        <f t="shared" si="265"/>
        <v>360.23686729111705</v>
      </c>
      <c r="AU470" s="27">
        <f t="shared" si="266"/>
        <v>2213.976022170802</v>
      </c>
      <c r="AV470" s="82">
        <f t="shared" si="267"/>
        <v>4.89768374670236E-7</v>
      </c>
      <c r="AW470" s="82">
        <f t="shared" si="268"/>
        <v>9633328.2889918946</v>
      </c>
      <c r="AX470" s="82">
        <f t="shared" si="269"/>
        <v>9.6333282889918949E-6</v>
      </c>
      <c r="AY470" s="70">
        <f t="shared" si="270"/>
        <v>0.13963269631800207</v>
      </c>
      <c r="AZ470" s="16">
        <f t="shared" si="271"/>
        <v>633.55242775006047</v>
      </c>
      <c r="BA470" s="22" t="s">
        <v>302</v>
      </c>
      <c r="BB470" s="23">
        <v>-34.770780967410246</v>
      </c>
      <c r="BC470" s="23">
        <v>1.8671669007599121</v>
      </c>
      <c r="BD470" s="23">
        <v>2.1616587951200898</v>
      </c>
      <c r="BE470" s="23">
        <v>8.7364882894703705E-2</v>
      </c>
      <c r="BF470" s="23">
        <v>1.8769245670293628</v>
      </c>
      <c r="BG470" s="23">
        <v>299.79520879045594</v>
      </c>
      <c r="BH470" s="42" cm="1">
        <f t="array" ref="BH470">_xll.Bimoment(BE470,AY470,AD470,AE470,$O$75)</f>
        <v>0.29287551632706499</v>
      </c>
      <c r="BI470" s="42">
        <f t="shared" si="272"/>
        <v>0.32448118530668674</v>
      </c>
      <c r="BJ470" s="42">
        <f t="shared" si="273"/>
        <v>0.25932873621665442</v>
      </c>
      <c r="BK470" s="24">
        <f t="shared" si="274"/>
        <v>0.54038697954603754</v>
      </c>
      <c r="BL470" s="26" cm="1">
        <f t="array" ref="BL470">_xll.TCVN5575AnnexEHeSoCx(1,BK470)</f>
        <v>1.1159613020453962</v>
      </c>
      <c r="BM470" s="26">
        <f t="shared" si="275"/>
        <v>1.47</v>
      </c>
      <c r="BN470" s="24">
        <f t="shared" si="276"/>
        <v>1</v>
      </c>
      <c r="BO470" s="26" cm="1">
        <f t="array" ref="BO470">noisuy1chieu(BQ470*BN470,$C$92:$M$92,$C$93:$M$93)</f>
        <v>2.0904464721679688</v>
      </c>
      <c r="BP470" s="24">
        <f t="shared" si="277"/>
        <v>1.1551712425740365E-2</v>
      </c>
      <c r="BQ470" s="26">
        <f t="shared" si="278"/>
        <v>0.31743860911286564</v>
      </c>
      <c r="BR470" s="24">
        <f t="shared" si="279"/>
        <v>1.6322842078665332E-2</v>
      </c>
      <c r="BS470" s="24">
        <f t="shared" si="280"/>
        <v>4.2433090797711044E-3</v>
      </c>
      <c r="BT470" s="42">
        <f t="shared" si="281"/>
        <v>0.34531316361727138</v>
      </c>
      <c r="BU470" s="42">
        <f t="shared" si="282"/>
        <v>0.33323363061837713</v>
      </c>
      <c r="BV470" s="28">
        <f t="shared" si="283"/>
        <v>0.34531316361727138</v>
      </c>
      <c r="BW470" s="5" t="str">
        <f t="shared" si="284"/>
        <v>OK</v>
      </c>
      <c r="BX470" s="51">
        <v>1.2</v>
      </c>
      <c r="BY470" s="96" cm="1">
        <f t="array" ref="BY470">_xll.DCETCVNPhuLucFHeSoOnDinh(AE470*1000, BX470*1000, AH470, AI470, AJ470, AK470, AL470, AM470, $D$29)</f>
        <v>1</v>
      </c>
      <c r="BZ470" s="52">
        <f t="shared" si="285"/>
        <v>0.35424920354507311</v>
      </c>
      <c r="CA470" s="54">
        <f t="shared" si="286"/>
        <v>0.37481535470350957</v>
      </c>
      <c r="CB470" s="5" t="str">
        <f t="shared" si="287"/>
        <v>OK</v>
      </c>
      <c r="CC470" s="56">
        <f t="shared" si="288"/>
        <v>0.40527421278457681</v>
      </c>
      <c r="CD470" s="55">
        <f t="shared" si="289"/>
        <v>0.40527421278457681</v>
      </c>
      <c r="CE470" s="54">
        <f t="shared" si="290"/>
        <v>0.40527421278457681</v>
      </c>
      <c r="CF470" s="52">
        <f t="shared" si="291"/>
        <v>0.38</v>
      </c>
      <c r="CG470" s="5" t="str">
        <f t="shared" si="292"/>
        <v>Check</v>
      </c>
      <c r="CH470" s="57">
        <f t="shared" si="293"/>
        <v>3.4673286780698911</v>
      </c>
      <c r="CI470" s="6">
        <f t="shared" si="294"/>
        <v>3.2</v>
      </c>
      <c r="CJ470" s="5" t="str">
        <f t="shared" si="295"/>
        <v>Gia cường</v>
      </c>
      <c r="DN470" s="181"/>
      <c r="DP470" s="27"/>
      <c r="DQ470" s="27"/>
      <c r="DR470" s="5"/>
      <c r="DS470" s="5"/>
      <c r="DT470" s="27"/>
      <c r="DU470" s="27"/>
      <c r="DV470" s="82"/>
      <c r="DW470" s="82"/>
      <c r="DX470" s="82"/>
      <c r="DY470" s="70"/>
      <c r="DZ470" s="16"/>
      <c r="EH470" s="42"/>
      <c r="EI470" s="42"/>
      <c r="EJ470" s="42"/>
      <c r="EK470" s="24"/>
      <c r="EL470" s="26"/>
      <c r="EM470" s="26"/>
      <c r="EN470" s="24"/>
      <c r="EO470" s="26"/>
      <c r="EP470" s="24"/>
      <c r="EQ470" s="26"/>
      <c r="ER470" s="24"/>
      <c r="ES470" s="24"/>
      <c r="ET470" s="42"/>
      <c r="EU470" s="42"/>
      <c r="EV470" s="28"/>
      <c r="EX470" s="51"/>
      <c r="EY470" s="96"/>
      <c r="EZ470" s="52"/>
      <c r="FA470" s="54"/>
      <c r="FB470" s="5"/>
      <c r="FC470" s="56"/>
      <c r="FD470" s="55"/>
      <c r="FE470" s="54"/>
      <c r="FF470" s="52"/>
      <c r="FG470" s="5"/>
      <c r="FH470" s="57"/>
      <c r="FI470" s="6"/>
      <c r="FJ470" s="5"/>
    </row>
    <row r="471" spans="27:166">
      <c r="AA471" s="18" t="s">
        <v>131</v>
      </c>
      <c r="AB471" s="22" t="s">
        <v>343</v>
      </c>
      <c r="AC471" s="22" t="s">
        <v>211</v>
      </c>
      <c r="AD471" s="74">
        <v>10.5</v>
      </c>
      <c r="AE471" s="74">
        <v>10.5</v>
      </c>
      <c r="AF471" s="22">
        <v>724</v>
      </c>
      <c r="AG471" s="22">
        <v>874</v>
      </c>
      <c r="AH471" s="22">
        <v>874</v>
      </c>
      <c r="AI471" s="6">
        <v>8</v>
      </c>
      <c r="AJ471" s="6">
        <v>300</v>
      </c>
      <c r="AK471" s="6">
        <v>12</v>
      </c>
      <c r="AL471" s="6">
        <v>300</v>
      </c>
      <c r="AM471" s="6">
        <v>12</v>
      </c>
      <c r="AN471" s="5" t="str" cm="1">
        <f t="array" ref="AN471">_xll.Dce_Name_SectI(AF471, AG471, AJ471, AI471, AK471, "x", "-", $Q$14)</f>
        <v>(724-874)x300x8x12</v>
      </c>
      <c r="AO471" s="5">
        <f t="shared" si="260"/>
        <v>850</v>
      </c>
      <c r="AP471" s="27">
        <f t="shared" si="261"/>
        <v>140</v>
      </c>
      <c r="AQ471" s="27">
        <f t="shared" si="262"/>
        <v>174698.22666666668</v>
      </c>
      <c r="AR471" s="5">
        <f t="shared" si="263"/>
        <v>5403.626666666667</v>
      </c>
      <c r="AS471" s="5">
        <f t="shared" si="264"/>
        <v>3997.6710907704046</v>
      </c>
      <c r="AT471" s="27">
        <f t="shared" si="265"/>
        <v>360.24177777777783</v>
      </c>
      <c r="AU471" s="27">
        <f t="shared" si="266"/>
        <v>2274.1</v>
      </c>
      <c r="AV471" s="82">
        <f t="shared" si="267"/>
        <v>4.9271466666666671E-7</v>
      </c>
      <c r="AW471" s="82">
        <f t="shared" si="268"/>
        <v>10031094</v>
      </c>
      <c r="AX471" s="82">
        <f t="shared" si="269"/>
        <v>1.0031094E-5</v>
      </c>
      <c r="AY471" s="70">
        <f t="shared" si="270"/>
        <v>0.13724721180314908</v>
      </c>
      <c r="AZ471" s="16">
        <f t="shared" si="271"/>
        <v>646.5</v>
      </c>
      <c r="BA471" s="22" t="s">
        <v>302</v>
      </c>
      <c r="BB471" s="23">
        <v>-34.19738209086151</v>
      </c>
      <c r="BC471" s="23">
        <v>2.9589403101934071</v>
      </c>
      <c r="BD471" s="23">
        <v>2.1616587951200898</v>
      </c>
      <c r="BE471" s="23">
        <v>8.7364882894703705E-2</v>
      </c>
      <c r="BF471" s="23">
        <v>0.73531055306052318</v>
      </c>
      <c r="BG471" s="23">
        <v>299.13733654253986</v>
      </c>
      <c r="BH471" s="42" cm="1">
        <f t="array" ref="BH471">_xll.Bimoment(BE471,AY471,AD471,AE471,$O$75)</f>
        <v>0.77618850394668648</v>
      </c>
      <c r="BI471" s="42">
        <f t="shared" si="272"/>
        <v>0.31789099928236614</v>
      </c>
      <c r="BJ471" s="42">
        <f t="shared" si="273"/>
        <v>0.41096393197130654</v>
      </c>
      <c r="BK471" s="24">
        <f t="shared" si="274"/>
        <v>0.52941176470588236</v>
      </c>
      <c r="BL471" s="26" cm="1">
        <f t="array" ref="BL471">_xll.TCVN5575AnnexEHeSoCx(1,BK471)</f>
        <v>1.1170588235294117</v>
      </c>
      <c r="BM471" s="26">
        <f t="shared" si="275"/>
        <v>1.47</v>
      </c>
      <c r="BN471" s="24">
        <f t="shared" si="276"/>
        <v>1</v>
      </c>
      <c r="BO471" s="26" cm="1">
        <f t="array" ref="BO471">noisuy1chieu(BQ471*BN471,$C$92:$M$92,$C$93:$M$93)</f>
        <v>2.0717453956604004</v>
      </c>
      <c r="BP471" s="24">
        <f t="shared" si="277"/>
        <v>1.124913884567813E-2</v>
      </c>
      <c r="BQ471" s="26">
        <f t="shared" si="278"/>
        <v>0.30849062584775122</v>
      </c>
      <c r="BR471" s="24">
        <f t="shared" si="279"/>
        <v>6.3946067103827246E-3</v>
      </c>
      <c r="BS471" s="24">
        <f t="shared" si="280"/>
        <v>1.1120018377358355E-2</v>
      </c>
      <c r="BT471" s="42">
        <f t="shared" si="281"/>
        <v>0.32613437140381207</v>
      </c>
      <c r="BU471" s="42">
        <f t="shared" si="282"/>
        <v>0.33085978307078773</v>
      </c>
      <c r="BV471" s="28">
        <f t="shared" si="283"/>
        <v>0.33085978307078773</v>
      </c>
      <c r="BW471" s="5" t="str">
        <f t="shared" si="284"/>
        <v>OK</v>
      </c>
      <c r="BX471" s="51">
        <v>1.2</v>
      </c>
      <c r="BY471" s="96" cm="1">
        <f t="array" ref="BY471">_xll.DCETCVNPhuLucFHeSoOnDinh(AE471*1000, BX471*1000, AH471, AI471, AJ471, AK471, AL471, AM471, $D$29)</f>
        <v>1</v>
      </c>
      <c r="BZ471" s="52">
        <f t="shared" si="285"/>
        <v>0.34460217557934086</v>
      </c>
      <c r="CA471" s="54">
        <f t="shared" si="286"/>
        <v>0.36211680066708196</v>
      </c>
      <c r="CB471" s="5" t="str">
        <f t="shared" si="287"/>
        <v>OK</v>
      </c>
      <c r="CC471" s="56">
        <f t="shared" si="288"/>
        <v>0.40527421278457681</v>
      </c>
      <c r="CD471" s="55">
        <f t="shared" si="289"/>
        <v>0.40527421278457681</v>
      </c>
      <c r="CE471" s="54">
        <f t="shared" si="290"/>
        <v>0.40527421278457681</v>
      </c>
      <c r="CF471" s="52">
        <f t="shared" si="291"/>
        <v>0.38</v>
      </c>
      <c r="CG471" s="5" t="str">
        <f t="shared" si="292"/>
        <v>Check</v>
      </c>
      <c r="CH471" s="57">
        <f t="shared" si="293"/>
        <v>3.5392097349338045</v>
      </c>
      <c r="CI471" s="6">
        <f t="shared" si="294"/>
        <v>3.2</v>
      </c>
      <c r="CJ471" s="5" t="str">
        <f t="shared" si="295"/>
        <v>Gia cường</v>
      </c>
      <c r="DN471" s="181"/>
      <c r="DP471" s="27"/>
      <c r="DQ471" s="27"/>
      <c r="DR471" s="5"/>
      <c r="DS471" s="5"/>
      <c r="DT471" s="27"/>
      <c r="DU471" s="27"/>
      <c r="DV471" s="82"/>
      <c r="DW471" s="82"/>
      <c r="DX471" s="82"/>
      <c r="DY471" s="70"/>
      <c r="DZ471" s="16"/>
      <c r="EH471" s="42"/>
      <c r="EI471" s="42"/>
      <c r="EJ471" s="42"/>
      <c r="EK471" s="24"/>
      <c r="EL471" s="26"/>
      <c r="EM471" s="26"/>
      <c r="EN471" s="24"/>
      <c r="EO471" s="26"/>
      <c r="EP471" s="24"/>
      <c r="EQ471" s="26"/>
      <c r="ER471" s="24"/>
      <c r="ES471" s="24"/>
      <c r="ET471" s="42"/>
      <c r="EU471" s="42"/>
      <c r="EV471" s="28"/>
      <c r="EX471" s="51"/>
      <c r="EY471" s="96"/>
      <c r="EZ471" s="52"/>
      <c r="FA471" s="54"/>
      <c r="FB471" s="5"/>
      <c r="FC471" s="56"/>
      <c r="FD471" s="55"/>
      <c r="FE471" s="54"/>
      <c r="FF471" s="52"/>
      <c r="FG471" s="5"/>
      <c r="FH471" s="57"/>
      <c r="FI471" s="6"/>
      <c r="FJ471" s="5"/>
    </row>
    <row r="472" spans="27:166">
      <c r="AA472" s="18" t="s">
        <v>131</v>
      </c>
      <c r="AB472" s="22" t="s">
        <v>343</v>
      </c>
      <c r="AC472" s="22" t="s">
        <v>211</v>
      </c>
      <c r="AD472" s="74">
        <v>0</v>
      </c>
      <c r="AE472" s="74">
        <v>10.5</v>
      </c>
      <c r="AF472" s="22">
        <v>724</v>
      </c>
      <c r="AG472" s="22">
        <v>874</v>
      </c>
      <c r="AH472" s="22">
        <v>724</v>
      </c>
      <c r="AI472" s="6">
        <v>8</v>
      </c>
      <c r="AJ472" s="6">
        <v>300</v>
      </c>
      <c r="AK472" s="6">
        <v>12</v>
      </c>
      <c r="AL472" s="6">
        <v>300</v>
      </c>
      <c r="AM472" s="6">
        <v>12</v>
      </c>
      <c r="AN472" s="5" t="str" cm="1">
        <f t="array" ref="AN472">_xll.Dce_Name_SectI(AF472, AG472, AJ472, AI472, AK472, "x", "-", $Q$14)</f>
        <v>(724-874)x300x8x12</v>
      </c>
      <c r="AO472" s="5">
        <f t="shared" ref="AO472:AO535" si="296">AH472-AK472-AM472</f>
        <v>700</v>
      </c>
      <c r="AP472" s="27">
        <f t="shared" ref="AP472:AP535" si="297">(AO472*AI472+AJ472*AK472+AL472*AM472)/100</f>
        <v>128</v>
      </c>
      <c r="AQ472" s="27">
        <f t="shared" ref="AQ472:AQ535" si="298">(AI472*AO472^3/12+AJ472*AK472^3/12+AJ472*AK472*(AO472/2+AK472/2)^2+AL472*AM472^3/12+AL472*AM472*(AO472/2+AM472/2)^2)/10000</f>
        <v>114125.22666666665</v>
      </c>
      <c r="AR472" s="5">
        <f t="shared" ref="AR472:AR535" si="299">(AO472*AI472^3/12+AK472*AJ472^3/12+AM472*AL472^3/12)/10000</f>
        <v>5402.9866666666676</v>
      </c>
      <c r="AS472" s="5">
        <f t="shared" ref="AS472:AS535" si="300">AQ472/(AH472/20)</f>
        <v>3152.6305709023936</v>
      </c>
      <c r="AT472" s="27">
        <f t="shared" ref="AT472:AT535" si="301">AR472/(MAX(AJ472,AL472)/20)</f>
        <v>360.19911111111116</v>
      </c>
      <c r="AU472" s="27">
        <f t="shared" ref="AU472:AU535" si="302">(AI472*AO472^2/8+AJ472*AK472*(AO472/2+AK472/2))/1000</f>
        <v>1771.6</v>
      </c>
      <c r="AV472" s="82">
        <f t="shared" ref="AV472:AV535" si="303">((2*AJ472*AK472^3+(AO472+AK472)*AI472^3)/3)/1000000000000</f>
        <v>4.6711466666666669E-7</v>
      </c>
      <c r="AW472" s="82">
        <f t="shared" ref="AW472:AW535" si="304">(AJ472^3*(AH472-AK472)^2*AK472/24)/1000000</f>
        <v>6843744</v>
      </c>
      <c r="AX472" s="82">
        <f t="shared" ref="AX472:AX535" si="305">AW472/1000000000000</f>
        <v>6.8437439999999997E-6</v>
      </c>
      <c r="AY472" s="70">
        <f t="shared" ref="AY472:AY535" si="306">SQRT(($K$80*AV472)/($B$29*AX472))</f>
        <v>0.16178744234285594</v>
      </c>
      <c r="AZ472" s="16">
        <f t="shared" ref="AZ472:AZ535" si="307">AJ472*(AH472-AK472)/400</f>
        <v>534</v>
      </c>
      <c r="BA472" s="22" t="s">
        <v>303</v>
      </c>
      <c r="BB472" s="23">
        <v>-77.910365185683986</v>
      </c>
      <c r="BC472" s="23">
        <v>90.193103373761005</v>
      </c>
      <c r="BD472" s="23">
        <v>2.2342368633615273E-2</v>
      </c>
      <c r="BE472" s="23">
        <v>2.4423316744444363E-3</v>
      </c>
      <c r="BF472" s="23">
        <v>0.39154956327777946</v>
      </c>
      <c r="BG472" s="23">
        <v>79.392848444571428</v>
      </c>
      <c r="BH472" s="42" cm="1">
        <f t="array" ref="BH472">_xll.Bimoment(BE472,AY472,AD472,AE472,$O$75)</f>
        <v>2.1428847944788703E-2</v>
      </c>
      <c r="BI472" s="42">
        <f t="shared" ref="BI472:BI535" si="308">ABS(BD472)/(AI472*AO472)*1000</f>
        <v>3.9897086845741558E-3</v>
      </c>
      <c r="BJ472" s="42">
        <f t="shared" ref="BJ472:BJ535" si="309">ABS(BC472)/(AJ472*AK472+AL472*AM472)*1000</f>
        <v>12.526819913022363</v>
      </c>
      <c r="BK472" s="24">
        <f t="shared" ref="BK472:BK535" si="310">(AJ472*AK472)/(AO472*AI472)</f>
        <v>0.6428571428571429</v>
      </c>
      <c r="BL472" s="26" cm="1">
        <f t="array" ref="BL472">_xll.TCVN5575AnnexEHeSoCx(1,BK472)</f>
        <v>1.1057142857142856</v>
      </c>
      <c r="BM472" s="26">
        <f t="shared" ref="BM472:BM535" si="311">1.47</f>
        <v>1.47</v>
      </c>
      <c r="BN472" s="24">
        <f t="shared" ref="BN472:BN535" si="312">IF(BI472&lt;=0.5*$L$38,1,1-0.2/(BK472+0.25)*(BI472/L487)^4)</f>
        <v>1</v>
      </c>
      <c r="BO472" s="26" cm="1">
        <f t="array" ref="BO472">noisuy1chieu(BQ472*BN472,$C$92:$M$92,$C$93:$M$93)</f>
        <v>1.6462129354476929</v>
      </c>
      <c r="BP472" s="24">
        <f t="shared" ref="BP472:BP535" si="313">ABS(BB472)/(AP472*$L$40)*10</f>
        <v>2.803107300060588E-2</v>
      </c>
      <c r="BQ472" s="26">
        <f t="shared" ref="BQ472:BQ535" si="314">ABS(BG472)/(BL472*BN472*AS472*$L$40)*1000</f>
        <v>0.1048865577448371</v>
      </c>
      <c r="BR472" s="24">
        <f t="shared" ref="BR472:BR535" si="315">ABS(BF472)/(BM472*AT472*$L$40)*1000</f>
        <v>3.4055026650155577E-3</v>
      </c>
      <c r="BS472" s="24">
        <f t="shared" ref="BS472:BS535" si="316">ABS(BH472)*AZ472/(BO472*AW472*$L$40)*100000</f>
        <v>4.6775104517234707E-4</v>
      </c>
      <c r="BT472" s="42">
        <f t="shared" ref="BT472:BT535" si="317">BP472+BQ472+BR472</f>
        <v>0.13632313341045854</v>
      </c>
      <c r="BU472" s="42">
        <f t="shared" ref="BU472:BU535" si="318">BP472+BQ472+BS472</f>
        <v>0.13338538179061535</v>
      </c>
      <c r="BV472" s="28">
        <f t="shared" ref="BV472:BV535" si="319">MAX(BT472,BU472)</f>
        <v>0.13632313341045854</v>
      </c>
      <c r="BW472" s="5" t="str">
        <f t="shared" ref="BW472:BW535" si="320">IF(BV472&lt;=1,"OK","Check")</f>
        <v>OK</v>
      </c>
      <c r="BX472" s="51">
        <v>1.2</v>
      </c>
      <c r="BY472" s="96" cm="1">
        <f t="array" ref="BY472">_xll.DCETCVNPhuLucFHeSoOnDinh(AE472*1000, BX472*1000, AH472, AI472, AJ472, AK472, AL472, AM472, $D$29)</f>
        <v>1</v>
      </c>
      <c r="BZ472" s="52">
        <f t="shared" ref="BZ472:BZ535" si="321">(ABS(BG472)/(BY472*AS472)*1000)/$BE$14</f>
        <v>0.11597456527786273</v>
      </c>
      <c r="CA472" s="54">
        <f t="shared" ref="CA472:CA535" si="322">BZ472+BR472+BS472</f>
        <v>0.11984781898805064</v>
      </c>
      <c r="CB472" s="5" t="str">
        <f t="shared" ref="CB472:CB535" si="323">IF(CA472&lt;=1,"OK","Check")</f>
        <v>OK</v>
      </c>
      <c r="CC472" s="56">
        <f t="shared" ref="CC472:CC535" si="324">(((AJ472-AI472)/2)/AK472)*SQRT($D$29/206000)</f>
        <v>0.40527421278457681</v>
      </c>
      <c r="CD472" s="55">
        <f t="shared" ref="CD472:CD535" si="325">(((AL472-AI472)/2)/AM472)*SQRT($D$29/206000)</f>
        <v>0.40527421278457681</v>
      </c>
      <c r="CE472" s="54">
        <f t="shared" ref="CE472:CE535" si="326">MAX(CC472,CD472)</f>
        <v>0.40527421278457681</v>
      </c>
      <c r="CF472" s="52">
        <f t="shared" ref="CF472:CF535" si="327">$L$58</f>
        <v>0.38</v>
      </c>
      <c r="CG472" s="5" t="str">
        <f t="shared" ref="CG472:CG535" si="328">IF(CE472&lt;=CF472,"OK","Check")</f>
        <v>Check</v>
      </c>
      <c r="CH472" s="57">
        <f t="shared" ref="CH472:CH535" si="329">(AO472/AI472)*SQRT($AK$16/$AK$14)</f>
        <v>2.9146433111219565</v>
      </c>
      <c r="CI472" s="6">
        <f t="shared" ref="CI472:CI535" si="330">3.2</f>
        <v>3.2</v>
      </c>
      <c r="CJ472" s="5" t="str">
        <f t="shared" ref="CJ472:CJ535" si="331">IF(CH472&lt;=CI472,"OK","Gia cường")</f>
        <v>OK</v>
      </c>
      <c r="DN472" s="181"/>
      <c r="DP472" s="27"/>
      <c r="DQ472" s="27"/>
      <c r="DR472" s="5"/>
      <c r="DS472" s="5"/>
      <c r="DT472" s="27"/>
      <c r="DU472" s="27"/>
      <c r="DV472" s="82"/>
      <c r="DW472" s="82"/>
      <c r="DX472" s="82"/>
      <c r="DY472" s="70"/>
      <c r="DZ472" s="16"/>
      <c r="EH472" s="42"/>
      <c r="EI472" s="42"/>
      <c r="EJ472" s="42"/>
      <c r="EK472" s="24"/>
      <c r="EL472" s="26"/>
      <c r="EM472" s="26"/>
      <c r="EN472" s="24"/>
      <c r="EO472" s="26"/>
      <c r="EP472" s="24"/>
      <c r="EQ472" s="26"/>
      <c r="ER472" s="24"/>
      <c r="ES472" s="24"/>
      <c r="ET472" s="42"/>
      <c r="EU472" s="42"/>
      <c r="EV472" s="28"/>
      <c r="EX472" s="51"/>
      <c r="EY472" s="96"/>
      <c r="EZ472" s="52"/>
      <c r="FA472" s="54"/>
      <c r="FB472" s="5"/>
      <c r="FC472" s="56"/>
      <c r="FD472" s="55"/>
      <c r="FE472" s="54"/>
      <c r="FF472" s="52"/>
      <c r="FG472" s="5"/>
      <c r="FH472" s="57"/>
      <c r="FI472" s="6"/>
      <c r="FJ472" s="5"/>
    </row>
    <row r="473" spans="27:166">
      <c r="AA473" s="18" t="s">
        <v>131</v>
      </c>
      <c r="AB473" s="22" t="s">
        <v>343</v>
      </c>
      <c r="AC473" s="22" t="s">
        <v>211</v>
      </c>
      <c r="AD473" s="74">
        <v>5.25</v>
      </c>
      <c r="AE473" s="74">
        <v>10.5</v>
      </c>
      <c r="AF473" s="22">
        <v>724</v>
      </c>
      <c r="AG473" s="22">
        <v>874</v>
      </c>
      <c r="AH473" s="22">
        <v>798.99999999999989</v>
      </c>
      <c r="AI473" s="6">
        <v>8</v>
      </c>
      <c r="AJ473" s="6">
        <v>300</v>
      </c>
      <c r="AK473" s="6">
        <v>12</v>
      </c>
      <c r="AL473" s="6">
        <v>300</v>
      </c>
      <c r="AM473" s="6">
        <v>12</v>
      </c>
      <c r="AN473" s="5" t="str" cm="1">
        <f t="array" ref="AN473">_xll.Dce_Name_SectI(AF473, AG473, AJ473, AI473, AK473, "x", "-", $Q$14)</f>
        <v>(724-874)x300x8x12</v>
      </c>
      <c r="AO473" s="5">
        <f t="shared" si="296"/>
        <v>774.99999999999989</v>
      </c>
      <c r="AP473" s="27">
        <f t="shared" si="297"/>
        <v>134</v>
      </c>
      <c r="AQ473" s="27">
        <f t="shared" si="298"/>
        <v>142527.3516666666</v>
      </c>
      <c r="AR473" s="5">
        <f t="shared" si="299"/>
        <v>5403.3066666666673</v>
      </c>
      <c r="AS473" s="5">
        <f t="shared" si="300"/>
        <v>3567.6433458489764</v>
      </c>
      <c r="AT473" s="27">
        <f t="shared" si="301"/>
        <v>360.22044444444447</v>
      </c>
      <c r="AU473" s="27">
        <f t="shared" si="302"/>
        <v>2017.2249999999995</v>
      </c>
      <c r="AV473" s="82">
        <f t="shared" si="303"/>
        <v>4.799146666666667E-7</v>
      </c>
      <c r="AW473" s="82">
        <f t="shared" si="304"/>
        <v>8361481.4999999972</v>
      </c>
      <c r="AX473" s="82">
        <f t="shared" si="305"/>
        <v>8.3614814999999972E-6</v>
      </c>
      <c r="AY473" s="70">
        <f t="shared" si="306"/>
        <v>0.1483611975238546</v>
      </c>
      <c r="AZ473" s="16">
        <f t="shared" si="307"/>
        <v>590.24999999999989</v>
      </c>
      <c r="BA473" s="22" t="s">
        <v>303</v>
      </c>
      <c r="BB473" s="23">
        <v>-73.14683121552747</v>
      </c>
      <c r="BC473" s="23">
        <v>50.100285729546883</v>
      </c>
      <c r="BD473" s="23">
        <v>2.2342368633615273E-2</v>
      </c>
      <c r="BE473" s="23">
        <v>2.4423316744444363E-3</v>
      </c>
      <c r="BF473" s="23">
        <v>0.27425212795126547</v>
      </c>
      <c r="BG473" s="23">
        <v>447.78944421072265</v>
      </c>
      <c r="BH473" s="42" cm="1">
        <f t="array" ref="BH473">_xll.Bimoment(BE473,AY473,AD473,AE473,$O$75)</f>
        <v>-1.047318138196666E-2</v>
      </c>
      <c r="BI473" s="42">
        <f t="shared" si="308"/>
        <v>3.603607844131496E-3</v>
      </c>
      <c r="BJ473" s="42">
        <f t="shared" si="309"/>
        <v>6.9583730179926224</v>
      </c>
      <c r="BK473" s="24">
        <f t="shared" si="310"/>
        <v>0.58064516129032262</v>
      </c>
      <c r="BL473" s="26" cm="1">
        <f t="array" ref="BL473">_xll.TCVN5575AnnexEHeSoCx(1,BK473)</f>
        <v>1.1119354838709676</v>
      </c>
      <c r="BM473" s="26">
        <f t="shared" si="311"/>
        <v>1.47</v>
      </c>
      <c r="BN473" s="24">
        <f t="shared" si="312"/>
        <v>1</v>
      </c>
      <c r="BO473" s="26" cm="1">
        <f t="array" ref="BO473">noisuy1chieu(BQ473*BN473,$C$92:$M$92,$C$93:$M$93)</f>
        <v>2.5134594440460205</v>
      </c>
      <c r="BP473" s="24">
        <f t="shared" si="313"/>
        <v>2.513883633683682E-2</v>
      </c>
      <c r="BQ473" s="26">
        <f t="shared" si="314"/>
        <v>0.51983711331983806</v>
      </c>
      <c r="BR473" s="24">
        <f t="shared" si="315"/>
        <v>2.3851668547965675E-3</v>
      </c>
      <c r="BS473" s="24">
        <f t="shared" si="316"/>
        <v>1.3546090026291674E-4</v>
      </c>
      <c r="BT473" s="42">
        <f t="shared" si="317"/>
        <v>0.54736111651147146</v>
      </c>
      <c r="BU473" s="42">
        <f t="shared" si="318"/>
        <v>0.54511141055693779</v>
      </c>
      <c r="BV473" s="28">
        <f t="shared" si="319"/>
        <v>0.54736111651147146</v>
      </c>
      <c r="BW473" s="5" t="str">
        <f t="shared" si="320"/>
        <v>OK</v>
      </c>
      <c r="BX473" s="51">
        <v>1.2</v>
      </c>
      <c r="BY473" s="96" cm="1">
        <f t="array" ref="BY473">_xll.DCETCVNPhuLucFHeSoOnDinh(AE473*1000, BX473*1000, AH473, AI473, AJ473, AK473, AL473, AM473, $D$29)</f>
        <v>1</v>
      </c>
      <c r="BZ473" s="52">
        <f t="shared" si="321"/>
        <v>0.57802533213338125</v>
      </c>
      <c r="CA473" s="54">
        <f t="shared" si="322"/>
        <v>0.58054595988844082</v>
      </c>
      <c r="CB473" s="5" t="str">
        <f t="shared" si="323"/>
        <v>OK</v>
      </c>
      <c r="CC473" s="56">
        <f t="shared" si="324"/>
        <v>0.40527421278457681</v>
      </c>
      <c r="CD473" s="55">
        <f t="shared" si="325"/>
        <v>0.40527421278457681</v>
      </c>
      <c r="CE473" s="54">
        <f t="shared" si="326"/>
        <v>0.40527421278457681</v>
      </c>
      <c r="CF473" s="52">
        <f t="shared" si="327"/>
        <v>0.38</v>
      </c>
      <c r="CG473" s="5" t="str">
        <f t="shared" si="328"/>
        <v>Check</v>
      </c>
      <c r="CH473" s="57">
        <f t="shared" si="329"/>
        <v>3.2269265230278799</v>
      </c>
      <c r="CI473" s="6">
        <f t="shared" si="330"/>
        <v>3.2</v>
      </c>
      <c r="CJ473" s="5" t="str">
        <f t="shared" si="331"/>
        <v>Gia cường</v>
      </c>
      <c r="DN473" s="181"/>
      <c r="DP473" s="27"/>
      <c r="DQ473" s="27"/>
      <c r="DR473" s="5"/>
      <c r="DS473" s="5"/>
      <c r="DT473" s="27"/>
      <c r="DU473" s="27"/>
      <c r="DV473" s="82"/>
      <c r="DW473" s="82"/>
      <c r="DX473" s="82"/>
      <c r="DY473" s="70"/>
      <c r="DZ473" s="16"/>
      <c r="EH473" s="42"/>
      <c r="EI473" s="42"/>
      <c r="EJ473" s="42"/>
      <c r="EK473" s="24"/>
      <c r="EL473" s="26"/>
      <c r="EM473" s="26"/>
      <c r="EN473" s="24"/>
      <c r="EO473" s="26"/>
      <c r="EP473" s="24"/>
      <c r="EQ473" s="26"/>
      <c r="ER473" s="24"/>
      <c r="ES473" s="24"/>
      <c r="ET473" s="42"/>
      <c r="EU473" s="42"/>
      <c r="EV473" s="28"/>
      <c r="EX473" s="51"/>
      <c r="EY473" s="96"/>
      <c r="EZ473" s="52"/>
      <c r="FA473" s="54"/>
      <c r="FB473" s="5"/>
      <c r="FC473" s="56"/>
      <c r="FD473" s="55"/>
      <c r="FE473" s="54"/>
      <c r="FF473" s="52"/>
      <c r="FG473" s="5"/>
      <c r="FH473" s="57"/>
      <c r="FI473" s="6"/>
      <c r="FJ473" s="5"/>
    </row>
    <row r="474" spans="27:166">
      <c r="AA474" s="18" t="s">
        <v>131</v>
      </c>
      <c r="AB474" s="22" t="s">
        <v>343</v>
      </c>
      <c r="AC474" s="22" t="s">
        <v>211</v>
      </c>
      <c r="AD474" s="74">
        <v>6.47</v>
      </c>
      <c r="AE474" s="74">
        <v>10.5</v>
      </c>
      <c r="AF474" s="22">
        <v>724</v>
      </c>
      <c r="AG474" s="22">
        <v>874</v>
      </c>
      <c r="AH474" s="22">
        <v>816.4552427885651</v>
      </c>
      <c r="AI474" s="6">
        <v>8</v>
      </c>
      <c r="AJ474" s="6">
        <v>300</v>
      </c>
      <c r="AK474" s="6">
        <v>12</v>
      </c>
      <c r="AL474" s="6">
        <v>300</v>
      </c>
      <c r="AM474" s="6">
        <v>12</v>
      </c>
      <c r="AN474" s="5" t="str" cm="1">
        <f t="array" ref="AN474">_xll.Dce_Name_SectI(AF474, AG474, AJ474, AI474, AK474, "x", "-", $Q$14)</f>
        <v>(724-874)x300x8x12</v>
      </c>
      <c r="AO474" s="5">
        <f t="shared" si="296"/>
        <v>792.4552427885651</v>
      </c>
      <c r="AP474" s="27">
        <f t="shared" si="297"/>
        <v>135.39641942308521</v>
      </c>
      <c r="AQ474" s="27">
        <f t="shared" si="298"/>
        <v>149672.00629356262</v>
      </c>
      <c r="AR474" s="5">
        <f t="shared" si="299"/>
        <v>5403.3811423692314</v>
      </c>
      <c r="AS474" s="5">
        <f t="shared" si="300"/>
        <v>3666.3860662432589</v>
      </c>
      <c r="AT474" s="27">
        <f t="shared" si="301"/>
        <v>360.22540949128211</v>
      </c>
      <c r="AU474" s="27">
        <f t="shared" si="302"/>
        <v>2076.0047488425012</v>
      </c>
      <c r="AV474" s="82">
        <f t="shared" si="303"/>
        <v>4.8289369476924839E-7</v>
      </c>
      <c r="AW474" s="82">
        <f t="shared" si="304"/>
        <v>8736501.2082751244</v>
      </c>
      <c r="AX474" s="82">
        <f t="shared" si="305"/>
        <v>8.736501208275125E-6</v>
      </c>
      <c r="AY474" s="70">
        <f t="shared" si="306"/>
        <v>0.1455918056309819</v>
      </c>
      <c r="AZ474" s="16">
        <f t="shared" si="307"/>
        <v>603.34143209142383</v>
      </c>
      <c r="BA474" s="22" t="s">
        <v>303</v>
      </c>
      <c r="BB474" s="23">
        <v>-72.033256521857766</v>
      </c>
      <c r="BC474" s="23">
        <v>40.727759490368342</v>
      </c>
      <c r="BD474" s="23">
        <v>2.2342368633615273E-2</v>
      </c>
      <c r="BE474" s="23">
        <v>2.4423316744444363E-3</v>
      </c>
      <c r="BF474" s="23">
        <v>0.24695272512326125</v>
      </c>
      <c r="BG474" s="23">
        <v>503.28093363873671</v>
      </c>
      <c r="BH474" s="42" cm="1">
        <f t="array" ref="BH474">_xll.Bimoment(BE474,AY474,AD474,AE474,$O$75)</f>
        <v>-8.8428663937687862E-3</v>
      </c>
      <c r="BI474" s="42">
        <f t="shared" si="308"/>
        <v>3.5242319419508906E-3</v>
      </c>
      <c r="BJ474" s="42">
        <f t="shared" si="309"/>
        <v>5.6566332625511579</v>
      </c>
      <c r="BK474" s="24">
        <f t="shared" si="310"/>
        <v>0.56785541403764106</v>
      </c>
      <c r="BL474" s="26" cm="1">
        <f t="array" ref="BL474">_xll.TCVN5575AnnexEHeSoCx(1,BK474)</f>
        <v>1.1132144585962358</v>
      </c>
      <c r="BM474" s="26">
        <f t="shared" si="311"/>
        <v>1.47</v>
      </c>
      <c r="BN474" s="24">
        <f t="shared" si="312"/>
        <v>1</v>
      </c>
      <c r="BO474" s="26" cm="1">
        <f t="array" ref="BO474">noisuy1chieu(BQ474*BN474,$C$92:$M$92,$C$93:$M$93)</f>
        <v>2.6138453483581543</v>
      </c>
      <c r="BP474" s="24">
        <f t="shared" si="313"/>
        <v>2.4500803183480031E-2</v>
      </c>
      <c r="BQ474" s="26">
        <f t="shared" si="314"/>
        <v>0.56786865560423128</v>
      </c>
      <c r="BR474" s="24">
        <f t="shared" si="315"/>
        <v>2.1477147340929399E-3</v>
      </c>
      <c r="BS474" s="24">
        <f t="shared" si="316"/>
        <v>1.0759528382251841E-4</v>
      </c>
      <c r="BT474" s="42">
        <f t="shared" si="317"/>
        <v>0.59451717352180422</v>
      </c>
      <c r="BU474" s="42">
        <f t="shared" si="318"/>
        <v>0.59247705407153384</v>
      </c>
      <c r="BV474" s="28">
        <f t="shared" si="319"/>
        <v>0.59451717352180422</v>
      </c>
      <c r="BW474" s="5" t="str">
        <f t="shared" si="320"/>
        <v>OK</v>
      </c>
      <c r="BX474" s="51">
        <v>1.2</v>
      </c>
      <c r="BY474" s="96" cm="1">
        <f t="array" ref="BY474">_xll.DCETCVNPhuLucFHeSoOnDinh(AE474*1000, BX474*1000, AH474, AI474, AJ474, AK474, AL474, AM474, $D$29)</f>
        <v>1</v>
      </c>
      <c r="BZ474" s="52">
        <f t="shared" si="321"/>
        <v>0.63215959800223676</v>
      </c>
      <c r="CA474" s="54">
        <f t="shared" si="322"/>
        <v>0.63441490802015221</v>
      </c>
      <c r="CB474" s="5" t="str">
        <f t="shared" si="323"/>
        <v>OK</v>
      </c>
      <c r="CC474" s="56">
        <f t="shared" si="324"/>
        <v>0.40527421278457681</v>
      </c>
      <c r="CD474" s="55">
        <f t="shared" si="325"/>
        <v>0.40527421278457681</v>
      </c>
      <c r="CE474" s="54">
        <f t="shared" si="326"/>
        <v>0.40527421278457681</v>
      </c>
      <c r="CF474" s="52">
        <f t="shared" si="327"/>
        <v>0.38</v>
      </c>
      <c r="CG474" s="5" t="str">
        <f t="shared" si="328"/>
        <v>Check</v>
      </c>
      <c r="CH474" s="57">
        <f t="shared" si="329"/>
        <v>3.2996062467960248</v>
      </c>
      <c r="CI474" s="6">
        <f t="shared" si="330"/>
        <v>3.2</v>
      </c>
      <c r="CJ474" s="5" t="str">
        <f t="shared" si="331"/>
        <v>Gia cường</v>
      </c>
      <c r="DN474" s="181"/>
      <c r="DP474" s="27"/>
      <c r="DQ474" s="27"/>
      <c r="DR474" s="5"/>
      <c r="DS474" s="5"/>
      <c r="DT474" s="27"/>
      <c r="DU474" s="27"/>
      <c r="DV474" s="82"/>
      <c r="DW474" s="82"/>
      <c r="DX474" s="82"/>
      <c r="DY474" s="70"/>
      <c r="DZ474" s="16"/>
      <c r="EH474" s="42"/>
      <c r="EI474" s="42"/>
      <c r="EJ474" s="42"/>
      <c r="EK474" s="24"/>
      <c r="EL474" s="26"/>
      <c r="EM474" s="26"/>
      <c r="EN474" s="24"/>
      <c r="EO474" s="26"/>
      <c r="EP474" s="24"/>
      <c r="EQ474" s="26"/>
      <c r="ER474" s="24"/>
      <c r="ES474" s="24"/>
      <c r="ET474" s="42"/>
      <c r="EU474" s="42"/>
      <c r="EV474" s="28"/>
      <c r="EX474" s="51"/>
      <c r="EY474" s="96"/>
      <c r="EZ474" s="52"/>
      <c r="FA474" s="54"/>
      <c r="FB474" s="5"/>
      <c r="FC474" s="56"/>
      <c r="FD474" s="55"/>
      <c r="FE474" s="54"/>
      <c r="FF474" s="52"/>
      <c r="FG474" s="5"/>
      <c r="FH474" s="57"/>
      <c r="FI474" s="6"/>
      <c r="FJ474" s="5"/>
    </row>
    <row r="475" spans="27:166">
      <c r="AA475" s="18" t="s">
        <v>131</v>
      </c>
      <c r="AB475" s="22" t="s">
        <v>343</v>
      </c>
      <c r="AC475" s="22" t="s">
        <v>211</v>
      </c>
      <c r="AD475" s="74">
        <v>6.47</v>
      </c>
      <c r="AE475" s="74">
        <v>10.5</v>
      </c>
      <c r="AF475" s="22">
        <v>724</v>
      </c>
      <c r="AG475" s="22">
        <v>874</v>
      </c>
      <c r="AH475" s="22">
        <v>816.4552427885651</v>
      </c>
      <c r="AI475" s="6">
        <v>8</v>
      </c>
      <c r="AJ475" s="6">
        <v>300</v>
      </c>
      <c r="AK475" s="6">
        <v>12</v>
      </c>
      <c r="AL475" s="6">
        <v>300</v>
      </c>
      <c r="AM475" s="6">
        <v>12</v>
      </c>
      <c r="AN475" s="5" t="str" cm="1">
        <f t="array" ref="AN475">_xll.Dce_Name_SectI(AF475, AG475, AJ475, AI475, AK475, "x", "-", $Q$14)</f>
        <v>(724-874)x300x8x12</v>
      </c>
      <c r="AO475" s="5">
        <f t="shared" si="296"/>
        <v>792.4552427885651</v>
      </c>
      <c r="AP475" s="27">
        <f t="shared" si="297"/>
        <v>135.39641942308521</v>
      </c>
      <c r="AQ475" s="27">
        <f t="shared" si="298"/>
        <v>149672.00629356262</v>
      </c>
      <c r="AR475" s="5">
        <f t="shared" si="299"/>
        <v>5403.3811423692314</v>
      </c>
      <c r="AS475" s="5">
        <f t="shared" si="300"/>
        <v>3666.3860662432589</v>
      </c>
      <c r="AT475" s="27">
        <f t="shared" si="301"/>
        <v>360.22540949128211</v>
      </c>
      <c r="AU475" s="27">
        <f t="shared" si="302"/>
        <v>2076.0047488425012</v>
      </c>
      <c r="AV475" s="82">
        <f t="shared" si="303"/>
        <v>4.8289369476924839E-7</v>
      </c>
      <c r="AW475" s="82">
        <f t="shared" si="304"/>
        <v>8736501.2082751244</v>
      </c>
      <c r="AX475" s="82">
        <f t="shared" si="305"/>
        <v>8.736501208275125E-6</v>
      </c>
      <c r="AY475" s="70">
        <f t="shared" si="306"/>
        <v>0.1455918056309819</v>
      </c>
      <c r="AZ475" s="16">
        <f t="shared" si="307"/>
        <v>603.34143209142383</v>
      </c>
      <c r="BA475" s="22" t="s">
        <v>303</v>
      </c>
      <c r="BB475" s="23">
        <v>-71.958983456854185</v>
      </c>
      <c r="BC475" s="23">
        <v>40.103656882027281</v>
      </c>
      <c r="BD475" s="23">
        <v>1.2592824208844622</v>
      </c>
      <c r="BE475" s="23">
        <v>2.4429497998525E-3</v>
      </c>
      <c r="BF475" s="23">
        <v>0.24695271899989635</v>
      </c>
      <c r="BG475" s="23">
        <v>503.28091451977161</v>
      </c>
      <c r="BH475" s="42" cm="1">
        <f t="array" ref="BH475">_xll.Bimoment(BE475,AY475,AD475,AE475,$O$75)</f>
        <v>-8.8451044191996866E-3</v>
      </c>
      <c r="BI475" s="42">
        <f t="shared" si="308"/>
        <v>0.19863620569490814</v>
      </c>
      <c r="BJ475" s="42">
        <f t="shared" si="309"/>
        <v>5.5699523447260111</v>
      </c>
      <c r="BK475" s="24">
        <f t="shared" si="310"/>
        <v>0.56785541403764106</v>
      </c>
      <c r="BL475" s="26" cm="1">
        <f t="array" ref="BL475">_xll.TCVN5575AnnexEHeSoCx(1,BK475)</f>
        <v>1.1132144585962358</v>
      </c>
      <c r="BM475" s="26">
        <f t="shared" si="311"/>
        <v>1.47</v>
      </c>
      <c r="BN475" s="24">
        <f t="shared" si="312"/>
        <v>1</v>
      </c>
      <c r="BO475" s="26" cm="1">
        <f t="array" ref="BO475">noisuy1chieu(BQ475*BN475,$C$92:$M$92,$C$93:$M$93)</f>
        <v>2.6138453483581543</v>
      </c>
      <c r="BP475" s="24">
        <f t="shared" si="313"/>
        <v>2.4475540550144354E-2</v>
      </c>
      <c r="BQ475" s="26">
        <f t="shared" si="314"/>
        <v>0.56786863403166565</v>
      </c>
      <c r="BR475" s="24">
        <f t="shared" si="315"/>
        <v>2.1477146808388564E-3</v>
      </c>
      <c r="BS475" s="24">
        <f t="shared" si="316"/>
        <v>1.0762251492278805E-4</v>
      </c>
      <c r="BT475" s="42">
        <f t="shared" si="317"/>
        <v>0.59449188926264884</v>
      </c>
      <c r="BU475" s="42">
        <f t="shared" si="318"/>
        <v>0.59245179709673279</v>
      </c>
      <c r="BV475" s="28">
        <f t="shared" si="319"/>
        <v>0.59449188926264884</v>
      </c>
      <c r="BW475" s="5" t="str">
        <f t="shared" si="320"/>
        <v>OK</v>
      </c>
      <c r="BX475" s="51">
        <v>1.2</v>
      </c>
      <c r="BY475" s="96" cm="1">
        <f t="array" ref="BY475">_xll.DCETCVNPhuLucFHeSoOnDinh(AE475*1000, BX475*1000, AH475, AI475, AJ475, AK475, AL475, AM475, $D$29)</f>
        <v>1</v>
      </c>
      <c r="BZ475" s="52">
        <f t="shared" si="321"/>
        <v>0.63215957398734468</v>
      </c>
      <c r="CA475" s="54">
        <f t="shared" si="322"/>
        <v>0.63441491118310633</v>
      </c>
      <c r="CB475" s="5" t="str">
        <f t="shared" si="323"/>
        <v>OK</v>
      </c>
      <c r="CC475" s="56">
        <f t="shared" si="324"/>
        <v>0.40527421278457681</v>
      </c>
      <c r="CD475" s="55">
        <f t="shared" si="325"/>
        <v>0.40527421278457681</v>
      </c>
      <c r="CE475" s="54">
        <f t="shared" si="326"/>
        <v>0.40527421278457681</v>
      </c>
      <c r="CF475" s="52">
        <f t="shared" si="327"/>
        <v>0.38</v>
      </c>
      <c r="CG475" s="5" t="str">
        <f t="shared" si="328"/>
        <v>Check</v>
      </c>
      <c r="CH475" s="57">
        <f t="shared" si="329"/>
        <v>3.2996062467960248</v>
      </c>
      <c r="CI475" s="6">
        <f t="shared" si="330"/>
        <v>3.2</v>
      </c>
      <c r="CJ475" s="5" t="str">
        <f t="shared" si="331"/>
        <v>Gia cường</v>
      </c>
      <c r="DN475" s="181"/>
      <c r="DP475" s="27"/>
      <c r="DQ475" s="27"/>
      <c r="DR475" s="5"/>
      <c r="DS475" s="5"/>
      <c r="DT475" s="27"/>
      <c r="DU475" s="27"/>
      <c r="DV475" s="82"/>
      <c r="DW475" s="82"/>
      <c r="DX475" s="82"/>
      <c r="DY475" s="70"/>
      <c r="DZ475" s="16"/>
      <c r="EH475" s="42"/>
      <c r="EI475" s="42"/>
      <c r="EJ475" s="42"/>
      <c r="EK475" s="24"/>
      <c r="EL475" s="26"/>
      <c r="EM475" s="26"/>
      <c r="EN475" s="24"/>
      <c r="EO475" s="26"/>
      <c r="EP475" s="24"/>
      <c r="EQ475" s="26"/>
      <c r="ER475" s="24"/>
      <c r="ES475" s="24"/>
      <c r="ET475" s="42"/>
      <c r="EU475" s="42"/>
      <c r="EV475" s="28"/>
      <c r="EX475" s="51"/>
      <c r="EY475" s="96"/>
      <c r="EZ475" s="52"/>
      <c r="FA475" s="54"/>
      <c r="FB475" s="5"/>
      <c r="FC475" s="56"/>
      <c r="FD475" s="55"/>
      <c r="FE475" s="54"/>
      <c r="FF475" s="52"/>
      <c r="FG475" s="5"/>
      <c r="FH475" s="57"/>
      <c r="FI475" s="6"/>
      <c r="FJ475" s="5"/>
    </row>
    <row r="476" spans="27:166">
      <c r="AA476" s="18" t="s">
        <v>131</v>
      </c>
      <c r="AB476" s="22" t="s">
        <v>343</v>
      </c>
      <c r="AC476" s="22" t="s">
        <v>211</v>
      </c>
      <c r="AD476" s="74">
        <v>9.2899999999999991</v>
      </c>
      <c r="AE476" s="74">
        <v>10.5</v>
      </c>
      <c r="AF476" s="22">
        <v>724</v>
      </c>
      <c r="AG476" s="22">
        <v>874</v>
      </c>
      <c r="AH476" s="22">
        <v>856.73657033341397</v>
      </c>
      <c r="AI476" s="6">
        <v>8</v>
      </c>
      <c r="AJ476" s="6">
        <v>300</v>
      </c>
      <c r="AK476" s="6">
        <v>12</v>
      </c>
      <c r="AL476" s="6">
        <v>300</v>
      </c>
      <c r="AM476" s="6">
        <v>12</v>
      </c>
      <c r="AN476" s="5" t="str" cm="1">
        <f t="array" ref="AN476">_xll.Dce_Name_SectI(AF476, AG476, AJ476, AI476, AK476, "x", "-", $Q$14)</f>
        <v>(724-874)x300x8x12</v>
      </c>
      <c r="AO476" s="5">
        <f t="shared" si="296"/>
        <v>832.73657033341397</v>
      </c>
      <c r="AP476" s="27">
        <f t="shared" si="297"/>
        <v>138.6189256266731</v>
      </c>
      <c r="AQ476" s="27">
        <f t="shared" si="298"/>
        <v>166950.4396903282</v>
      </c>
      <c r="AR476" s="5">
        <f t="shared" si="299"/>
        <v>5403.5530093667558</v>
      </c>
      <c r="AS476" s="5">
        <f t="shared" si="300"/>
        <v>3897.3576119286358</v>
      </c>
      <c r="AT476" s="27">
        <f t="shared" si="301"/>
        <v>360.23686729111705</v>
      </c>
      <c r="AU476" s="27">
        <f t="shared" si="302"/>
        <v>2213.976022170802</v>
      </c>
      <c r="AV476" s="82">
        <f t="shared" si="303"/>
        <v>4.89768374670236E-7</v>
      </c>
      <c r="AW476" s="82">
        <f t="shared" si="304"/>
        <v>9633328.2889918946</v>
      </c>
      <c r="AX476" s="82">
        <f t="shared" si="305"/>
        <v>9.6333282889918949E-6</v>
      </c>
      <c r="AY476" s="70">
        <f t="shared" si="306"/>
        <v>0.13963269631800207</v>
      </c>
      <c r="AZ476" s="16">
        <f t="shared" si="307"/>
        <v>633.55242775006047</v>
      </c>
      <c r="BA476" s="22" t="s">
        <v>303</v>
      </c>
      <c r="BB476" s="23">
        <v>-69.382151010643014</v>
      </c>
      <c r="BC476" s="23">
        <v>18.41499437846354</v>
      </c>
      <c r="BD476" s="23">
        <v>1.2592824208844622</v>
      </c>
      <c r="BE476" s="23">
        <v>2.4429497998525E-3</v>
      </c>
      <c r="BF476" s="23">
        <v>3.3038370177037102</v>
      </c>
      <c r="BG476" s="23">
        <v>585.80281852809571</v>
      </c>
      <c r="BH476" s="42" cm="1">
        <f t="array" ref="BH476">_xll.Bimoment(BE476,AY476,AD476,AE476,$O$75)</f>
        <v>8.1895626742295481E-3</v>
      </c>
      <c r="BI476" s="42">
        <f t="shared" si="308"/>
        <v>0.18902772883810456</v>
      </c>
      <c r="BJ476" s="42">
        <f t="shared" si="309"/>
        <v>2.5576381081199364</v>
      </c>
      <c r="BK476" s="24">
        <f t="shared" si="310"/>
        <v>0.54038697954603754</v>
      </c>
      <c r="BL476" s="26" cm="1">
        <f t="array" ref="BL476">_xll.TCVN5575AnnexEHeSoCx(1,BK476)</f>
        <v>1.1159613020453962</v>
      </c>
      <c r="BM476" s="26">
        <f t="shared" si="311"/>
        <v>1.47</v>
      </c>
      <c r="BN476" s="24">
        <f t="shared" si="312"/>
        <v>1</v>
      </c>
      <c r="BO476" s="26" cm="1">
        <f t="array" ref="BO476">noisuy1chieu(BQ476*BN476,$C$92:$M$92,$C$93:$M$93)</f>
        <v>2.7233812808990479</v>
      </c>
      <c r="BP476" s="24">
        <f t="shared" si="313"/>
        <v>2.3050464604331102E-2</v>
      </c>
      <c r="BQ476" s="26">
        <f t="shared" si="314"/>
        <v>0.62027819816803931</v>
      </c>
      <c r="BR476" s="24">
        <f t="shared" si="315"/>
        <v>2.873211360804925E-2</v>
      </c>
      <c r="BS476" s="24">
        <f t="shared" si="316"/>
        <v>9.1077880143397192E-5</v>
      </c>
      <c r="BT476" s="42">
        <f t="shared" si="317"/>
        <v>0.67206077638041972</v>
      </c>
      <c r="BU476" s="42">
        <f t="shared" si="318"/>
        <v>0.64341974065251384</v>
      </c>
      <c r="BV476" s="28">
        <f t="shared" si="319"/>
        <v>0.67206077638041972</v>
      </c>
      <c r="BW476" s="5" t="str">
        <f t="shared" si="320"/>
        <v>OK</v>
      </c>
      <c r="BX476" s="51">
        <v>1.2</v>
      </c>
      <c r="BY476" s="96" cm="1">
        <f t="array" ref="BY476">_xll.DCETCVNPhuLucFHeSoOnDinh(AE476*1000, BX476*1000, AH476, AI476, AJ476, AK476, AL476, AM476, $D$29)</f>
        <v>1</v>
      </c>
      <c r="BZ476" s="52">
        <f t="shared" si="321"/>
        <v>0.69220646565797739</v>
      </c>
      <c r="CA476" s="54">
        <f t="shared" si="322"/>
        <v>0.72102965714617007</v>
      </c>
      <c r="CB476" s="5" t="str">
        <f t="shared" si="323"/>
        <v>OK</v>
      </c>
      <c r="CC476" s="56">
        <f t="shared" si="324"/>
        <v>0.40527421278457681</v>
      </c>
      <c r="CD476" s="55">
        <f t="shared" si="325"/>
        <v>0.40527421278457681</v>
      </c>
      <c r="CE476" s="54">
        <f t="shared" si="326"/>
        <v>0.40527421278457681</v>
      </c>
      <c r="CF476" s="52">
        <f t="shared" si="327"/>
        <v>0.38</v>
      </c>
      <c r="CG476" s="5" t="str">
        <f t="shared" si="328"/>
        <v>Check</v>
      </c>
      <c r="CH476" s="57">
        <f t="shared" si="329"/>
        <v>3.4673286780698911</v>
      </c>
      <c r="CI476" s="6">
        <f t="shared" si="330"/>
        <v>3.2</v>
      </c>
      <c r="CJ476" s="5" t="str">
        <f t="shared" si="331"/>
        <v>Gia cường</v>
      </c>
      <c r="DN476" s="181"/>
      <c r="DP476" s="27"/>
      <c r="DQ476" s="27"/>
      <c r="DR476" s="5"/>
      <c r="DS476" s="5"/>
      <c r="DT476" s="27"/>
      <c r="DU476" s="27"/>
      <c r="DV476" s="82"/>
      <c r="DW476" s="82"/>
      <c r="DX476" s="82"/>
      <c r="DY476" s="70"/>
      <c r="DZ476" s="16"/>
      <c r="EH476" s="42"/>
      <c r="EI476" s="42"/>
      <c r="EJ476" s="42"/>
      <c r="EK476" s="24"/>
      <c r="EL476" s="26"/>
      <c r="EM476" s="26"/>
      <c r="EN476" s="24"/>
      <c r="EO476" s="26"/>
      <c r="EP476" s="24"/>
      <c r="EQ476" s="26"/>
      <c r="ER476" s="24"/>
      <c r="ES476" s="24"/>
      <c r="ET476" s="42"/>
      <c r="EU476" s="42"/>
      <c r="EV476" s="28"/>
      <c r="EX476" s="51"/>
      <c r="EY476" s="96"/>
      <c r="EZ476" s="52"/>
      <c r="FA476" s="54"/>
      <c r="FB476" s="5"/>
      <c r="FC476" s="56"/>
      <c r="FD476" s="55"/>
      <c r="FE476" s="54"/>
      <c r="FF476" s="52"/>
      <c r="FG476" s="5"/>
      <c r="FH476" s="57"/>
      <c r="FI476" s="6"/>
      <c r="FJ476" s="5"/>
    </row>
    <row r="477" spans="27:166">
      <c r="AA477" s="18" t="s">
        <v>131</v>
      </c>
      <c r="AB477" s="22" t="s">
        <v>343</v>
      </c>
      <c r="AC477" s="22" t="s">
        <v>211</v>
      </c>
      <c r="AD477" s="74">
        <v>9.2899999999999991</v>
      </c>
      <c r="AE477" s="74">
        <v>10.5</v>
      </c>
      <c r="AF477" s="22">
        <v>724</v>
      </c>
      <c r="AG477" s="22">
        <v>874</v>
      </c>
      <c r="AH477" s="22">
        <v>856.73657033341397</v>
      </c>
      <c r="AI477" s="6">
        <v>8</v>
      </c>
      <c r="AJ477" s="6">
        <v>300</v>
      </c>
      <c r="AK477" s="6">
        <v>12</v>
      </c>
      <c r="AL477" s="6">
        <v>300</v>
      </c>
      <c r="AM477" s="6">
        <v>12</v>
      </c>
      <c r="AN477" s="5" t="str" cm="1">
        <f t="array" ref="AN477">_xll.Dce_Name_SectI(AF477, AG477, AJ477, AI477, AK477, "x", "-", $Q$14)</f>
        <v>(724-874)x300x8x12</v>
      </c>
      <c r="AO477" s="5">
        <f t="shared" si="296"/>
        <v>832.73657033341397</v>
      </c>
      <c r="AP477" s="27">
        <f t="shared" si="297"/>
        <v>138.6189256266731</v>
      </c>
      <c r="AQ477" s="27">
        <f t="shared" si="298"/>
        <v>166950.4396903282</v>
      </c>
      <c r="AR477" s="5">
        <f t="shared" si="299"/>
        <v>5403.5530093667558</v>
      </c>
      <c r="AS477" s="5">
        <f t="shared" si="300"/>
        <v>3897.3576119286358</v>
      </c>
      <c r="AT477" s="27">
        <f t="shared" si="301"/>
        <v>360.23686729111705</v>
      </c>
      <c r="AU477" s="27">
        <f t="shared" si="302"/>
        <v>2213.976022170802</v>
      </c>
      <c r="AV477" s="82">
        <f t="shared" si="303"/>
        <v>4.89768374670236E-7</v>
      </c>
      <c r="AW477" s="82">
        <f t="shared" si="304"/>
        <v>9633328.2889918946</v>
      </c>
      <c r="AX477" s="82">
        <f t="shared" si="305"/>
        <v>9.6333282889918949E-6</v>
      </c>
      <c r="AY477" s="70">
        <f t="shared" si="306"/>
        <v>0.13963269631800207</v>
      </c>
      <c r="AZ477" s="16">
        <f t="shared" si="307"/>
        <v>633.55242775006047</v>
      </c>
      <c r="BA477" s="22" t="s">
        <v>303</v>
      </c>
      <c r="BB477" s="23">
        <v>-65.3680041383559</v>
      </c>
      <c r="BC477" s="23">
        <v>2.579970240520197</v>
      </c>
      <c r="BD477" s="23">
        <v>3.9464178489297126</v>
      </c>
      <c r="BE477" s="23">
        <v>0.15942446740741792</v>
      </c>
      <c r="BF477" s="23">
        <v>3.4272040677055458</v>
      </c>
      <c r="BG477" s="23">
        <v>581.56701298520056</v>
      </c>
      <c r="BH477" s="42" cm="1">
        <f t="array" ref="BH477">_xll.Bimoment(BE477,AY477,AD477,AE477,$O$75)</f>
        <v>0.53444269207559869</v>
      </c>
      <c r="BI477" s="42">
        <f t="shared" si="308"/>
        <v>0.59238689483602724</v>
      </c>
      <c r="BJ477" s="42">
        <f t="shared" si="309"/>
        <v>0.35832920007224955</v>
      </c>
      <c r="BK477" s="24">
        <f t="shared" si="310"/>
        <v>0.54038697954603754</v>
      </c>
      <c r="BL477" s="26" cm="1">
        <f t="array" ref="BL477">_xll.TCVN5575AnnexEHeSoCx(1,BK477)</f>
        <v>1.1159613020453962</v>
      </c>
      <c r="BM477" s="26">
        <f t="shared" si="311"/>
        <v>1.47</v>
      </c>
      <c r="BN477" s="24">
        <f t="shared" si="312"/>
        <v>1</v>
      </c>
      <c r="BO477" s="26" cm="1">
        <f t="array" ref="BO477">noisuy1chieu(BQ477*BN477,$C$92:$M$92,$C$93:$M$93)</f>
        <v>2.7140076160430908</v>
      </c>
      <c r="BP477" s="24">
        <f t="shared" si="313"/>
        <v>2.1716865846603817E-2</v>
      </c>
      <c r="BQ477" s="26">
        <f t="shared" si="314"/>
        <v>0.61579310907861018</v>
      </c>
      <c r="BR477" s="24">
        <f t="shared" si="315"/>
        <v>2.9804986173235973E-2</v>
      </c>
      <c r="BS477" s="24">
        <f t="shared" si="316"/>
        <v>5.9641798590684665E-3</v>
      </c>
      <c r="BT477" s="42">
        <f t="shared" si="317"/>
        <v>0.66731496109845001</v>
      </c>
      <c r="BU477" s="42">
        <f t="shared" si="318"/>
        <v>0.64347415478428249</v>
      </c>
      <c r="BV477" s="28">
        <f t="shared" si="319"/>
        <v>0.66731496109845001</v>
      </c>
      <c r="BW477" s="5" t="str">
        <f t="shared" si="320"/>
        <v>OK</v>
      </c>
      <c r="BX477" s="51">
        <v>1.2</v>
      </c>
      <c r="BY477" s="96" cm="1">
        <f t="array" ref="BY477">_xll.DCETCVNPhuLucFHeSoOnDinh(AE477*1000, BX477*1000, AH477, AI477, AJ477, AK477, AL477, AM477, $D$29)</f>
        <v>1</v>
      </c>
      <c r="BZ477" s="52">
        <f t="shared" si="321"/>
        <v>0.68720127979794843</v>
      </c>
      <c r="CA477" s="54">
        <f t="shared" si="322"/>
        <v>0.72297044583025294</v>
      </c>
      <c r="CB477" s="5" t="str">
        <f t="shared" si="323"/>
        <v>OK</v>
      </c>
      <c r="CC477" s="56">
        <f t="shared" si="324"/>
        <v>0.40527421278457681</v>
      </c>
      <c r="CD477" s="55">
        <f t="shared" si="325"/>
        <v>0.40527421278457681</v>
      </c>
      <c r="CE477" s="54">
        <f t="shared" si="326"/>
        <v>0.40527421278457681</v>
      </c>
      <c r="CF477" s="52">
        <f t="shared" si="327"/>
        <v>0.38</v>
      </c>
      <c r="CG477" s="5" t="str">
        <f t="shared" si="328"/>
        <v>Check</v>
      </c>
      <c r="CH477" s="57">
        <f t="shared" si="329"/>
        <v>3.4673286780698911</v>
      </c>
      <c r="CI477" s="6">
        <f t="shared" si="330"/>
        <v>3.2</v>
      </c>
      <c r="CJ477" s="5" t="str">
        <f t="shared" si="331"/>
        <v>Gia cường</v>
      </c>
      <c r="DN477" s="181"/>
      <c r="DP477" s="27"/>
      <c r="DQ477" s="27"/>
      <c r="DR477" s="5"/>
      <c r="DS477" s="5"/>
      <c r="DT477" s="27"/>
      <c r="DU477" s="27"/>
      <c r="DV477" s="82"/>
      <c r="DW477" s="82"/>
      <c r="DX477" s="82"/>
      <c r="DY477" s="70"/>
      <c r="DZ477" s="16"/>
      <c r="EH477" s="42"/>
      <c r="EI477" s="42"/>
      <c r="EJ477" s="42"/>
      <c r="EK477" s="24"/>
      <c r="EL477" s="26"/>
      <c r="EM477" s="26"/>
      <c r="EN477" s="24"/>
      <c r="EO477" s="26"/>
      <c r="EP477" s="24"/>
      <c r="EQ477" s="26"/>
      <c r="ER477" s="24"/>
      <c r="ES477" s="24"/>
      <c r="ET477" s="42"/>
      <c r="EU477" s="42"/>
      <c r="EV477" s="28"/>
      <c r="EX477" s="51"/>
      <c r="EY477" s="96"/>
      <c r="EZ477" s="52"/>
      <c r="FA477" s="54"/>
      <c r="FB477" s="5"/>
      <c r="FC477" s="56"/>
      <c r="FD477" s="55"/>
      <c r="FE477" s="54"/>
      <c r="FF477" s="52"/>
      <c r="FG477" s="5"/>
      <c r="FH477" s="57"/>
      <c r="FI477" s="6"/>
      <c r="FJ477" s="5"/>
    </row>
    <row r="478" spans="27:166">
      <c r="AA478" s="18" t="s">
        <v>131</v>
      </c>
      <c r="AB478" s="22" t="s">
        <v>343</v>
      </c>
      <c r="AC478" s="22" t="s">
        <v>211</v>
      </c>
      <c r="AD478" s="74">
        <v>10.5</v>
      </c>
      <c r="AE478" s="74">
        <v>10.5</v>
      </c>
      <c r="AF478" s="22">
        <v>724</v>
      </c>
      <c r="AG478" s="22">
        <v>874</v>
      </c>
      <c r="AH478" s="22">
        <v>874</v>
      </c>
      <c r="AI478" s="6">
        <v>8</v>
      </c>
      <c r="AJ478" s="6">
        <v>300</v>
      </c>
      <c r="AK478" s="6">
        <v>12</v>
      </c>
      <c r="AL478" s="6">
        <v>300</v>
      </c>
      <c r="AM478" s="6">
        <v>12</v>
      </c>
      <c r="AN478" s="5" t="str" cm="1">
        <f t="array" ref="AN478">_xll.Dce_Name_SectI(AF478, AG478, AJ478, AI478, AK478, "x", "-", $Q$14)</f>
        <v>(724-874)x300x8x12</v>
      </c>
      <c r="AO478" s="5">
        <f t="shared" si="296"/>
        <v>850</v>
      </c>
      <c r="AP478" s="27">
        <f t="shared" si="297"/>
        <v>140</v>
      </c>
      <c r="AQ478" s="27">
        <f t="shared" si="298"/>
        <v>174698.22666666668</v>
      </c>
      <c r="AR478" s="5">
        <f t="shared" si="299"/>
        <v>5403.626666666667</v>
      </c>
      <c r="AS478" s="5">
        <f t="shared" si="300"/>
        <v>3997.6710907704046</v>
      </c>
      <c r="AT478" s="27">
        <f t="shared" si="301"/>
        <v>360.24177777777783</v>
      </c>
      <c r="AU478" s="27">
        <f t="shared" si="302"/>
        <v>2274.1</v>
      </c>
      <c r="AV478" s="82">
        <f t="shared" si="303"/>
        <v>4.9271466666666671E-7</v>
      </c>
      <c r="AW478" s="82">
        <f t="shared" si="304"/>
        <v>10031094</v>
      </c>
      <c r="AX478" s="82">
        <f t="shared" si="305"/>
        <v>1.0031094E-5</v>
      </c>
      <c r="AY478" s="70">
        <f t="shared" si="306"/>
        <v>0.13724721180314908</v>
      </c>
      <c r="AZ478" s="16">
        <f t="shared" si="307"/>
        <v>646.5</v>
      </c>
      <c r="BA478" s="22" t="s">
        <v>303</v>
      </c>
      <c r="BB478" s="23">
        <v>-64.2605985949494</v>
      </c>
      <c r="BC478" s="23">
        <v>6.7406930831540741</v>
      </c>
      <c r="BD478" s="23">
        <v>3.9464178489297126</v>
      </c>
      <c r="BE478" s="23">
        <v>0.15942446740741792</v>
      </c>
      <c r="BF478" s="23">
        <v>1.3418054201914873</v>
      </c>
      <c r="BG478" s="23">
        <v>579.05456297549608</v>
      </c>
      <c r="BH478" s="42" cm="1">
        <f t="array" ref="BH478">_xll.Bimoment(BE478,AY478,AD478,AE478,$O$75)</f>
        <v>1.4163979249946737</v>
      </c>
      <c r="BI478" s="42">
        <f t="shared" si="308"/>
        <v>0.58035556601907545</v>
      </c>
      <c r="BJ478" s="42">
        <f t="shared" si="309"/>
        <v>0.93620737266028808</v>
      </c>
      <c r="BK478" s="24">
        <f t="shared" si="310"/>
        <v>0.52941176470588236</v>
      </c>
      <c r="BL478" s="26" cm="1">
        <f t="array" ref="BL478">_xll.TCVN5575AnnexEHeSoCx(1,BK478)</f>
        <v>1.1170588235294117</v>
      </c>
      <c r="BM478" s="26">
        <f t="shared" si="311"/>
        <v>1.47</v>
      </c>
      <c r="BN478" s="24">
        <f t="shared" si="312"/>
        <v>1</v>
      </c>
      <c r="BO478" s="26" cm="1">
        <f t="array" ref="BO478">noisuy1chieu(BQ478*BN478,$C$92:$M$92,$C$93:$M$93)</f>
        <v>2.6750645637512207</v>
      </c>
      <c r="BP478" s="24">
        <f t="shared" si="313"/>
        <v>2.1138354800970198E-2</v>
      </c>
      <c r="BQ478" s="26">
        <f t="shared" si="314"/>
        <v>0.59716017598125437</v>
      </c>
      <c r="BR478" s="24">
        <f t="shared" si="315"/>
        <v>1.166897157707208E-2</v>
      </c>
      <c r="BS478" s="24">
        <f t="shared" si="316"/>
        <v>1.5715409233178729E-2</v>
      </c>
      <c r="BT478" s="42">
        <f t="shared" si="317"/>
        <v>0.62996750235929655</v>
      </c>
      <c r="BU478" s="42">
        <f t="shared" si="318"/>
        <v>0.63401394001540323</v>
      </c>
      <c r="BV478" s="28">
        <f t="shared" si="319"/>
        <v>0.63401394001540323</v>
      </c>
      <c r="BW478" s="5" t="str">
        <f t="shared" si="320"/>
        <v>OK</v>
      </c>
      <c r="BX478" s="51">
        <v>1.2</v>
      </c>
      <c r="BY478" s="96" cm="1">
        <f t="array" ref="BY478">_xll.DCETCVNPhuLucFHeSoOnDinh(AE478*1000, BX478*1000, AH478, AI478, AJ478, AK478, AL478, AM478, $D$29)</f>
        <v>1</v>
      </c>
      <c r="BZ478" s="52">
        <f t="shared" si="321"/>
        <v>0.6670630436402365</v>
      </c>
      <c r="CA478" s="54">
        <f t="shared" si="322"/>
        <v>0.69444742445048724</v>
      </c>
      <c r="CB478" s="5" t="str">
        <f t="shared" si="323"/>
        <v>OK</v>
      </c>
      <c r="CC478" s="56">
        <f t="shared" si="324"/>
        <v>0.40527421278457681</v>
      </c>
      <c r="CD478" s="55">
        <f t="shared" si="325"/>
        <v>0.40527421278457681</v>
      </c>
      <c r="CE478" s="54">
        <f t="shared" si="326"/>
        <v>0.40527421278457681</v>
      </c>
      <c r="CF478" s="52">
        <f t="shared" si="327"/>
        <v>0.38</v>
      </c>
      <c r="CG478" s="5" t="str">
        <f t="shared" si="328"/>
        <v>Check</v>
      </c>
      <c r="CH478" s="57">
        <f t="shared" si="329"/>
        <v>3.5392097349338045</v>
      </c>
      <c r="CI478" s="6">
        <f t="shared" si="330"/>
        <v>3.2</v>
      </c>
      <c r="CJ478" s="5" t="str">
        <f t="shared" si="331"/>
        <v>Gia cường</v>
      </c>
      <c r="DN478" s="181"/>
      <c r="DP478" s="27"/>
      <c r="DQ478" s="27"/>
      <c r="DR478" s="5"/>
      <c r="DS478" s="5"/>
      <c r="DT478" s="27"/>
      <c r="DU478" s="27"/>
      <c r="DV478" s="82"/>
      <c r="DW478" s="82"/>
      <c r="DX478" s="82"/>
      <c r="DY478" s="70"/>
      <c r="DZ478" s="16"/>
      <c r="EH478" s="42"/>
      <c r="EI478" s="42"/>
      <c r="EJ478" s="42"/>
      <c r="EK478" s="24"/>
      <c r="EL478" s="26"/>
      <c r="EM478" s="26"/>
      <c r="EN478" s="24"/>
      <c r="EO478" s="26"/>
      <c r="EP478" s="24"/>
      <c r="EQ478" s="26"/>
      <c r="ER478" s="24"/>
      <c r="ES478" s="24"/>
      <c r="ET478" s="42"/>
      <c r="EU478" s="42"/>
      <c r="EV478" s="28"/>
      <c r="EX478" s="51"/>
      <c r="EY478" s="96"/>
      <c r="EZ478" s="52"/>
      <c r="FA478" s="54"/>
      <c r="FB478" s="5"/>
      <c r="FC478" s="56"/>
      <c r="FD478" s="55"/>
      <c r="FE478" s="54"/>
      <c r="FF478" s="52"/>
      <c r="FG478" s="5"/>
      <c r="FH478" s="57"/>
      <c r="FI478" s="6"/>
      <c r="FJ478" s="5"/>
    </row>
    <row r="479" spans="27:166">
      <c r="AA479" s="18" t="s">
        <v>131</v>
      </c>
      <c r="AB479" s="22" t="s">
        <v>343</v>
      </c>
      <c r="AC479" s="22" t="s">
        <v>211</v>
      </c>
      <c r="AD479" s="74">
        <v>0</v>
      </c>
      <c r="AE479" s="74">
        <v>10.5</v>
      </c>
      <c r="AF479" s="22">
        <v>724</v>
      </c>
      <c r="AG479" s="22">
        <v>874</v>
      </c>
      <c r="AH479" s="22">
        <v>724</v>
      </c>
      <c r="AI479" s="6">
        <v>8</v>
      </c>
      <c r="AJ479" s="6">
        <v>300</v>
      </c>
      <c r="AK479" s="6">
        <v>12</v>
      </c>
      <c r="AL479" s="6">
        <v>300</v>
      </c>
      <c r="AM479" s="6">
        <v>12</v>
      </c>
      <c r="AN479" s="5" t="str" cm="1">
        <f t="array" ref="AN479">_xll.Dce_Name_SectI(AF479, AG479, AJ479, AI479, AK479, "x", "-", $Q$14)</f>
        <v>(724-874)x300x8x12</v>
      </c>
      <c r="AO479" s="5">
        <f t="shared" si="296"/>
        <v>700</v>
      </c>
      <c r="AP479" s="27">
        <f t="shared" si="297"/>
        <v>128</v>
      </c>
      <c r="AQ479" s="27">
        <f t="shared" si="298"/>
        <v>114125.22666666665</v>
      </c>
      <c r="AR479" s="5">
        <f t="shared" si="299"/>
        <v>5402.9866666666676</v>
      </c>
      <c r="AS479" s="5">
        <f t="shared" si="300"/>
        <v>3152.6305709023936</v>
      </c>
      <c r="AT479" s="27">
        <f t="shared" si="301"/>
        <v>360.19911111111116</v>
      </c>
      <c r="AU479" s="27">
        <f t="shared" si="302"/>
        <v>1771.6</v>
      </c>
      <c r="AV479" s="82">
        <f t="shared" si="303"/>
        <v>4.6711466666666669E-7</v>
      </c>
      <c r="AW479" s="82">
        <f t="shared" si="304"/>
        <v>6843744</v>
      </c>
      <c r="AX479" s="82">
        <f t="shared" si="305"/>
        <v>6.8437439999999997E-6</v>
      </c>
      <c r="AY479" s="70">
        <f t="shared" si="306"/>
        <v>0.16178744234285594</v>
      </c>
      <c r="AZ479" s="16">
        <f t="shared" si="307"/>
        <v>534</v>
      </c>
      <c r="BA479" s="22" t="s">
        <v>304</v>
      </c>
      <c r="BB479" s="23">
        <v>-6.6983745989527961</v>
      </c>
      <c r="BC479" s="23">
        <v>50.657655765134677</v>
      </c>
      <c r="BD479" s="23">
        <v>3.6905351561628663E-2</v>
      </c>
      <c r="BE479" s="23">
        <v>1.7478849370661326E-2</v>
      </c>
      <c r="BF479" s="23">
        <v>0.3749525821532842</v>
      </c>
      <c r="BG479" s="23">
        <v>12.546918458469008</v>
      </c>
      <c r="BH479" s="42" cm="1">
        <f t="array" ref="BH479">_xll.Bimoment(BE479,AY479,AD479,AE479,$O$75)</f>
        <v>0.15335820655847962</v>
      </c>
      <c r="BI479" s="42">
        <f t="shared" si="308"/>
        <v>6.5902413502908321E-3</v>
      </c>
      <c r="BJ479" s="42">
        <f t="shared" si="309"/>
        <v>7.0357855229353721</v>
      </c>
      <c r="BK479" s="24">
        <f t="shared" si="310"/>
        <v>0.6428571428571429</v>
      </c>
      <c r="BL479" s="26" cm="1">
        <f t="array" ref="BL479">_xll.TCVN5575AnnexEHeSoCx(1,BK479)</f>
        <v>1.1057142857142856</v>
      </c>
      <c r="BM479" s="26">
        <f t="shared" si="311"/>
        <v>1.47</v>
      </c>
      <c r="BN479" s="24">
        <f t="shared" si="312"/>
        <v>1</v>
      </c>
      <c r="BO479" s="26" cm="1">
        <f t="array" ref="BO479">noisuy1chieu(BQ479*BN479,$C$92:$M$92,$C$93:$M$93)</f>
        <v>1.4975159168243408</v>
      </c>
      <c r="BP479" s="24">
        <f t="shared" si="313"/>
        <v>2.4099826373699413E-3</v>
      </c>
      <c r="BQ479" s="26">
        <f t="shared" si="314"/>
        <v>1.6575839174390466E-2</v>
      </c>
      <c r="BR479" s="24">
        <f t="shared" si="315"/>
        <v>3.2611504073408798E-3</v>
      </c>
      <c r="BS479" s="24">
        <f t="shared" si="316"/>
        <v>3.6799127966591206E-3</v>
      </c>
      <c r="BT479" s="42">
        <f t="shared" si="317"/>
        <v>2.2246972219101289E-2</v>
      </c>
      <c r="BU479" s="42">
        <f t="shared" si="318"/>
        <v>2.266573460841953E-2</v>
      </c>
      <c r="BV479" s="28">
        <f t="shared" si="319"/>
        <v>2.266573460841953E-2</v>
      </c>
      <c r="BW479" s="5" t="str">
        <f t="shared" si="320"/>
        <v>OK</v>
      </c>
      <c r="BX479" s="51">
        <v>1.2</v>
      </c>
      <c r="BY479" s="96" cm="1">
        <f t="array" ref="BY479">_xll.DCETCVNPhuLucFHeSoOnDinh(AE479*1000, BX479*1000, AH479, AI479, AJ479, AK479, AL479, AM479, $D$29)</f>
        <v>1</v>
      </c>
      <c r="BZ479" s="52">
        <f t="shared" si="321"/>
        <v>1.8328142172826026E-2</v>
      </c>
      <c r="CA479" s="54">
        <f t="shared" si="322"/>
        <v>2.5269205376826028E-2</v>
      </c>
      <c r="CB479" s="5" t="str">
        <f t="shared" si="323"/>
        <v>OK</v>
      </c>
      <c r="CC479" s="56">
        <f t="shared" si="324"/>
        <v>0.40527421278457681</v>
      </c>
      <c r="CD479" s="55">
        <f t="shared" si="325"/>
        <v>0.40527421278457681</v>
      </c>
      <c r="CE479" s="54">
        <f t="shared" si="326"/>
        <v>0.40527421278457681</v>
      </c>
      <c r="CF479" s="52">
        <f t="shared" si="327"/>
        <v>0.38</v>
      </c>
      <c r="CG479" s="5" t="str">
        <f t="shared" si="328"/>
        <v>Check</v>
      </c>
      <c r="CH479" s="57">
        <f t="shared" si="329"/>
        <v>2.9146433111219565</v>
      </c>
      <c r="CI479" s="6">
        <f t="shared" si="330"/>
        <v>3.2</v>
      </c>
      <c r="CJ479" s="5" t="str">
        <f t="shared" si="331"/>
        <v>OK</v>
      </c>
      <c r="DN479" s="181"/>
      <c r="DP479" s="27"/>
      <c r="DQ479" s="27"/>
      <c r="DR479" s="5"/>
      <c r="DS479" s="5"/>
      <c r="DT479" s="27"/>
      <c r="DU479" s="27"/>
      <c r="DV479" s="82"/>
      <c r="DW479" s="82"/>
      <c r="DX479" s="82"/>
      <c r="DY479" s="70"/>
      <c r="DZ479" s="16"/>
      <c r="EH479" s="42"/>
      <c r="EI479" s="42"/>
      <c r="EJ479" s="42"/>
      <c r="EK479" s="24"/>
      <c r="EL479" s="26"/>
      <c r="EM479" s="26"/>
      <c r="EN479" s="24"/>
      <c r="EO479" s="26"/>
      <c r="EP479" s="24"/>
      <c r="EQ479" s="26"/>
      <c r="ER479" s="24"/>
      <c r="ES479" s="24"/>
      <c r="ET479" s="42"/>
      <c r="EU479" s="42"/>
      <c r="EV479" s="28"/>
      <c r="EX479" s="51"/>
      <c r="EY479" s="96"/>
      <c r="EZ479" s="52"/>
      <c r="FA479" s="54"/>
      <c r="FB479" s="5"/>
      <c r="FC479" s="56"/>
      <c r="FD479" s="55"/>
      <c r="FE479" s="54"/>
      <c r="FF479" s="52"/>
      <c r="FG479" s="5"/>
      <c r="FH479" s="57"/>
      <c r="FI479" s="6"/>
      <c r="FJ479" s="5"/>
    </row>
    <row r="480" spans="27:166">
      <c r="AA480" s="18" t="s">
        <v>131</v>
      </c>
      <c r="AB480" s="22" t="s">
        <v>343</v>
      </c>
      <c r="AC480" s="22" t="s">
        <v>211</v>
      </c>
      <c r="AD480" s="74">
        <v>5.25</v>
      </c>
      <c r="AE480" s="74">
        <v>10.5</v>
      </c>
      <c r="AF480" s="22">
        <v>724</v>
      </c>
      <c r="AG480" s="22">
        <v>874</v>
      </c>
      <c r="AH480" s="22">
        <v>798.99999999999989</v>
      </c>
      <c r="AI480" s="6">
        <v>8</v>
      </c>
      <c r="AJ480" s="6">
        <v>300</v>
      </c>
      <c r="AK480" s="6">
        <v>12</v>
      </c>
      <c r="AL480" s="6">
        <v>300</v>
      </c>
      <c r="AM480" s="6">
        <v>12</v>
      </c>
      <c r="AN480" s="5" t="str" cm="1">
        <f t="array" ref="AN480">_xll.Dce_Name_SectI(AF480, AG480, AJ480, AI480, AK480, "x", "-", $Q$14)</f>
        <v>(724-874)x300x8x12</v>
      </c>
      <c r="AO480" s="5">
        <f t="shared" si="296"/>
        <v>774.99999999999989</v>
      </c>
      <c r="AP480" s="27">
        <f t="shared" si="297"/>
        <v>134</v>
      </c>
      <c r="AQ480" s="27">
        <f t="shared" si="298"/>
        <v>142527.3516666666</v>
      </c>
      <c r="AR480" s="5">
        <f t="shared" si="299"/>
        <v>5403.3066666666673</v>
      </c>
      <c r="AS480" s="5">
        <f t="shared" si="300"/>
        <v>3567.6433458489764</v>
      </c>
      <c r="AT480" s="27">
        <f t="shared" si="301"/>
        <v>360.22044444444447</v>
      </c>
      <c r="AU480" s="27">
        <f t="shared" si="302"/>
        <v>2017.2249999999995</v>
      </c>
      <c r="AV480" s="82">
        <f t="shared" si="303"/>
        <v>4.799146666666667E-7</v>
      </c>
      <c r="AW480" s="82">
        <f t="shared" si="304"/>
        <v>8361481.4999999972</v>
      </c>
      <c r="AX480" s="82">
        <f t="shared" si="305"/>
        <v>8.3614814999999972E-6</v>
      </c>
      <c r="AY480" s="70">
        <f t="shared" si="306"/>
        <v>0.1483611975238546</v>
      </c>
      <c r="AZ480" s="16">
        <f t="shared" si="307"/>
        <v>590.24999999999989</v>
      </c>
      <c r="BA480" s="22" t="s">
        <v>304</v>
      </c>
      <c r="BB480" s="23">
        <v>-1.9348406287962729</v>
      </c>
      <c r="BC480" s="23">
        <v>35.607338120927757</v>
      </c>
      <c r="BD480" s="23">
        <v>3.6905351561628663E-2</v>
      </c>
      <c r="BE480" s="23">
        <v>1.7478849370661326E-2</v>
      </c>
      <c r="BF480" s="23">
        <v>0.56870567785189052</v>
      </c>
      <c r="BG480" s="23">
        <v>214.02513986237204</v>
      </c>
      <c r="BH480" s="42" cm="1">
        <f t="array" ref="BH480">_xll.Bimoment(BE480,AY480,AD480,AE480,$O$75)</f>
        <v>-7.4952620777295045E-2</v>
      </c>
      <c r="BI480" s="42">
        <f t="shared" si="308"/>
        <v>5.952476058327205E-3</v>
      </c>
      <c r="BJ480" s="42">
        <f t="shared" si="309"/>
        <v>4.9454636279066326</v>
      </c>
      <c r="BK480" s="24">
        <f t="shared" si="310"/>
        <v>0.58064516129032262</v>
      </c>
      <c r="BL480" s="26" cm="1">
        <f t="array" ref="BL480">_xll.TCVN5575AnnexEHeSoCx(1,BK480)</f>
        <v>1.1119354838709676</v>
      </c>
      <c r="BM480" s="26">
        <f t="shared" si="311"/>
        <v>1.47</v>
      </c>
      <c r="BN480" s="24">
        <f t="shared" si="312"/>
        <v>1</v>
      </c>
      <c r="BO480" s="26" cm="1">
        <f t="array" ref="BO480">noisuy1chieu(BQ480*BN480,$C$92:$M$92,$C$93:$M$93)</f>
        <v>1.9462834596633911</v>
      </c>
      <c r="BP480" s="24">
        <f t="shared" si="313"/>
        <v>6.6495897493980337E-4</v>
      </c>
      <c r="BQ480" s="26">
        <f t="shared" si="314"/>
        <v>0.24846099505546571</v>
      </c>
      <c r="BR480" s="24">
        <f t="shared" si="315"/>
        <v>4.9460251888655748E-3</v>
      </c>
      <c r="BS480" s="24">
        <f t="shared" si="316"/>
        <v>1.251952770766254E-3</v>
      </c>
      <c r="BT480" s="42">
        <f t="shared" si="317"/>
        <v>0.2540719792192711</v>
      </c>
      <c r="BU480" s="42">
        <f t="shared" si="318"/>
        <v>0.25037790680117178</v>
      </c>
      <c r="BV480" s="28">
        <f t="shared" si="319"/>
        <v>0.2540719792192711</v>
      </c>
      <c r="BW480" s="5" t="str">
        <f t="shared" si="320"/>
        <v>OK</v>
      </c>
      <c r="BX480" s="51">
        <v>1.2</v>
      </c>
      <c r="BY480" s="96" cm="1">
        <f t="array" ref="BY480">_xll.DCETCVNPhuLucFHeSoOnDinh(AE480*1000, BX480*1000, AH480, AI480, AJ480, AK480, AL480, AM480, $D$29)</f>
        <v>1</v>
      </c>
      <c r="BZ480" s="52">
        <f t="shared" si="321"/>
        <v>0.27627259676006133</v>
      </c>
      <c r="CA480" s="54">
        <f t="shared" si="322"/>
        <v>0.28247057471969311</v>
      </c>
      <c r="CB480" s="5" t="str">
        <f t="shared" si="323"/>
        <v>OK</v>
      </c>
      <c r="CC480" s="56">
        <f t="shared" si="324"/>
        <v>0.40527421278457681</v>
      </c>
      <c r="CD480" s="55">
        <f t="shared" si="325"/>
        <v>0.40527421278457681</v>
      </c>
      <c r="CE480" s="54">
        <f t="shared" si="326"/>
        <v>0.40527421278457681</v>
      </c>
      <c r="CF480" s="52">
        <f t="shared" si="327"/>
        <v>0.38</v>
      </c>
      <c r="CG480" s="5" t="str">
        <f t="shared" si="328"/>
        <v>Check</v>
      </c>
      <c r="CH480" s="57">
        <f t="shared" si="329"/>
        <v>3.2269265230278799</v>
      </c>
      <c r="CI480" s="6">
        <f t="shared" si="330"/>
        <v>3.2</v>
      </c>
      <c r="CJ480" s="5" t="str">
        <f t="shared" si="331"/>
        <v>Gia cường</v>
      </c>
      <c r="DN480" s="181"/>
      <c r="DP480" s="27"/>
      <c r="DQ480" s="27"/>
      <c r="DR480" s="5"/>
      <c r="DS480" s="5"/>
      <c r="DT480" s="27"/>
      <c r="DU480" s="27"/>
      <c r="DV480" s="82"/>
      <c r="DW480" s="82"/>
      <c r="DX480" s="82"/>
      <c r="DY480" s="70"/>
      <c r="DZ480" s="16"/>
      <c r="EH480" s="42"/>
      <c r="EI480" s="42"/>
      <c r="EJ480" s="42"/>
      <c r="EK480" s="24"/>
      <c r="EL480" s="26"/>
      <c r="EM480" s="26"/>
      <c r="EN480" s="24"/>
      <c r="EO480" s="26"/>
      <c r="EP480" s="24"/>
      <c r="EQ480" s="26"/>
      <c r="ER480" s="24"/>
      <c r="ES480" s="24"/>
      <c r="ET480" s="42"/>
      <c r="EU480" s="42"/>
      <c r="EV480" s="28"/>
      <c r="EX480" s="51"/>
      <c r="EY480" s="96"/>
      <c r="EZ480" s="52"/>
      <c r="FA480" s="54"/>
      <c r="FB480" s="5"/>
      <c r="FC480" s="56"/>
      <c r="FD480" s="55"/>
      <c r="FE480" s="54"/>
      <c r="FF480" s="52"/>
      <c r="FG480" s="5"/>
      <c r="FH480" s="57"/>
      <c r="FI480" s="6"/>
      <c r="FJ480" s="5"/>
    </row>
    <row r="481" spans="27:166">
      <c r="AA481" s="18" t="s">
        <v>131</v>
      </c>
      <c r="AB481" s="22" t="s">
        <v>343</v>
      </c>
      <c r="AC481" s="22" t="s">
        <v>211</v>
      </c>
      <c r="AD481" s="74">
        <v>6.47</v>
      </c>
      <c r="AE481" s="74">
        <v>10.5</v>
      </c>
      <c r="AF481" s="22">
        <v>724</v>
      </c>
      <c r="AG481" s="22">
        <v>874</v>
      </c>
      <c r="AH481" s="22">
        <v>816.4552427885651</v>
      </c>
      <c r="AI481" s="6">
        <v>8</v>
      </c>
      <c r="AJ481" s="6">
        <v>300</v>
      </c>
      <c r="AK481" s="6">
        <v>12</v>
      </c>
      <c r="AL481" s="6">
        <v>300</v>
      </c>
      <c r="AM481" s="6">
        <v>12</v>
      </c>
      <c r="AN481" s="5" t="str" cm="1">
        <f t="array" ref="AN481">_xll.Dce_Name_SectI(AF481, AG481, AJ481, AI481, AK481, "x", "-", $Q$14)</f>
        <v>(724-874)x300x8x12</v>
      </c>
      <c r="AO481" s="5">
        <f t="shared" si="296"/>
        <v>792.4552427885651</v>
      </c>
      <c r="AP481" s="27">
        <f t="shared" si="297"/>
        <v>135.39641942308521</v>
      </c>
      <c r="AQ481" s="27">
        <f t="shared" si="298"/>
        <v>149672.00629356262</v>
      </c>
      <c r="AR481" s="5">
        <f t="shared" si="299"/>
        <v>5403.3811423692314</v>
      </c>
      <c r="AS481" s="5">
        <f t="shared" si="300"/>
        <v>3666.3860662432589</v>
      </c>
      <c r="AT481" s="27">
        <f t="shared" si="301"/>
        <v>360.22540949128211</v>
      </c>
      <c r="AU481" s="27">
        <f t="shared" si="302"/>
        <v>2076.0047488425012</v>
      </c>
      <c r="AV481" s="82">
        <f t="shared" si="303"/>
        <v>4.8289369476924839E-7</v>
      </c>
      <c r="AW481" s="82">
        <f t="shared" si="304"/>
        <v>8736501.2082751244</v>
      </c>
      <c r="AX481" s="82">
        <f t="shared" si="305"/>
        <v>8.736501208275125E-6</v>
      </c>
      <c r="AY481" s="70">
        <f t="shared" si="306"/>
        <v>0.1455918056309819</v>
      </c>
      <c r="AZ481" s="16">
        <f t="shared" si="307"/>
        <v>603.34143209142383</v>
      </c>
      <c r="BA481" s="22" t="s">
        <v>304</v>
      </c>
      <c r="BB481" s="23">
        <v>-0.8212659351265893</v>
      </c>
      <c r="BC481" s="23">
        <v>32.063117448852822</v>
      </c>
      <c r="BD481" s="23">
        <v>3.6905351561628663E-2</v>
      </c>
      <c r="BE481" s="23">
        <v>1.7478849370661326E-2</v>
      </c>
      <c r="BF481" s="23">
        <v>0.61379910887129407</v>
      </c>
      <c r="BG481" s="23">
        <v>255.36888204944475</v>
      </c>
      <c r="BH481" s="42" cm="1">
        <f t="array" ref="BH481">_xll.Bimoment(BE481,AY481,AD481,AE481,$O$75)</f>
        <v>-6.3285069476375119E-2</v>
      </c>
      <c r="BI481" s="42">
        <f t="shared" si="308"/>
        <v>5.8213621364537078E-3</v>
      </c>
      <c r="BJ481" s="42">
        <f t="shared" si="309"/>
        <v>4.453210756785114</v>
      </c>
      <c r="BK481" s="24">
        <f t="shared" si="310"/>
        <v>0.56785541403764106</v>
      </c>
      <c r="BL481" s="26" cm="1">
        <f t="array" ref="BL481">_xll.TCVN5575AnnexEHeSoCx(1,BK481)</f>
        <v>1.1132144585962358</v>
      </c>
      <c r="BM481" s="26">
        <f t="shared" si="311"/>
        <v>1.47</v>
      </c>
      <c r="BN481" s="24">
        <f t="shared" si="312"/>
        <v>1</v>
      </c>
      <c r="BO481" s="26" cm="1">
        <f t="array" ref="BO481">noisuy1chieu(BQ481*BN481,$C$92:$M$92,$C$93:$M$93)</f>
        <v>2.0292150974273682</v>
      </c>
      <c r="BP481" s="24">
        <f t="shared" si="313"/>
        <v>2.7933868340004214E-4</v>
      </c>
      <c r="BQ481" s="26">
        <f t="shared" si="314"/>
        <v>0.28814122300263523</v>
      </c>
      <c r="BR481" s="24">
        <f t="shared" si="315"/>
        <v>5.3381285395332663E-3</v>
      </c>
      <c r="BS481" s="24">
        <f t="shared" si="316"/>
        <v>9.9186653337827026E-4</v>
      </c>
      <c r="BT481" s="42">
        <f t="shared" si="317"/>
        <v>0.2937586902255685</v>
      </c>
      <c r="BU481" s="42">
        <f t="shared" si="318"/>
        <v>0.28941242821941354</v>
      </c>
      <c r="BV481" s="28">
        <f t="shared" si="319"/>
        <v>0.2937586902255685</v>
      </c>
      <c r="BW481" s="5" t="str">
        <f t="shared" si="320"/>
        <v>OK</v>
      </c>
      <c r="BX481" s="51">
        <v>1.2</v>
      </c>
      <c r="BY481" s="96" cm="1">
        <f t="array" ref="BY481">_xll.DCETCVNPhuLucFHeSoOnDinh(AE481*1000, BX481*1000, AH481, AI481, AJ481, AK481, AL481, AM481, $D$29)</f>
        <v>1</v>
      </c>
      <c r="BZ481" s="52">
        <f t="shared" si="321"/>
        <v>0.32076297556413585</v>
      </c>
      <c r="CA481" s="54">
        <f t="shared" si="322"/>
        <v>0.3270929706370474</v>
      </c>
      <c r="CB481" s="5" t="str">
        <f t="shared" si="323"/>
        <v>OK</v>
      </c>
      <c r="CC481" s="56">
        <f t="shared" si="324"/>
        <v>0.40527421278457681</v>
      </c>
      <c r="CD481" s="55">
        <f t="shared" si="325"/>
        <v>0.40527421278457681</v>
      </c>
      <c r="CE481" s="54">
        <f t="shared" si="326"/>
        <v>0.40527421278457681</v>
      </c>
      <c r="CF481" s="52">
        <f t="shared" si="327"/>
        <v>0.38</v>
      </c>
      <c r="CG481" s="5" t="str">
        <f t="shared" si="328"/>
        <v>Check</v>
      </c>
      <c r="CH481" s="57">
        <f t="shared" si="329"/>
        <v>3.2996062467960248</v>
      </c>
      <c r="CI481" s="6">
        <f t="shared" si="330"/>
        <v>3.2</v>
      </c>
      <c r="CJ481" s="5" t="str">
        <f t="shared" si="331"/>
        <v>Gia cường</v>
      </c>
      <c r="DN481" s="181"/>
      <c r="DP481" s="27"/>
      <c r="DQ481" s="27"/>
      <c r="DR481" s="5"/>
      <c r="DS481" s="5"/>
      <c r="DT481" s="27"/>
      <c r="DU481" s="27"/>
      <c r="DV481" s="82"/>
      <c r="DW481" s="82"/>
      <c r="DX481" s="82"/>
      <c r="DY481" s="70"/>
      <c r="DZ481" s="16"/>
      <c r="EH481" s="42"/>
      <c r="EI481" s="42"/>
      <c r="EJ481" s="42"/>
      <c r="EK481" s="24"/>
      <c r="EL481" s="26"/>
      <c r="EM481" s="26"/>
      <c r="EN481" s="24"/>
      <c r="EO481" s="26"/>
      <c r="EP481" s="24"/>
      <c r="EQ481" s="26"/>
      <c r="ER481" s="24"/>
      <c r="ES481" s="24"/>
      <c r="ET481" s="42"/>
      <c r="EU481" s="42"/>
      <c r="EV481" s="28"/>
      <c r="EX481" s="51"/>
      <c r="EY481" s="96"/>
      <c r="EZ481" s="52"/>
      <c r="FA481" s="54"/>
      <c r="FB481" s="5"/>
      <c r="FC481" s="56"/>
      <c r="FD481" s="55"/>
      <c r="FE481" s="54"/>
      <c r="FF481" s="52"/>
      <c r="FG481" s="5"/>
      <c r="FH481" s="57"/>
      <c r="FI481" s="6"/>
      <c r="FJ481" s="5"/>
    </row>
    <row r="482" spans="27:166">
      <c r="AA482" s="18" t="s">
        <v>131</v>
      </c>
      <c r="AB482" s="22" t="s">
        <v>343</v>
      </c>
      <c r="AC482" s="22" t="s">
        <v>211</v>
      </c>
      <c r="AD482" s="74">
        <v>6.47</v>
      </c>
      <c r="AE482" s="74">
        <v>10.5</v>
      </c>
      <c r="AF482" s="22">
        <v>724</v>
      </c>
      <c r="AG482" s="22">
        <v>874</v>
      </c>
      <c r="AH482" s="22">
        <v>816.4552427885651</v>
      </c>
      <c r="AI482" s="6">
        <v>8</v>
      </c>
      <c r="AJ482" s="6">
        <v>300</v>
      </c>
      <c r="AK482" s="6">
        <v>12</v>
      </c>
      <c r="AL482" s="6">
        <v>300</v>
      </c>
      <c r="AM482" s="6">
        <v>12</v>
      </c>
      <c r="AN482" s="5" t="str" cm="1">
        <f t="array" ref="AN482">_xll.Dce_Name_SectI(AF482, AG482, AJ482, AI482, AK482, "x", "-", $Q$14)</f>
        <v>(724-874)x300x8x12</v>
      </c>
      <c r="AO482" s="5">
        <f t="shared" si="296"/>
        <v>792.4552427885651</v>
      </c>
      <c r="AP482" s="27">
        <f t="shared" si="297"/>
        <v>135.39641942308521</v>
      </c>
      <c r="AQ482" s="27">
        <f t="shared" si="298"/>
        <v>149672.00629356262</v>
      </c>
      <c r="AR482" s="5">
        <f t="shared" si="299"/>
        <v>5403.3811423692314</v>
      </c>
      <c r="AS482" s="5">
        <f t="shared" si="300"/>
        <v>3666.3860662432589</v>
      </c>
      <c r="AT482" s="27">
        <f t="shared" si="301"/>
        <v>360.22540949128211</v>
      </c>
      <c r="AU482" s="27">
        <f t="shared" si="302"/>
        <v>2076.0047488425012</v>
      </c>
      <c r="AV482" s="82">
        <f t="shared" si="303"/>
        <v>4.8289369476924839E-7</v>
      </c>
      <c r="AW482" s="82">
        <f t="shared" si="304"/>
        <v>8736501.2082751244</v>
      </c>
      <c r="AX482" s="82">
        <f t="shared" si="305"/>
        <v>8.736501208275125E-6</v>
      </c>
      <c r="AY482" s="70">
        <f t="shared" si="306"/>
        <v>0.1455918056309819</v>
      </c>
      <c r="AZ482" s="16">
        <f t="shared" si="307"/>
        <v>603.34143209142383</v>
      </c>
      <c r="BA482" s="22" t="s">
        <v>304</v>
      </c>
      <c r="BB482" s="23">
        <v>-0.74701331702090101</v>
      </c>
      <c r="BC482" s="23">
        <v>31.438826151499597</v>
      </c>
      <c r="BD482" s="23">
        <v>1.119781509079516</v>
      </c>
      <c r="BE482" s="23">
        <v>1.7477313026654562E-2</v>
      </c>
      <c r="BF482" s="23">
        <v>0.61379915261275642</v>
      </c>
      <c r="BG482" s="23">
        <v>255.36886754887018</v>
      </c>
      <c r="BH482" s="42" cm="1">
        <f t="array" ref="BH482">_xll.Bimoment(BE482,AY482,AD482,AE482,$O$75)</f>
        <v>-6.3279506888406889E-2</v>
      </c>
      <c r="BI482" s="42">
        <f t="shared" si="308"/>
        <v>0.17663166457501198</v>
      </c>
      <c r="BJ482" s="42">
        <f t="shared" si="309"/>
        <v>4.366503632152722</v>
      </c>
      <c r="BK482" s="24">
        <f t="shared" si="310"/>
        <v>0.56785541403764106</v>
      </c>
      <c r="BL482" s="26" cm="1">
        <f t="array" ref="BL482">_xll.TCVN5575AnnexEHeSoCx(1,BK482)</f>
        <v>1.1132144585962358</v>
      </c>
      <c r="BM482" s="26">
        <f t="shared" si="311"/>
        <v>1.47</v>
      </c>
      <c r="BN482" s="24">
        <f t="shared" si="312"/>
        <v>1</v>
      </c>
      <c r="BO482" s="26" cm="1">
        <f t="array" ref="BO482">noisuy1chieu(BQ482*BN482,$C$92:$M$92,$C$93:$M$93)</f>
        <v>2.0292150974273682</v>
      </c>
      <c r="BP482" s="24">
        <f t="shared" si="313"/>
        <v>2.5408300470511125E-4</v>
      </c>
      <c r="BQ482" s="26">
        <f t="shared" si="314"/>
        <v>0.28814120664115356</v>
      </c>
      <c r="BR482" s="24">
        <f t="shared" si="315"/>
        <v>5.3381289199468992E-3</v>
      </c>
      <c r="BS482" s="24">
        <f t="shared" si="316"/>
        <v>9.9177935096873317E-4</v>
      </c>
      <c r="BT482" s="42">
        <f t="shared" si="317"/>
        <v>0.29373341856580554</v>
      </c>
      <c r="BU482" s="42">
        <f t="shared" si="318"/>
        <v>0.28938706899682737</v>
      </c>
      <c r="BV482" s="28">
        <f t="shared" si="319"/>
        <v>0.29373341856580554</v>
      </c>
      <c r="BW482" s="5" t="str">
        <f t="shared" si="320"/>
        <v>OK</v>
      </c>
      <c r="BX482" s="51">
        <v>1.2</v>
      </c>
      <c r="BY482" s="96" cm="1">
        <f t="array" ref="BY482">_xll.DCETCVNPhuLucFHeSoOnDinh(AE482*1000, BX482*1000, AH482, AI482, AJ482, AK482, AL482, AM482, $D$29)</f>
        <v>1</v>
      </c>
      <c r="BZ482" s="52">
        <f t="shared" si="321"/>
        <v>0.32076295735029786</v>
      </c>
      <c r="CA482" s="54">
        <f t="shared" si="322"/>
        <v>0.32709286562121348</v>
      </c>
      <c r="CB482" s="5" t="str">
        <f t="shared" si="323"/>
        <v>OK</v>
      </c>
      <c r="CC482" s="56">
        <f t="shared" si="324"/>
        <v>0.40527421278457681</v>
      </c>
      <c r="CD482" s="55">
        <f t="shared" si="325"/>
        <v>0.40527421278457681</v>
      </c>
      <c r="CE482" s="54">
        <f t="shared" si="326"/>
        <v>0.40527421278457681</v>
      </c>
      <c r="CF482" s="52">
        <f t="shared" si="327"/>
        <v>0.38</v>
      </c>
      <c r="CG482" s="5" t="str">
        <f t="shared" si="328"/>
        <v>Check</v>
      </c>
      <c r="CH482" s="57">
        <f t="shared" si="329"/>
        <v>3.2996062467960248</v>
      </c>
      <c r="CI482" s="6">
        <f t="shared" si="330"/>
        <v>3.2</v>
      </c>
      <c r="CJ482" s="5" t="str">
        <f t="shared" si="331"/>
        <v>Gia cường</v>
      </c>
      <c r="DN482" s="181"/>
      <c r="DP482" s="27"/>
      <c r="DQ482" s="27"/>
      <c r="DR482" s="5"/>
      <c r="DS482" s="5"/>
      <c r="DT482" s="27"/>
      <c r="DU482" s="27"/>
      <c r="DV482" s="82"/>
      <c r="DW482" s="82"/>
      <c r="DX482" s="82"/>
      <c r="DY482" s="70"/>
      <c r="DZ482" s="16"/>
      <c r="EH482" s="42"/>
      <c r="EI482" s="42"/>
      <c r="EJ482" s="42"/>
      <c r="EK482" s="24"/>
      <c r="EL482" s="26"/>
      <c r="EM482" s="26"/>
      <c r="EN482" s="24"/>
      <c r="EO482" s="26"/>
      <c r="EP482" s="24"/>
      <c r="EQ482" s="26"/>
      <c r="ER482" s="24"/>
      <c r="ES482" s="24"/>
      <c r="ET482" s="42"/>
      <c r="EU482" s="42"/>
      <c r="EV482" s="28"/>
      <c r="EX482" s="51"/>
      <c r="EY482" s="96"/>
      <c r="EZ482" s="52"/>
      <c r="FA482" s="54"/>
      <c r="FB482" s="5"/>
      <c r="FC482" s="56"/>
      <c r="FD482" s="55"/>
      <c r="FE482" s="54"/>
      <c r="FF482" s="52"/>
      <c r="FG482" s="5"/>
      <c r="FH482" s="57"/>
      <c r="FI482" s="6"/>
      <c r="FJ482" s="5"/>
    </row>
    <row r="483" spans="27:166">
      <c r="AA483" s="18" t="s">
        <v>131</v>
      </c>
      <c r="AB483" s="22" t="s">
        <v>343</v>
      </c>
      <c r="AC483" s="22" t="s">
        <v>211</v>
      </c>
      <c r="AD483" s="74">
        <v>9.2899999999999991</v>
      </c>
      <c r="AE483" s="74">
        <v>10.5</v>
      </c>
      <c r="AF483" s="22">
        <v>724</v>
      </c>
      <c r="AG483" s="22">
        <v>874</v>
      </c>
      <c r="AH483" s="22">
        <v>856.73657033341397</v>
      </c>
      <c r="AI483" s="6">
        <v>8</v>
      </c>
      <c r="AJ483" s="6">
        <v>300</v>
      </c>
      <c r="AK483" s="6">
        <v>12</v>
      </c>
      <c r="AL483" s="6">
        <v>300</v>
      </c>
      <c r="AM483" s="6">
        <v>12</v>
      </c>
      <c r="AN483" s="5" t="str" cm="1">
        <f t="array" ref="AN483">_xll.Dce_Name_SectI(AF483, AG483, AJ483, AI483, AK483, "x", "-", $Q$14)</f>
        <v>(724-874)x300x8x12</v>
      </c>
      <c r="AO483" s="5">
        <f t="shared" si="296"/>
        <v>832.73657033341397</v>
      </c>
      <c r="AP483" s="27">
        <f t="shared" si="297"/>
        <v>138.6189256266731</v>
      </c>
      <c r="AQ483" s="27">
        <f t="shared" si="298"/>
        <v>166950.4396903282</v>
      </c>
      <c r="AR483" s="5">
        <f t="shared" si="299"/>
        <v>5403.5530093667558</v>
      </c>
      <c r="AS483" s="5">
        <f t="shared" si="300"/>
        <v>3897.3576119286358</v>
      </c>
      <c r="AT483" s="27">
        <f t="shared" si="301"/>
        <v>360.23686729111705</v>
      </c>
      <c r="AU483" s="27">
        <f t="shared" si="302"/>
        <v>2213.976022170802</v>
      </c>
      <c r="AV483" s="82">
        <f t="shared" si="303"/>
        <v>4.89768374670236E-7</v>
      </c>
      <c r="AW483" s="82">
        <f t="shared" si="304"/>
        <v>9633328.2889918946</v>
      </c>
      <c r="AX483" s="82">
        <f t="shared" si="305"/>
        <v>9.6333282889918949E-6</v>
      </c>
      <c r="AY483" s="70">
        <f t="shared" si="306"/>
        <v>0.13963269631800207</v>
      </c>
      <c r="AZ483" s="16">
        <f t="shared" si="307"/>
        <v>633.55242775006047</v>
      </c>
      <c r="BA483" s="22" t="s">
        <v>304</v>
      </c>
      <c r="BB483" s="23">
        <v>1.8298191291902719</v>
      </c>
      <c r="BC483" s="23">
        <v>23.200098915181346</v>
      </c>
      <c r="BD483" s="23">
        <v>1.119781509079516</v>
      </c>
      <c r="BE483" s="23">
        <v>1.7477313026654562E-2</v>
      </c>
      <c r="BF483" s="23">
        <v>2.5436408496048442</v>
      </c>
      <c r="BG483" s="23">
        <v>332.42095330128433</v>
      </c>
      <c r="BH483" s="42" cm="1">
        <f t="array" ref="BH483">_xll.Bimoment(BE483,AY483,AD483,AE483,$O$75)</f>
        <v>5.8589640449246243E-2</v>
      </c>
      <c r="BI483" s="42">
        <f t="shared" si="308"/>
        <v>0.16808759651193983</v>
      </c>
      <c r="BJ483" s="42">
        <f t="shared" si="309"/>
        <v>3.2222359604418536</v>
      </c>
      <c r="BK483" s="24">
        <f t="shared" si="310"/>
        <v>0.54038697954603754</v>
      </c>
      <c r="BL483" s="26" cm="1">
        <f t="array" ref="BL483">_xll.TCVN5575AnnexEHeSoCx(1,BK483)</f>
        <v>1.1159613020453962</v>
      </c>
      <c r="BM483" s="26">
        <f t="shared" si="311"/>
        <v>1.47</v>
      </c>
      <c r="BN483" s="24">
        <f t="shared" si="312"/>
        <v>1</v>
      </c>
      <c r="BO483" s="26" cm="1">
        <f t="array" ref="BO483">noisuy1chieu(BQ483*BN483,$C$92:$M$92,$C$93:$M$93)</f>
        <v>2.1626474857330322</v>
      </c>
      <c r="BP483" s="24">
        <f t="shared" si="313"/>
        <v>6.0791111914731955E-4</v>
      </c>
      <c r="BQ483" s="26">
        <f t="shared" si="314"/>
        <v>0.35198442790888235</v>
      </c>
      <c r="BR483" s="24">
        <f t="shared" si="315"/>
        <v>2.212099975794736E-2</v>
      </c>
      <c r="BS483" s="24">
        <f t="shared" si="316"/>
        <v>8.2053242753265523E-4</v>
      </c>
      <c r="BT483" s="42">
        <f t="shared" si="317"/>
        <v>0.37471333878597701</v>
      </c>
      <c r="BU483" s="42">
        <f t="shared" si="318"/>
        <v>0.35341287145556233</v>
      </c>
      <c r="BV483" s="28">
        <f t="shared" si="319"/>
        <v>0.37471333878597701</v>
      </c>
      <c r="BW483" s="5" t="str">
        <f t="shared" si="320"/>
        <v>OK</v>
      </c>
      <c r="BX483" s="51">
        <v>1.2</v>
      </c>
      <c r="BY483" s="96" cm="1">
        <f t="array" ref="BY483">_xll.DCETCVNPhuLucFHeSoOnDinh(AE483*1000, BX483*1000, AH483, AI483, AJ483, AK483, AL483, AM483, $D$29)</f>
        <v>1</v>
      </c>
      <c r="BZ483" s="52">
        <f t="shared" si="321"/>
        <v>0.39280100046890021</v>
      </c>
      <c r="CA483" s="54">
        <f t="shared" si="322"/>
        <v>0.41574253265438021</v>
      </c>
      <c r="CB483" s="5" t="str">
        <f t="shared" si="323"/>
        <v>OK</v>
      </c>
      <c r="CC483" s="56">
        <f t="shared" si="324"/>
        <v>0.40527421278457681</v>
      </c>
      <c r="CD483" s="55">
        <f t="shared" si="325"/>
        <v>0.40527421278457681</v>
      </c>
      <c r="CE483" s="54">
        <f t="shared" si="326"/>
        <v>0.40527421278457681</v>
      </c>
      <c r="CF483" s="52">
        <f t="shared" si="327"/>
        <v>0.38</v>
      </c>
      <c r="CG483" s="5" t="str">
        <f t="shared" si="328"/>
        <v>Check</v>
      </c>
      <c r="CH483" s="57">
        <f t="shared" si="329"/>
        <v>3.4673286780698911</v>
      </c>
      <c r="CI483" s="6">
        <f t="shared" si="330"/>
        <v>3.2</v>
      </c>
      <c r="CJ483" s="5" t="str">
        <f t="shared" si="331"/>
        <v>Gia cường</v>
      </c>
      <c r="DN483" s="181"/>
      <c r="DP483" s="27"/>
      <c r="DQ483" s="27"/>
      <c r="DR483" s="5"/>
      <c r="DS483" s="5"/>
      <c r="DT483" s="27"/>
      <c r="DU483" s="27"/>
      <c r="DV483" s="82"/>
      <c r="DW483" s="82"/>
      <c r="DX483" s="82"/>
      <c r="DY483" s="70"/>
      <c r="DZ483" s="16"/>
      <c r="EH483" s="42"/>
      <c r="EI483" s="42"/>
      <c r="EJ483" s="42"/>
      <c r="EK483" s="24"/>
      <c r="EL483" s="26"/>
      <c r="EM483" s="26"/>
      <c r="EN483" s="24"/>
      <c r="EO483" s="26"/>
      <c r="EP483" s="24"/>
      <c r="EQ483" s="26"/>
      <c r="ER483" s="24"/>
      <c r="ES483" s="24"/>
      <c r="ET483" s="42"/>
      <c r="EU483" s="42"/>
      <c r="EV483" s="28"/>
      <c r="EX483" s="51"/>
      <c r="EY483" s="96"/>
      <c r="EZ483" s="52"/>
      <c r="FA483" s="54"/>
      <c r="FB483" s="5"/>
      <c r="FC483" s="56"/>
      <c r="FD483" s="55"/>
      <c r="FE483" s="54"/>
      <c r="FF483" s="52"/>
      <c r="FG483" s="5"/>
      <c r="FH483" s="57"/>
      <c r="FI483" s="6"/>
      <c r="FJ483" s="5"/>
    </row>
    <row r="484" spans="27:166">
      <c r="AA484" s="18" t="s">
        <v>131</v>
      </c>
      <c r="AB484" s="22" t="s">
        <v>343</v>
      </c>
      <c r="AC484" s="22" t="s">
        <v>211</v>
      </c>
      <c r="AD484" s="74">
        <v>9.2899999999999991</v>
      </c>
      <c r="AE484" s="74">
        <v>10.5</v>
      </c>
      <c r="AF484" s="22">
        <v>724</v>
      </c>
      <c r="AG484" s="22">
        <v>874</v>
      </c>
      <c r="AH484" s="22">
        <v>856.73657033341397</v>
      </c>
      <c r="AI484" s="6">
        <v>8</v>
      </c>
      <c r="AJ484" s="6">
        <v>300</v>
      </c>
      <c r="AK484" s="6">
        <v>12</v>
      </c>
      <c r="AL484" s="6">
        <v>300</v>
      </c>
      <c r="AM484" s="6">
        <v>12</v>
      </c>
      <c r="AN484" s="5" t="str" cm="1">
        <f t="array" ref="AN484">_xll.Dce_Name_SectI(AF484, AG484, AJ484, AI484, AK484, "x", "-", $Q$14)</f>
        <v>(724-874)x300x8x12</v>
      </c>
      <c r="AO484" s="5">
        <f t="shared" si="296"/>
        <v>832.73657033341397</v>
      </c>
      <c r="AP484" s="27">
        <f t="shared" si="297"/>
        <v>138.6189256266731</v>
      </c>
      <c r="AQ484" s="27">
        <f t="shared" si="298"/>
        <v>166950.4396903282</v>
      </c>
      <c r="AR484" s="5">
        <f t="shared" si="299"/>
        <v>5403.5530093667558</v>
      </c>
      <c r="AS484" s="5">
        <f t="shared" si="300"/>
        <v>3897.3576119286358</v>
      </c>
      <c r="AT484" s="27">
        <f t="shared" si="301"/>
        <v>360.23686729111705</v>
      </c>
      <c r="AU484" s="27">
        <f t="shared" si="302"/>
        <v>2213.976022170802</v>
      </c>
      <c r="AV484" s="82">
        <f t="shared" si="303"/>
        <v>4.89768374670236E-7</v>
      </c>
      <c r="AW484" s="82">
        <f t="shared" si="304"/>
        <v>9633328.2889918946</v>
      </c>
      <c r="AX484" s="82">
        <f t="shared" si="305"/>
        <v>9.6333282889918949E-6</v>
      </c>
      <c r="AY484" s="70">
        <f t="shared" si="306"/>
        <v>0.13963269631800207</v>
      </c>
      <c r="AZ484" s="16">
        <f t="shared" si="307"/>
        <v>633.55242775006047</v>
      </c>
      <c r="BA484" s="22" t="s">
        <v>304</v>
      </c>
      <c r="BB484" s="23">
        <v>5.5027922311273869</v>
      </c>
      <c r="BC484" s="23">
        <v>18.074363510037074</v>
      </c>
      <c r="BD484" s="23">
        <v>1.6788328605862262</v>
      </c>
      <c r="BE484" s="23">
        <v>5.4352355716979717E-2</v>
      </c>
      <c r="BF484" s="23">
        <v>2.486370391574269</v>
      </c>
      <c r="BG484" s="23">
        <v>329.03166297579446</v>
      </c>
      <c r="BH484" s="42" cm="1">
        <f t="array" ref="BH484">_xll.Bimoment(BE484,AY484,AD484,AE484,$O$75)</f>
        <v>0.18220678282586877</v>
      </c>
      <c r="BI484" s="42">
        <f t="shared" si="308"/>
        <v>0.25200539408189571</v>
      </c>
      <c r="BJ484" s="42">
        <f t="shared" si="309"/>
        <v>2.5103282652829266</v>
      </c>
      <c r="BK484" s="24">
        <f t="shared" si="310"/>
        <v>0.54038697954603754</v>
      </c>
      <c r="BL484" s="26" cm="1">
        <f t="array" ref="BL484">_xll.TCVN5575AnnexEHeSoCx(1,BK484)</f>
        <v>1.1159613020453962</v>
      </c>
      <c r="BM484" s="26">
        <f t="shared" si="311"/>
        <v>1.47</v>
      </c>
      <c r="BN484" s="24">
        <f t="shared" si="312"/>
        <v>1</v>
      </c>
      <c r="BO484" s="26" cm="1">
        <f t="array" ref="BO484">noisuy1chieu(BQ484*BN484,$C$92:$M$92,$C$93:$M$93)</f>
        <v>2.1551468372344971</v>
      </c>
      <c r="BP484" s="24">
        <f t="shared" si="313"/>
        <v>1.8281635218996429E-3</v>
      </c>
      <c r="BQ484" s="26">
        <f t="shared" si="314"/>
        <v>0.34839567273449529</v>
      </c>
      <c r="BR484" s="24">
        <f t="shared" si="315"/>
        <v>2.1622942106282933E-2</v>
      </c>
      <c r="BS484" s="24">
        <f t="shared" si="316"/>
        <v>2.5606388213629564E-3</v>
      </c>
      <c r="BT484" s="42">
        <f t="shared" si="317"/>
        <v>0.37184677836267788</v>
      </c>
      <c r="BU484" s="42">
        <f t="shared" si="318"/>
        <v>0.3527844750777579</v>
      </c>
      <c r="BV484" s="28">
        <f t="shared" si="319"/>
        <v>0.37184677836267788</v>
      </c>
      <c r="BW484" s="5" t="str">
        <f t="shared" si="320"/>
        <v>OK</v>
      </c>
      <c r="BX484" s="51">
        <v>1.2</v>
      </c>
      <c r="BY484" s="96" cm="1">
        <f t="array" ref="BY484">_xll.DCETCVNPhuLucFHeSoOnDinh(AE484*1000, BX484*1000, AH484, AI484, AJ484, AK484, AL484, AM484, $D$29)</f>
        <v>1</v>
      </c>
      <c r="BZ484" s="52">
        <f t="shared" si="321"/>
        <v>0.38879608857176901</v>
      </c>
      <c r="CA484" s="54">
        <f t="shared" si="322"/>
        <v>0.41297966949941495</v>
      </c>
      <c r="CB484" s="5" t="str">
        <f t="shared" si="323"/>
        <v>OK</v>
      </c>
      <c r="CC484" s="56">
        <f t="shared" si="324"/>
        <v>0.40527421278457681</v>
      </c>
      <c r="CD484" s="55">
        <f t="shared" si="325"/>
        <v>0.40527421278457681</v>
      </c>
      <c r="CE484" s="54">
        <f t="shared" si="326"/>
        <v>0.40527421278457681</v>
      </c>
      <c r="CF484" s="52">
        <f t="shared" si="327"/>
        <v>0.38</v>
      </c>
      <c r="CG484" s="5" t="str">
        <f t="shared" si="328"/>
        <v>Check</v>
      </c>
      <c r="CH484" s="57">
        <f t="shared" si="329"/>
        <v>3.4673286780698911</v>
      </c>
      <c r="CI484" s="6">
        <f t="shared" si="330"/>
        <v>3.2</v>
      </c>
      <c r="CJ484" s="5" t="str">
        <f t="shared" si="331"/>
        <v>Gia cường</v>
      </c>
      <c r="DN484" s="181"/>
      <c r="DP484" s="27"/>
      <c r="DQ484" s="27"/>
      <c r="DR484" s="5"/>
      <c r="DS484" s="5"/>
      <c r="DT484" s="27"/>
      <c r="DU484" s="27"/>
      <c r="DV484" s="82"/>
      <c r="DW484" s="82"/>
      <c r="DX484" s="82"/>
      <c r="DY484" s="70"/>
      <c r="DZ484" s="16"/>
      <c r="EH484" s="42"/>
      <c r="EI484" s="42"/>
      <c r="EJ484" s="42"/>
      <c r="EK484" s="24"/>
      <c r="EL484" s="26"/>
      <c r="EM484" s="26"/>
      <c r="EN484" s="24"/>
      <c r="EO484" s="26"/>
      <c r="EP484" s="24"/>
      <c r="EQ484" s="26"/>
      <c r="ER484" s="24"/>
      <c r="ES484" s="24"/>
      <c r="ET484" s="42"/>
      <c r="EU484" s="42"/>
      <c r="EV484" s="28"/>
      <c r="EX484" s="51"/>
      <c r="EY484" s="96"/>
      <c r="EZ484" s="52"/>
      <c r="FA484" s="54"/>
      <c r="FB484" s="5"/>
      <c r="FC484" s="56"/>
      <c r="FD484" s="55"/>
      <c r="FE484" s="54"/>
      <c r="FF484" s="52"/>
      <c r="FG484" s="5"/>
      <c r="FH484" s="57"/>
      <c r="FI484" s="6"/>
      <c r="FJ484" s="5"/>
    </row>
    <row r="485" spans="27:166">
      <c r="AA485" s="18" t="s">
        <v>131</v>
      </c>
      <c r="AB485" s="22" t="s">
        <v>343</v>
      </c>
      <c r="AC485" s="22" t="s">
        <v>211</v>
      </c>
      <c r="AD485" s="74">
        <v>10.5</v>
      </c>
      <c r="AE485" s="74">
        <v>10.5</v>
      </c>
      <c r="AF485" s="22">
        <v>724</v>
      </c>
      <c r="AG485" s="22">
        <v>874</v>
      </c>
      <c r="AH485" s="22">
        <v>874</v>
      </c>
      <c r="AI485" s="6">
        <v>8</v>
      </c>
      <c r="AJ485" s="6">
        <v>300</v>
      </c>
      <c r="AK485" s="6">
        <v>12</v>
      </c>
      <c r="AL485" s="6">
        <v>300</v>
      </c>
      <c r="AM485" s="6">
        <v>12</v>
      </c>
      <c r="AN485" s="5" t="str" cm="1">
        <f t="array" ref="AN485">_xll.Dce_Name_SectI(AF485, AG485, AJ485, AI485, AK485, "x", "-", $Q$14)</f>
        <v>(724-874)x300x8x12</v>
      </c>
      <c r="AO485" s="5">
        <f t="shared" si="296"/>
        <v>850</v>
      </c>
      <c r="AP485" s="27">
        <f t="shared" si="297"/>
        <v>140</v>
      </c>
      <c r="AQ485" s="27">
        <f t="shared" si="298"/>
        <v>174698.22666666668</v>
      </c>
      <c r="AR485" s="5">
        <f t="shared" si="299"/>
        <v>5403.626666666667</v>
      </c>
      <c r="AS485" s="5">
        <f t="shared" si="300"/>
        <v>3997.6710907704046</v>
      </c>
      <c r="AT485" s="27">
        <f t="shared" si="301"/>
        <v>360.24177777777783</v>
      </c>
      <c r="AU485" s="27">
        <f t="shared" si="302"/>
        <v>2274.1</v>
      </c>
      <c r="AV485" s="82">
        <f t="shared" si="303"/>
        <v>4.9271466666666671E-7</v>
      </c>
      <c r="AW485" s="82">
        <f t="shared" si="304"/>
        <v>10031094</v>
      </c>
      <c r="AX485" s="82">
        <f t="shared" si="305"/>
        <v>1.0031094E-5</v>
      </c>
      <c r="AY485" s="70">
        <f t="shared" si="306"/>
        <v>0.13724721180314908</v>
      </c>
      <c r="AZ485" s="16">
        <f t="shared" si="307"/>
        <v>646.5</v>
      </c>
      <c r="BA485" s="22" t="s">
        <v>304</v>
      </c>
      <c r="BB485" s="23">
        <v>6.6101977745339013</v>
      </c>
      <c r="BC485" s="23">
        <v>14.517959352035861</v>
      </c>
      <c r="BD485" s="23">
        <v>1.6788328605862262</v>
      </c>
      <c r="BE485" s="23">
        <v>5.4352355716979717E-2</v>
      </c>
      <c r="BF485" s="23">
        <v>0.45760148082641305</v>
      </c>
      <c r="BG485" s="23">
        <v>348.72613965055081</v>
      </c>
      <c r="BH485" s="42" cm="1">
        <f t="array" ref="BH485">_xll.Bimoment(BE485,AY485,AD485,AE485,$O$75)</f>
        <v>0.48289051930381677</v>
      </c>
      <c r="BI485" s="42">
        <f t="shared" si="308"/>
        <v>0.24688718538032736</v>
      </c>
      <c r="BJ485" s="42">
        <f t="shared" si="309"/>
        <v>2.0163832433383138</v>
      </c>
      <c r="BK485" s="24">
        <f t="shared" si="310"/>
        <v>0.52941176470588236</v>
      </c>
      <c r="BL485" s="26" cm="1">
        <f t="array" ref="BL485">_xll.TCVN5575AnnexEHeSoCx(1,BK485)</f>
        <v>1.1170588235294117</v>
      </c>
      <c r="BM485" s="26">
        <f t="shared" si="311"/>
        <v>1.47</v>
      </c>
      <c r="BN485" s="24">
        <f t="shared" si="312"/>
        <v>1</v>
      </c>
      <c r="BO485" s="26" cm="1">
        <f t="array" ref="BO485">noisuy1chieu(BQ485*BN485,$C$92:$M$92,$C$93:$M$93)</f>
        <v>2.178626537322998</v>
      </c>
      <c r="BP485" s="24">
        <f t="shared" si="313"/>
        <v>2.1744071626756257E-3</v>
      </c>
      <c r="BQ485" s="26">
        <f t="shared" si="314"/>
        <v>0.35962994895145795</v>
      </c>
      <c r="BR485" s="24">
        <f t="shared" si="315"/>
        <v>3.9795178891343886E-3</v>
      </c>
      <c r="BS485" s="24">
        <f t="shared" si="316"/>
        <v>6.5787073980764273E-3</v>
      </c>
      <c r="BT485" s="42">
        <f t="shared" si="317"/>
        <v>0.36578387400326795</v>
      </c>
      <c r="BU485" s="42">
        <f t="shared" si="318"/>
        <v>0.36838306351221001</v>
      </c>
      <c r="BV485" s="28">
        <f t="shared" si="319"/>
        <v>0.36838306351221001</v>
      </c>
      <c r="BW485" s="5" t="str">
        <f t="shared" si="320"/>
        <v>OK</v>
      </c>
      <c r="BX485" s="51">
        <v>1.2</v>
      </c>
      <c r="BY485" s="96" cm="1">
        <f t="array" ref="BY485">_xll.DCETCVNPhuLucFHeSoOnDinh(AE485*1000, BX485*1000, AH485, AI485, AJ485, AK485, AL485, AM485, $D$29)</f>
        <v>1</v>
      </c>
      <c r="BZ485" s="52">
        <f t="shared" si="321"/>
        <v>0.40172780768165794</v>
      </c>
      <c r="CA485" s="54">
        <f t="shared" si="322"/>
        <v>0.41228603296886873</v>
      </c>
      <c r="CB485" s="5" t="str">
        <f t="shared" si="323"/>
        <v>OK</v>
      </c>
      <c r="CC485" s="56">
        <f t="shared" si="324"/>
        <v>0.40527421278457681</v>
      </c>
      <c r="CD485" s="55">
        <f t="shared" si="325"/>
        <v>0.40527421278457681</v>
      </c>
      <c r="CE485" s="54">
        <f t="shared" si="326"/>
        <v>0.40527421278457681</v>
      </c>
      <c r="CF485" s="52">
        <f t="shared" si="327"/>
        <v>0.38</v>
      </c>
      <c r="CG485" s="5" t="str">
        <f t="shared" si="328"/>
        <v>Check</v>
      </c>
      <c r="CH485" s="57">
        <f t="shared" si="329"/>
        <v>3.5392097349338045</v>
      </c>
      <c r="CI485" s="6">
        <f t="shared" si="330"/>
        <v>3.2</v>
      </c>
      <c r="CJ485" s="5" t="str">
        <f t="shared" si="331"/>
        <v>Gia cường</v>
      </c>
      <c r="DN485" s="181"/>
      <c r="DP485" s="27"/>
      <c r="DQ485" s="27"/>
      <c r="DR485" s="5"/>
      <c r="DS485" s="5"/>
      <c r="DT485" s="27"/>
      <c r="DU485" s="27"/>
      <c r="DV485" s="82"/>
      <c r="DW485" s="82"/>
      <c r="DX485" s="82"/>
      <c r="DY485" s="70"/>
      <c r="DZ485" s="16"/>
      <c r="EH485" s="42"/>
      <c r="EI485" s="42"/>
      <c r="EJ485" s="42"/>
      <c r="EK485" s="24"/>
      <c r="EL485" s="26"/>
      <c r="EM485" s="26"/>
      <c r="EN485" s="24"/>
      <c r="EO485" s="26"/>
      <c r="EP485" s="24"/>
      <c r="EQ485" s="26"/>
      <c r="ER485" s="24"/>
      <c r="ES485" s="24"/>
      <c r="ET485" s="42"/>
      <c r="EU485" s="42"/>
      <c r="EV485" s="28"/>
      <c r="EX485" s="51"/>
      <c r="EY485" s="96"/>
      <c r="EZ485" s="52"/>
      <c r="FA485" s="54"/>
      <c r="FB485" s="5"/>
      <c r="FC485" s="56"/>
      <c r="FD485" s="55"/>
      <c r="FE485" s="54"/>
      <c r="FF485" s="52"/>
      <c r="FG485" s="5"/>
      <c r="FH485" s="57"/>
      <c r="FI485" s="6"/>
      <c r="FJ485" s="5"/>
    </row>
    <row r="486" spans="27:166">
      <c r="AA486" s="18" t="s">
        <v>131</v>
      </c>
      <c r="AB486" s="22" t="s">
        <v>343</v>
      </c>
      <c r="AC486" s="22" t="s">
        <v>211</v>
      </c>
      <c r="AD486" s="74">
        <v>0</v>
      </c>
      <c r="AE486" s="74">
        <v>10.5</v>
      </c>
      <c r="AF486" s="22">
        <v>724</v>
      </c>
      <c r="AG486" s="22">
        <v>874</v>
      </c>
      <c r="AH486" s="22">
        <v>724</v>
      </c>
      <c r="AI486" s="6">
        <v>8</v>
      </c>
      <c r="AJ486" s="6">
        <v>300</v>
      </c>
      <c r="AK486" s="6">
        <v>12</v>
      </c>
      <c r="AL486" s="6">
        <v>300</v>
      </c>
      <c r="AM486" s="6">
        <v>12</v>
      </c>
      <c r="AN486" s="5" t="str" cm="1">
        <f t="array" ref="AN486">_xll.Dce_Name_SectI(AF486, AG486, AJ486, AI486, AK486, "x", "-", $Q$14)</f>
        <v>(724-874)x300x8x12</v>
      </c>
      <c r="AO486" s="5">
        <f t="shared" si="296"/>
        <v>700</v>
      </c>
      <c r="AP486" s="27">
        <f t="shared" si="297"/>
        <v>128</v>
      </c>
      <c r="AQ486" s="27">
        <f t="shared" si="298"/>
        <v>114125.22666666665</v>
      </c>
      <c r="AR486" s="5">
        <f t="shared" si="299"/>
        <v>5402.9866666666676</v>
      </c>
      <c r="AS486" s="5">
        <f t="shared" si="300"/>
        <v>3152.6305709023936</v>
      </c>
      <c r="AT486" s="27">
        <f t="shared" si="301"/>
        <v>360.19911111111116</v>
      </c>
      <c r="AU486" s="27">
        <f t="shared" si="302"/>
        <v>1771.6</v>
      </c>
      <c r="AV486" s="82">
        <f t="shared" si="303"/>
        <v>4.6711466666666669E-7</v>
      </c>
      <c r="AW486" s="82">
        <f t="shared" si="304"/>
        <v>6843744</v>
      </c>
      <c r="AX486" s="82">
        <f t="shared" si="305"/>
        <v>6.8437439999999997E-6</v>
      </c>
      <c r="AY486" s="70">
        <f t="shared" si="306"/>
        <v>0.16178744234285594</v>
      </c>
      <c r="AZ486" s="16">
        <f t="shared" si="307"/>
        <v>534</v>
      </c>
      <c r="BA486" s="22" t="s">
        <v>305</v>
      </c>
      <c r="BB486" s="23">
        <v>-45.598573453706194</v>
      </c>
      <c r="BC486" s="23">
        <v>71.412002678087447</v>
      </c>
      <c r="BD486" s="23">
        <v>6.6111435624337744E-2</v>
      </c>
      <c r="BE486" s="23">
        <v>1.6920406950961149E-2</v>
      </c>
      <c r="BF486" s="23">
        <v>0.52045455937196294</v>
      </c>
      <c r="BG486" s="23">
        <v>1.4548750590570307</v>
      </c>
      <c r="BH486" s="42" cm="1">
        <f t="array" ref="BH486">_xll.Bimoment(BE486,AY486,AD486,AE486,$O$75)</f>
        <v>0.14845847167689477</v>
      </c>
      <c r="BI486" s="42">
        <f t="shared" si="308"/>
        <v>1.1805613504346026E-2</v>
      </c>
      <c r="BJ486" s="42">
        <f t="shared" si="309"/>
        <v>9.918333705289923</v>
      </c>
      <c r="BK486" s="24">
        <f t="shared" si="310"/>
        <v>0.6428571428571429</v>
      </c>
      <c r="BL486" s="26" cm="1">
        <f t="array" ref="BL486">_xll.TCVN5575AnnexEHeSoCx(1,BK486)</f>
        <v>1.1057142857142856</v>
      </c>
      <c r="BM486" s="26">
        <f t="shared" si="311"/>
        <v>1.47</v>
      </c>
      <c r="BN486" s="24">
        <f t="shared" si="312"/>
        <v>1</v>
      </c>
      <c r="BO486" s="26" cm="1">
        <f t="array" ref="BO486">noisuy1chieu(BQ486*BN486,$C$92:$M$92,$C$93:$M$93)</f>
        <v>1.4731906652450562</v>
      </c>
      <c r="BP486" s="24">
        <f t="shared" si="313"/>
        <v>1.6405736748352353E-2</v>
      </c>
      <c r="BQ486" s="26">
        <f t="shared" si="314"/>
        <v>1.9220476388354414E-3</v>
      </c>
      <c r="BR486" s="24">
        <f t="shared" si="315"/>
        <v>4.5266539799542716E-3</v>
      </c>
      <c r="BS486" s="24">
        <f t="shared" si="316"/>
        <v>3.6211622173009266E-3</v>
      </c>
      <c r="BT486" s="42">
        <f t="shared" si="317"/>
        <v>2.2854438367142068E-2</v>
      </c>
      <c r="BU486" s="42">
        <f t="shared" si="318"/>
        <v>2.1948946604488723E-2</v>
      </c>
      <c r="BV486" s="28">
        <f t="shared" si="319"/>
        <v>2.2854438367142068E-2</v>
      </c>
      <c r="BW486" s="5" t="str">
        <f t="shared" si="320"/>
        <v>OK</v>
      </c>
      <c r="BX486" s="51">
        <v>1.2</v>
      </c>
      <c r="BY486" s="96" cm="1">
        <f t="array" ref="BY486">_xll.DCETCVNPhuLucFHeSoOnDinh(AE486*1000, BX486*1000, AH486, AI486, AJ486, AK486, AL486, AM486, $D$29)</f>
        <v>1</v>
      </c>
      <c r="BZ486" s="52">
        <f t="shared" si="321"/>
        <v>2.1252355320837595E-3</v>
      </c>
      <c r="CA486" s="54">
        <f t="shared" si="322"/>
        <v>1.0273051729338957E-2</v>
      </c>
      <c r="CB486" s="5" t="str">
        <f t="shared" si="323"/>
        <v>OK</v>
      </c>
      <c r="CC486" s="56">
        <f t="shared" si="324"/>
        <v>0.40527421278457681</v>
      </c>
      <c r="CD486" s="55">
        <f t="shared" si="325"/>
        <v>0.40527421278457681</v>
      </c>
      <c r="CE486" s="54">
        <f t="shared" si="326"/>
        <v>0.40527421278457681</v>
      </c>
      <c r="CF486" s="52">
        <f t="shared" si="327"/>
        <v>0.38</v>
      </c>
      <c r="CG486" s="5" t="str">
        <f t="shared" si="328"/>
        <v>Check</v>
      </c>
      <c r="CH486" s="57">
        <f t="shared" si="329"/>
        <v>2.9146433111219565</v>
      </c>
      <c r="CI486" s="6">
        <f t="shared" si="330"/>
        <v>3.2</v>
      </c>
      <c r="CJ486" s="5" t="str">
        <f t="shared" si="331"/>
        <v>OK</v>
      </c>
      <c r="DN486" s="181"/>
      <c r="DP486" s="27"/>
      <c r="DQ486" s="27"/>
      <c r="DR486" s="5"/>
      <c r="DS486" s="5"/>
      <c r="DT486" s="27"/>
      <c r="DU486" s="27"/>
      <c r="DV486" s="82"/>
      <c r="DW486" s="82"/>
      <c r="DX486" s="82"/>
      <c r="DY486" s="70"/>
      <c r="DZ486" s="16"/>
      <c r="EH486" s="42"/>
      <c r="EI486" s="42"/>
      <c r="EJ486" s="42"/>
      <c r="EK486" s="24"/>
      <c r="EL486" s="26"/>
      <c r="EM486" s="26"/>
      <c r="EN486" s="24"/>
      <c r="EO486" s="26"/>
      <c r="EP486" s="24"/>
      <c r="EQ486" s="26"/>
      <c r="ER486" s="24"/>
      <c r="ES486" s="24"/>
      <c r="ET486" s="42"/>
      <c r="EU486" s="42"/>
      <c r="EV486" s="28"/>
      <c r="EX486" s="51"/>
      <c r="EY486" s="96"/>
      <c r="EZ486" s="52"/>
      <c r="FA486" s="54"/>
      <c r="FB486" s="5"/>
      <c r="FC486" s="56"/>
      <c r="FD486" s="55"/>
      <c r="FE486" s="54"/>
      <c r="FF486" s="52"/>
      <c r="FG486" s="5"/>
      <c r="FH486" s="57"/>
      <c r="FI486" s="6"/>
      <c r="FJ486" s="5"/>
    </row>
    <row r="487" spans="27:166">
      <c r="AA487" s="18" t="s">
        <v>131</v>
      </c>
      <c r="AB487" s="22" t="s">
        <v>343</v>
      </c>
      <c r="AC487" s="22" t="s">
        <v>211</v>
      </c>
      <c r="AD487" s="74">
        <v>5.25</v>
      </c>
      <c r="AE487" s="74">
        <v>10.5</v>
      </c>
      <c r="AF487" s="22">
        <v>724</v>
      </c>
      <c r="AG487" s="22">
        <v>874</v>
      </c>
      <c r="AH487" s="22">
        <v>798.99999999999989</v>
      </c>
      <c r="AI487" s="6">
        <v>8</v>
      </c>
      <c r="AJ487" s="6">
        <v>300</v>
      </c>
      <c r="AK487" s="6">
        <v>12</v>
      </c>
      <c r="AL487" s="6">
        <v>300</v>
      </c>
      <c r="AM487" s="6">
        <v>12</v>
      </c>
      <c r="AN487" s="5" t="str" cm="1">
        <f t="array" ref="AN487">_xll.Dce_Name_SectI(AF487, AG487, AJ487, AI487, AK487, "x", "-", $Q$14)</f>
        <v>(724-874)x300x8x12</v>
      </c>
      <c r="AO487" s="5">
        <f t="shared" si="296"/>
        <v>774.99999999999989</v>
      </c>
      <c r="AP487" s="27">
        <f t="shared" si="297"/>
        <v>134</v>
      </c>
      <c r="AQ487" s="27">
        <f t="shared" si="298"/>
        <v>142527.3516666666</v>
      </c>
      <c r="AR487" s="5">
        <f t="shared" si="299"/>
        <v>5403.3066666666673</v>
      </c>
      <c r="AS487" s="5">
        <f t="shared" si="300"/>
        <v>3567.6433458489764</v>
      </c>
      <c r="AT487" s="27">
        <f t="shared" si="301"/>
        <v>360.22044444444447</v>
      </c>
      <c r="AU487" s="27">
        <f t="shared" si="302"/>
        <v>2017.2249999999995</v>
      </c>
      <c r="AV487" s="82">
        <f t="shared" si="303"/>
        <v>4.799146666666667E-7</v>
      </c>
      <c r="AW487" s="82">
        <f t="shared" si="304"/>
        <v>8361481.4999999972</v>
      </c>
      <c r="AX487" s="82">
        <f t="shared" si="305"/>
        <v>8.3614814999999972E-6</v>
      </c>
      <c r="AY487" s="70">
        <f t="shared" si="306"/>
        <v>0.1483611975238546</v>
      </c>
      <c r="AZ487" s="16">
        <f t="shared" si="307"/>
        <v>590.24999999999989</v>
      </c>
      <c r="BA487" s="22" t="s">
        <v>305</v>
      </c>
      <c r="BB487" s="23">
        <v>-40.835039483549672</v>
      </c>
      <c r="BC487" s="23">
        <v>45.966685033877525</v>
      </c>
      <c r="BD487" s="23">
        <v>6.6111435624337744E-2</v>
      </c>
      <c r="BE487" s="23">
        <v>1.6920406950961149E-2</v>
      </c>
      <c r="BF487" s="23">
        <v>0.86753959639983613</v>
      </c>
      <c r="BG487" s="23">
        <v>306.79062955480174</v>
      </c>
      <c r="BH487" s="42" cm="1">
        <f t="array" ref="BH487">_xll.Bimoment(BE487,AY487,AD487,AE487,$O$75)</f>
        <v>-7.2557913779018615E-2</v>
      </c>
      <c r="BI487" s="42">
        <f t="shared" si="308"/>
        <v>1.0663134778118992E-2</v>
      </c>
      <c r="BJ487" s="42">
        <f t="shared" si="309"/>
        <v>6.3842618102607673</v>
      </c>
      <c r="BK487" s="24">
        <f t="shared" si="310"/>
        <v>0.58064516129032262</v>
      </c>
      <c r="BL487" s="26" cm="1">
        <f t="array" ref="BL487">_xll.TCVN5575AnnexEHeSoCx(1,BK487)</f>
        <v>1.1119354838709676</v>
      </c>
      <c r="BM487" s="26">
        <f t="shared" si="311"/>
        <v>1.47</v>
      </c>
      <c r="BN487" s="24">
        <f t="shared" si="312"/>
        <v>1</v>
      </c>
      <c r="BO487" s="26" cm="1">
        <f t="array" ref="BO487">noisuy1chieu(BQ487*BN487,$C$92:$M$92,$C$93:$M$93)</f>
        <v>2.1713578701019287</v>
      </c>
      <c r="BP487" s="24">
        <f t="shared" si="313"/>
        <v>1.4034037528714049E-2</v>
      </c>
      <c r="BQ487" s="26">
        <f t="shared" si="314"/>
        <v>0.35615210970961309</v>
      </c>
      <c r="BR487" s="24">
        <f t="shared" si="315"/>
        <v>7.5449795267374612E-3</v>
      </c>
      <c r="BS487" s="24">
        <f t="shared" si="316"/>
        <v>1.0863270521343522E-3</v>
      </c>
      <c r="BT487" s="42">
        <f t="shared" si="317"/>
        <v>0.3777311267650646</v>
      </c>
      <c r="BU487" s="42">
        <f t="shared" si="318"/>
        <v>0.37127247429046151</v>
      </c>
      <c r="BV487" s="28">
        <f t="shared" si="319"/>
        <v>0.3777311267650646</v>
      </c>
      <c r="BW487" s="5" t="str">
        <f t="shared" si="320"/>
        <v>OK</v>
      </c>
      <c r="BX487" s="51">
        <v>1.2</v>
      </c>
      <c r="BY487" s="96" cm="1">
        <f t="array" ref="BY487">_xll.DCETCVNPhuLucFHeSoOnDinh(AE487*1000, BX487*1000, AH487, AI487, AJ487, AK487, AL487, AM487, $D$29)</f>
        <v>1</v>
      </c>
      <c r="BZ487" s="52">
        <f t="shared" si="321"/>
        <v>0.39601816844162457</v>
      </c>
      <c r="CA487" s="54">
        <f t="shared" si="322"/>
        <v>0.40464947502049636</v>
      </c>
      <c r="CB487" s="5" t="str">
        <f t="shared" si="323"/>
        <v>OK</v>
      </c>
      <c r="CC487" s="56">
        <f t="shared" si="324"/>
        <v>0.40527421278457681</v>
      </c>
      <c r="CD487" s="55">
        <f t="shared" si="325"/>
        <v>0.40527421278457681</v>
      </c>
      <c r="CE487" s="54">
        <f t="shared" si="326"/>
        <v>0.40527421278457681</v>
      </c>
      <c r="CF487" s="52">
        <f t="shared" si="327"/>
        <v>0.38</v>
      </c>
      <c r="CG487" s="5" t="str">
        <f t="shared" si="328"/>
        <v>Check</v>
      </c>
      <c r="CH487" s="57">
        <f t="shared" si="329"/>
        <v>3.2269265230278799</v>
      </c>
      <c r="CI487" s="6">
        <f t="shared" si="330"/>
        <v>3.2</v>
      </c>
      <c r="CJ487" s="5" t="str">
        <f t="shared" si="331"/>
        <v>Gia cường</v>
      </c>
      <c r="DN487" s="181"/>
      <c r="DP487" s="27"/>
      <c r="DQ487" s="27"/>
      <c r="DR487" s="5"/>
      <c r="DS487" s="5"/>
      <c r="DT487" s="27"/>
      <c r="DU487" s="27"/>
      <c r="DV487" s="82"/>
      <c r="DW487" s="82"/>
      <c r="DX487" s="82"/>
      <c r="DY487" s="70"/>
      <c r="DZ487" s="16"/>
      <c r="EH487" s="42"/>
      <c r="EI487" s="42"/>
      <c r="EJ487" s="42"/>
      <c r="EK487" s="24"/>
      <c r="EL487" s="26"/>
      <c r="EM487" s="26"/>
      <c r="EN487" s="24"/>
      <c r="EO487" s="26"/>
      <c r="EP487" s="24"/>
      <c r="EQ487" s="26"/>
      <c r="ER487" s="24"/>
      <c r="ES487" s="24"/>
      <c r="ET487" s="42"/>
      <c r="EU487" s="42"/>
      <c r="EV487" s="28"/>
      <c r="EX487" s="51"/>
      <c r="EY487" s="96"/>
      <c r="EZ487" s="52"/>
      <c r="FA487" s="54"/>
      <c r="FB487" s="5"/>
      <c r="FC487" s="56"/>
      <c r="FD487" s="55"/>
      <c r="FE487" s="54"/>
      <c r="FF487" s="52"/>
      <c r="FG487" s="5"/>
      <c r="FH487" s="57"/>
      <c r="FI487" s="6"/>
      <c r="FJ487" s="5"/>
    </row>
    <row r="488" spans="27:166">
      <c r="AA488" s="18" t="s">
        <v>131</v>
      </c>
      <c r="AB488" s="22" t="s">
        <v>343</v>
      </c>
      <c r="AC488" s="22" t="s">
        <v>211</v>
      </c>
      <c r="AD488" s="74">
        <v>6.47</v>
      </c>
      <c r="AE488" s="74">
        <v>10.5</v>
      </c>
      <c r="AF488" s="22">
        <v>724</v>
      </c>
      <c r="AG488" s="22">
        <v>874</v>
      </c>
      <c r="AH488" s="22">
        <v>816.4552427885651</v>
      </c>
      <c r="AI488" s="6">
        <v>8</v>
      </c>
      <c r="AJ488" s="6">
        <v>300</v>
      </c>
      <c r="AK488" s="6">
        <v>12</v>
      </c>
      <c r="AL488" s="6">
        <v>300</v>
      </c>
      <c r="AM488" s="6">
        <v>12</v>
      </c>
      <c r="AN488" s="5" t="str" cm="1">
        <f t="array" ref="AN488">_xll.Dce_Name_SectI(AF488, AG488, AJ488, AI488, AK488, "x", "-", $Q$14)</f>
        <v>(724-874)x300x8x12</v>
      </c>
      <c r="AO488" s="5">
        <f t="shared" si="296"/>
        <v>792.4552427885651</v>
      </c>
      <c r="AP488" s="27">
        <f t="shared" si="297"/>
        <v>135.39641942308521</v>
      </c>
      <c r="AQ488" s="27">
        <f t="shared" si="298"/>
        <v>149672.00629356262</v>
      </c>
      <c r="AR488" s="5">
        <f t="shared" si="299"/>
        <v>5403.3811423692314</v>
      </c>
      <c r="AS488" s="5">
        <f t="shared" si="300"/>
        <v>3666.3860662432589</v>
      </c>
      <c r="AT488" s="27">
        <f t="shared" si="301"/>
        <v>360.22540949128211</v>
      </c>
      <c r="AU488" s="27">
        <f t="shared" si="302"/>
        <v>2076.0047488425012</v>
      </c>
      <c r="AV488" s="82">
        <f t="shared" si="303"/>
        <v>4.8289369476924839E-7</v>
      </c>
      <c r="AW488" s="82">
        <f t="shared" si="304"/>
        <v>8736501.2082751244</v>
      </c>
      <c r="AX488" s="82">
        <f t="shared" si="305"/>
        <v>8.736501208275125E-6</v>
      </c>
      <c r="AY488" s="70">
        <f t="shared" si="306"/>
        <v>0.1455918056309819</v>
      </c>
      <c r="AZ488" s="16">
        <f t="shared" si="307"/>
        <v>603.34143209142383</v>
      </c>
      <c r="BA488" s="22" t="s">
        <v>305</v>
      </c>
      <c r="BB488" s="23">
        <v>-39.721464789879995</v>
      </c>
      <c r="BC488" s="23">
        <v>40.003167711306773</v>
      </c>
      <c r="BD488" s="23">
        <v>6.6111435624337744E-2</v>
      </c>
      <c r="BE488" s="23">
        <v>1.6920406950961149E-2</v>
      </c>
      <c r="BF488" s="23">
        <v>0.94831897759449801</v>
      </c>
      <c r="BG488" s="23">
        <v>359.31408646221456</v>
      </c>
      <c r="BH488" s="42" cm="1">
        <f t="array" ref="BH488">_xll.Bimoment(BE488,AY488,AD488,AE488,$O$75)</f>
        <v>-6.1263136191189789E-2</v>
      </c>
      <c r="BI488" s="42">
        <f t="shared" si="308"/>
        <v>1.0428260180300323E-2</v>
      </c>
      <c r="BJ488" s="42">
        <f t="shared" si="309"/>
        <v>5.5559955154592746</v>
      </c>
      <c r="BK488" s="24">
        <f t="shared" si="310"/>
        <v>0.56785541403764106</v>
      </c>
      <c r="BL488" s="26" cm="1">
        <f t="array" ref="BL488">_xll.TCVN5575AnnexEHeSoCx(1,BK488)</f>
        <v>1.1132144585962358</v>
      </c>
      <c r="BM488" s="26">
        <f t="shared" si="311"/>
        <v>1.47</v>
      </c>
      <c r="BN488" s="24">
        <f t="shared" si="312"/>
        <v>1</v>
      </c>
      <c r="BO488" s="26" cm="1">
        <f t="array" ref="BO488">noisuy1chieu(BQ488*BN488,$C$92:$M$92,$C$93:$M$93)</f>
        <v>2.2743403911590576</v>
      </c>
      <c r="BP488" s="24">
        <f t="shared" si="313"/>
        <v>1.3510534411019882E-2</v>
      </c>
      <c r="BQ488" s="26">
        <f t="shared" si="314"/>
        <v>0.40542606242545615</v>
      </c>
      <c r="BR488" s="24">
        <f t="shared" si="315"/>
        <v>8.2474029787809426E-3</v>
      </c>
      <c r="BS488" s="24">
        <f t="shared" si="316"/>
        <v>8.5669024518824439E-4</v>
      </c>
      <c r="BT488" s="42">
        <f t="shared" si="317"/>
        <v>0.42718399981525701</v>
      </c>
      <c r="BU488" s="42">
        <f t="shared" si="318"/>
        <v>0.4197932870816643</v>
      </c>
      <c r="BV488" s="28">
        <f t="shared" si="319"/>
        <v>0.42718399981525701</v>
      </c>
      <c r="BW488" s="5" t="str">
        <f t="shared" si="320"/>
        <v>OK</v>
      </c>
      <c r="BX488" s="51">
        <v>1.2</v>
      </c>
      <c r="BY488" s="96" cm="1">
        <f t="array" ref="BY488">_xll.DCETCVNPhuLucFHeSoOnDinh(AE488*1000, BX488*1000, AH488, AI488, AJ488, AK488, AL488, AM488, $D$29)</f>
        <v>1</v>
      </c>
      <c r="BZ488" s="52">
        <f t="shared" si="321"/>
        <v>0.45132615458375785</v>
      </c>
      <c r="CA488" s="54">
        <f t="shared" si="322"/>
        <v>0.46043024780772707</v>
      </c>
      <c r="CB488" s="5" t="str">
        <f t="shared" si="323"/>
        <v>OK</v>
      </c>
      <c r="CC488" s="56">
        <f t="shared" si="324"/>
        <v>0.40527421278457681</v>
      </c>
      <c r="CD488" s="55">
        <f t="shared" si="325"/>
        <v>0.40527421278457681</v>
      </c>
      <c r="CE488" s="54">
        <f t="shared" si="326"/>
        <v>0.40527421278457681</v>
      </c>
      <c r="CF488" s="52">
        <f t="shared" si="327"/>
        <v>0.38</v>
      </c>
      <c r="CG488" s="5" t="str">
        <f t="shared" si="328"/>
        <v>Check</v>
      </c>
      <c r="CH488" s="57">
        <f t="shared" si="329"/>
        <v>3.2996062467960248</v>
      </c>
      <c r="CI488" s="6">
        <f t="shared" si="330"/>
        <v>3.2</v>
      </c>
      <c r="CJ488" s="5" t="str">
        <f t="shared" si="331"/>
        <v>Gia cường</v>
      </c>
      <c r="DN488" s="181"/>
      <c r="DP488" s="27"/>
      <c r="DQ488" s="27"/>
      <c r="DR488" s="5"/>
      <c r="DS488" s="5"/>
      <c r="DT488" s="27"/>
      <c r="DU488" s="27"/>
      <c r="DV488" s="82"/>
      <c r="DW488" s="82"/>
      <c r="DX488" s="82"/>
      <c r="DY488" s="70"/>
      <c r="DZ488" s="16"/>
      <c r="EH488" s="42"/>
      <c r="EI488" s="42"/>
      <c r="EJ488" s="42"/>
      <c r="EK488" s="24"/>
      <c r="EL488" s="26"/>
      <c r="EM488" s="26"/>
      <c r="EN488" s="24"/>
      <c r="EO488" s="26"/>
      <c r="EP488" s="24"/>
      <c r="EQ488" s="26"/>
      <c r="ER488" s="24"/>
      <c r="ES488" s="24"/>
      <c r="ET488" s="42"/>
      <c r="EU488" s="42"/>
      <c r="EV488" s="28"/>
      <c r="EX488" s="51"/>
      <c r="EY488" s="96"/>
      <c r="EZ488" s="52"/>
      <c r="FA488" s="54"/>
      <c r="FB488" s="5"/>
      <c r="FC488" s="56"/>
      <c r="FD488" s="55"/>
      <c r="FE488" s="54"/>
      <c r="FF488" s="52"/>
      <c r="FG488" s="5"/>
      <c r="FH488" s="57"/>
      <c r="FI488" s="6"/>
      <c r="FJ488" s="5"/>
    </row>
    <row r="489" spans="27:166">
      <c r="AA489" s="18" t="s">
        <v>131</v>
      </c>
      <c r="AB489" s="22" t="s">
        <v>343</v>
      </c>
      <c r="AC489" s="22" t="s">
        <v>211</v>
      </c>
      <c r="AD489" s="74">
        <v>6.47</v>
      </c>
      <c r="AE489" s="74">
        <v>10.5</v>
      </c>
      <c r="AF489" s="22">
        <v>724</v>
      </c>
      <c r="AG489" s="22">
        <v>874</v>
      </c>
      <c r="AH489" s="22">
        <v>816.4552427885651</v>
      </c>
      <c r="AI489" s="6">
        <v>8</v>
      </c>
      <c r="AJ489" s="6">
        <v>300</v>
      </c>
      <c r="AK489" s="6">
        <v>12</v>
      </c>
      <c r="AL489" s="6">
        <v>300</v>
      </c>
      <c r="AM489" s="6">
        <v>12</v>
      </c>
      <c r="AN489" s="5" t="str" cm="1">
        <f t="array" ref="AN489">_xll.Dce_Name_SectI(AF489, AG489, AJ489, AI489, AK489, "x", "-", $Q$14)</f>
        <v>(724-874)x300x8x12</v>
      </c>
      <c r="AO489" s="5">
        <f t="shared" si="296"/>
        <v>792.4552427885651</v>
      </c>
      <c r="AP489" s="27">
        <f t="shared" si="297"/>
        <v>135.39641942308521</v>
      </c>
      <c r="AQ489" s="27">
        <f t="shared" si="298"/>
        <v>149672.00629356262</v>
      </c>
      <c r="AR489" s="5">
        <f t="shared" si="299"/>
        <v>5403.3811423692314</v>
      </c>
      <c r="AS489" s="5">
        <f t="shared" si="300"/>
        <v>3666.3860662432589</v>
      </c>
      <c r="AT489" s="27">
        <f t="shared" si="301"/>
        <v>360.22540949128211</v>
      </c>
      <c r="AU489" s="27">
        <f t="shared" si="302"/>
        <v>2076.0047488425012</v>
      </c>
      <c r="AV489" s="82">
        <f t="shared" si="303"/>
        <v>4.8289369476924839E-7</v>
      </c>
      <c r="AW489" s="82">
        <f t="shared" si="304"/>
        <v>8736501.2082751244</v>
      </c>
      <c r="AX489" s="82">
        <f t="shared" si="305"/>
        <v>8.736501208275125E-6</v>
      </c>
      <c r="AY489" s="70">
        <f t="shared" si="306"/>
        <v>0.1455918056309819</v>
      </c>
      <c r="AZ489" s="16">
        <f t="shared" si="307"/>
        <v>603.34143209142383</v>
      </c>
      <c r="BA489" s="22" t="s">
        <v>305</v>
      </c>
      <c r="BB489" s="23">
        <v>-39.647193998214789</v>
      </c>
      <c r="BC489" s="23">
        <v>39.378988094444139</v>
      </c>
      <c r="BD489" s="23">
        <v>1.6479888899363857</v>
      </c>
      <c r="BE489" s="23">
        <v>1.6918033301316901E-2</v>
      </c>
      <c r="BF489" s="23">
        <v>0.94831901993535439</v>
      </c>
      <c r="BG489" s="23">
        <v>359.31406814575894</v>
      </c>
      <c r="BH489" s="42" cm="1">
        <f t="array" ref="BH489">_xll.Bimoment(BE489,AY489,AD489,AE489,$O$75)</f>
        <v>-6.1254541999463369E-2</v>
      </c>
      <c r="BI489" s="42">
        <f t="shared" si="308"/>
        <v>0.25994983706229408</v>
      </c>
      <c r="BJ489" s="42">
        <f t="shared" si="309"/>
        <v>5.4693039020061303</v>
      </c>
      <c r="BK489" s="24">
        <f t="shared" si="310"/>
        <v>0.56785541403764106</v>
      </c>
      <c r="BL489" s="26" cm="1">
        <f t="array" ref="BL489">_xll.TCVN5575AnnexEHeSoCx(1,BK489)</f>
        <v>1.1132144585962358</v>
      </c>
      <c r="BM489" s="26">
        <f t="shared" si="311"/>
        <v>1.47</v>
      </c>
      <c r="BN489" s="24">
        <f t="shared" si="312"/>
        <v>1</v>
      </c>
      <c r="BO489" s="26" cm="1">
        <f t="array" ref="BO489">noisuy1chieu(BQ489*BN489,$C$92:$M$92,$C$93:$M$93)</f>
        <v>2.2743403911590576</v>
      </c>
      <c r="BP489" s="24">
        <f t="shared" si="313"/>
        <v>1.3485272550918942E-2</v>
      </c>
      <c r="BQ489" s="26">
        <f t="shared" si="314"/>
        <v>0.40542604175838864</v>
      </c>
      <c r="BR489" s="24">
        <f t="shared" si="315"/>
        <v>8.2474033470136907E-3</v>
      </c>
      <c r="BS489" s="24">
        <f t="shared" si="316"/>
        <v>8.5657006589813533E-4</v>
      </c>
      <c r="BT489" s="42">
        <f t="shared" si="317"/>
        <v>0.4271587176563213</v>
      </c>
      <c r="BU489" s="42">
        <f t="shared" si="318"/>
        <v>0.41976788437520574</v>
      </c>
      <c r="BV489" s="28">
        <f t="shared" si="319"/>
        <v>0.4271587176563213</v>
      </c>
      <c r="BW489" s="5" t="str">
        <f t="shared" si="320"/>
        <v>OK</v>
      </c>
      <c r="BX489" s="51">
        <v>1.2</v>
      </c>
      <c r="BY489" s="96" cm="1">
        <f t="array" ref="BY489">_xll.DCETCVNPhuLucFHeSoOnDinh(AE489*1000, BX489*1000, AH489, AI489, AJ489, AK489, AL489, AM489, $D$29)</f>
        <v>1</v>
      </c>
      <c r="BZ489" s="52">
        <f t="shared" si="321"/>
        <v>0.45132613157687945</v>
      </c>
      <c r="CA489" s="54">
        <f t="shared" si="322"/>
        <v>0.46043010498979126</v>
      </c>
      <c r="CB489" s="5" t="str">
        <f t="shared" si="323"/>
        <v>OK</v>
      </c>
      <c r="CC489" s="56">
        <f t="shared" si="324"/>
        <v>0.40527421278457681</v>
      </c>
      <c r="CD489" s="55">
        <f t="shared" si="325"/>
        <v>0.40527421278457681</v>
      </c>
      <c r="CE489" s="54">
        <f t="shared" si="326"/>
        <v>0.40527421278457681</v>
      </c>
      <c r="CF489" s="52">
        <f t="shared" si="327"/>
        <v>0.38</v>
      </c>
      <c r="CG489" s="5" t="str">
        <f t="shared" si="328"/>
        <v>Check</v>
      </c>
      <c r="CH489" s="57">
        <f t="shared" si="329"/>
        <v>3.2996062467960248</v>
      </c>
      <c r="CI489" s="6">
        <f t="shared" si="330"/>
        <v>3.2</v>
      </c>
      <c r="CJ489" s="5" t="str">
        <f t="shared" si="331"/>
        <v>Gia cường</v>
      </c>
      <c r="DN489" s="181"/>
      <c r="DP489" s="27"/>
      <c r="DQ489" s="27"/>
      <c r="DR489" s="5"/>
      <c r="DS489" s="5"/>
      <c r="DT489" s="27"/>
      <c r="DU489" s="27"/>
      <c r="DV489" s="82"/>
      <c r="DW489" s="82"/>
      <c r="DX489" s="82"/>
      <c r="DY489" s="70"/>
      <c r="DZ489" s="16"/>
      <c r="EH489" s="42"/>
      <c r="EI489" s="42"/>
      <c r="EJ489" s="42"/>
      <c r="EK489" s="24"/>
      <c r="EL489" s="26"/>
      <c r="EM489" s="26"/>
      <c r="EN489" s="24"/>
      <c r="EO489" s="26"/>
      <c r="EP489" s="24"/>
      <c r="EQ489" s="26"/>
      <c r="ER489" s="24"/>
      <c r="ES489" s="24"/>
      <c r="ET489" s="42"/>
      <c r="EU489" s="42"/>
      <c r="EV489" s="28"/>
      <c r="EX489" s="51"/>
      <c r="EY489" s="96"/>
      <c r="EZ489" s="52"/>
      <c r="FA489" s="54"/>
      <c r="FB489" s="5"/>
      <c r="FC489" s="56"/>
      <c r="FD489" s="55"/>
      <c r="FE489" s="54"/>
      <c r="FF489" s="52"/>
      <c r="FG489" s="5"/>
      <c r="FH489" s="57"/>
      <c r="FI489" s="6"/>
      <c r="FJ489" s="5"/>
    </row>
    <row r="490" spans="27:166">
      <c r="AA490" s="18" t="s">
        <v>131</v>
      </c>
      <c r="AB490" s="22" t="s">
        <v>343</v>
      </c>
      <c r="AC490" s="22" t="s">
        <v>211</v>
      </c>
      <c r="AD490" s="74">
        <v>9.2899999999999991</v>
      </c>
      <c r="AE490" s="74">
        <v>10.5</v>
      </c>
      <c r="AF490" s="22">
        <v>724</v>
      </c>
      <c r="AG490" s="22">
        <v>874</v>
      </c>
      <c r="AH490" s="22">
        <v>856.73657033341397</v>
      </c>
      <c r="AI490" s="6">
        <v>8</v>
      </c>
      <c r="AJ490" s="6">
        <v>300</v>
      </c>
      <c r="AK490" s="6">
        <v>12</v>
      </c>
      <c r="AL490" s="6">
        <v>300</v>
      </c>
      <c r="AM490" s="6">
        <v>12</v>
      </c>
      <c r="AN490" s="5" t="str" cm="1">
        <f t="array" ref="AN490">_xll.Dce_Name_SectI(AF490, AG490, AJ490, AI490, AK490, "x", "-", $Q$14)</f>
        <v>(724-874)x300x8x12</v>
      </c>
      <c r="AO490" s="5">
        <f t="shared" si="296"/>
        <v>832.73657033341397</v>
      </c>
      <c r="AP490" s="27">
        <f t="shared" si="297"/>
        <v>138.6189256266731</v>
      </c>
      <c r="AQ490" s="27">
        <f t="shared" si="298"/>
        <v>166950.4396903282</v>
      </c>
      <c r="AR490" s="5">
        <f t="shared" si="299"/>
        <v>5403.5530093667558</v>
      </c>
      <c r="AS490" s="5">
        <f t="shared" si="300"/>
        <v>3897.3576119286358</v>
      </c>
      <c r="AT490" s="27">
        <f t="shared" si="301"/>
        <v>360.23686729111705</v>
      </c>
      <c r="AU490" s="27">
        <f t="shared" si="302"/>
        <v>2213.976022170802</v>
      </c>
      <c r="AV490" s="82">
        <f t="shared" si="303"/>
        <v>4.89768374670236E-7</v>
      </c>
      <c r="AW490" s="82">
        <f t="shared" si="304"/>
        <v>9633328.2889918946</v>
      </c>
      <c r="AX490" s="82">
        <f t="shared" si="305"/>
        <v>9.6333282889918949E-6</v>
      </c>
      <c r="AY490" s="70">
        <f t="shared" si="306"/>
        <v>0.13963269631800207</v>
      </c>
      <c r="AZ490" s="16">
        <f t="shared" si="307"/>
        <v>633.55242775006047</v>
      </c>
      <c r="BA490" s="22" t="s">
        <v>305</v>
      </c>
      <c r="BB490" s="23">
        <v>-37.070361552003611</v>
      </c>
      <c r="BC490" s="23">
        <v>25.557268860401344</v>
      </c>
      <c r="BD490" s="23">
        <v>1.6479888899363857</v>
      </c>
      <c r="BE490" s="23">
        <v>1.6918033301316901E-2</v>
      </c>
      <c r="BF490" s="23">
        <v>3.698503598677672</v>
      </c>
      <c r="BG490" s="23">
        <v>450.8838108500762</v>
      </c>
      <c r="BH490" s="42" cm="1">
        <f t="array" ref="BH490">_xll.Bimoment(BE490,AY490,AD490,AE490,$O$75)</f>
        <v>5.6714752818172044E-2</v>
      </c>
      <c r="BI490" s="42">
        <f t="shared" si="308"/>
        <v>0.24737548293281963</v>
      </c>
      <c r="BJ490" s="42">
        <f t="shared" si="309"/>
        <v>3.549620675055742</v>
      </c>
      <c r="BK490" s="24">
        <f t="shared" si="310"/>
        <v>0.54038697954603754</v>
      </c>
      <c r="BL490" s="26" cm="1">
        <f t="array" ref="BL490">_xll.TCVN5575AnnexEHeSoCx(1,BK490)</f>
        <v>1.1159613020453962</v>
      </c>
      <c r="BM490" s="26">
        <f t="shared" si="311"/>
        <v>1.47</v>
      </c>
      <c r="BN490" s="24">
        <f t="shared" si="312"/>
        <v>1</v>
      </c>
      <c r="BO490" s="26" cm="1">
        <f t="array" ref="BO490">noisuy1chieu(BQ490*BN490,$C$92:$M$92,$C$93:$M$93)</f>
        <v>2.4248056411743164</v>
      </c>
      <c r="BP490" s="24">
        <f t="shared" si="313"/>
        <v>1.2315689905508114E-2</v>
      </c>
      <c r="BQ490" s="26">
        <f t="shared" si="314"/>
        <v>0.47741900334303511</v>
      </c>
      <c r="BR490" s="24">
        <f t="shared" si="315"/>
        <v>3.2164366767354811E-2</v>
      </c>
      <c r="BS490" s="24">
        <f t="shared" si="316"/>
        <v>7.0840197089416031E-4</v>
      </c>
      <c r="BT490" s="42">
        <f t="shared" si="317"/>
        <v>0.52189906001589803</v>
      </c>
      <c r="BU490" s="42">
        <f t="shared" si="318"/>
        <v>0.49044309521943741</v>
      </c>
      <c r="BV490" s="28">
        <f t="shared" si="319"/>
        <v>0.52189906001589803</v>
      </c>
      <c r="BW490" s="5" t="str">
        <f t="shared" si="320"/>
        <v>OK</v>
      </c>
      <c r="BX490" s="51">
        <v>1.2</v>
      </c>
      <c r="BY490" s="96" cm="1">
        <f t="array" ref="BY490">_xll.DCETCVNPhuLucFHeSoOnDinh(AE490*1000, BX490*1000, AH490, AI490, AJ490, AK490, AL490, AM490, $D$29)</f>
        <v>1</v>
      </c>
      <c r="BZ490" s="52">
        <f t="shared" si="321"/>
        <v>0.53278113259190873</v>
      </c>
      <c r="CA490" s="54">
        <f t="shared" si="322"/>
        <v>0.56565390133015769</v>
      </c>
      <c r="CB490" s="5" t="str">
        <f t="shared" si="323"/>
        <v>OK</v>
      </c>
      <c r="CC490" s="56">
        <f t="shared" si="324"/>
        <v>0.40527421278457681</v>
      </c>
      <c r="CD490" s="55">
        <f t="shared" si="325"/>
        <v>0.40527421278457681</v>
      </c>
      <c r="CE490" s="54">
        <f t="shared" si="326"/>
        <v>0.40527421278457681</v>
      </c>
      <c r="CF490" s="52">
        <f t="shared" si="327"/>
        <v>0.38</v>
      </c>
      <c r="CG490" s="5" t="str">
        <f t="shared" si="328"/>
        <v>Check</v>
      </c>
      <c r="CH490" s="57">
        <f t="shared" si="329"/>
        <v>3.4673286780698911</v>
      </c>
      <c r="CI490" s="6">
        <f t="shared" si="330"/>
        <v>3.2</v>
      </c>
      <c r="CJ490" s="5" t="str">
        <f t="shared" si="331"/>
        <v>Gia cường</v>
      </c>
      <c r="DN490" s="181"/>
      <c r="DP490" s="27"/>
      <c r="DQ490" s="27"/>
      <c r="DR490" s="5"/>
      <c r="DS490" s="5"/>
      <c r="DT490" s="27"/>
      <c r="DU490" s="27"/>
      <c r="DV490" s="82"/>
      <c r="DW490" s="82"/>
      <c r="DX490" s="82"/>
      <c r="DY490" s="70"/>
      <c r="DZ490" s="16"/>
      <c r="EH490" s="42"/>
      <c r="EI490" s="42"/>
      <c r="EJ490" s="42"/>
      <c r="EK490" s="24"/>
      <c r="EL490" s="26"/>
      <c r="EM490" s="26"/>
      <c r="EN490" s="24"/>
      <c r="EO490" s="26"/>
      <c r="EP490" s="24"/>
      <c r="EQ490" s="26"/>
      <c r="ER490" s="24"/>
      <c r="ES490" s="24"/>
      <c r="ET490" s="42"/>
      <c r="EU490" s="42"/>
      <c r="EV490" s="28"/>
      <c r="EX490" s="51"/>
      <c r="EY490" s="96"/>
      <c r="EZ490" s="52"/>
      <c r="FA490" s="54"/>
      <c r="FB490" s="5"/>
      <c r="FC490" s="56"/>
      <c r="FD490" s="55"/>
      <c r="FE490" s="54"/>
      <c r="FF490" s="52"/>
      <c r="FG490" s="5"/>
      <c r="FH490" s="57"/>
      <c r="FI490" s="6"/>
      <c r="FJ490" s="5"/>
    </row>
    <row r="491" spans="27:166">
      <c r="AA491" s="18" t="s">
        <v>131</v>
      </c>
      <c r="AB491" s="22" t="s">
        <v>343</v>
      </c>
      <c r="AC491" s="22" t="s">
        <v>211</v>
      </c>
      <c r="AD491" s="74">
        <v>9.2899999999999991</v>
      </c>
      <c r="AE491" s="74">
        <v>10.5</v>
      </c>
      <c r="AF491" s="22">
        <v>724</v>
      </c>
      <c r="AG491" s="22">
        <v>874</v>
      </c>
      <c r="AH491" s="22">
        <v>856.73657033341397</v>
      </c>
      <c r="AI491" s="6">
        <v>8</v>
      </c>
      <c r="AJ491" s="6">
        <v>300</v>
      </c>
      <c r="AK491" s="6">
        <v>12</v>
      </c>
      <c r="AL491" s="6">
        <v>300</v>
      </c>
      <c r="AM491" s="6">
        <v>12</v>
      </c>
      <c r="AN491" s="5" t="str" cm="1">
        <f t="array" ref="AN491">_xll.Dce_Name_SectI(AF491, AG491, AJ491, AI491, AK491, "x", "-", $Q$14)</f>
        <v>(724-874)x300x8x12</v>
      </c>
      <c r="AO491" s="5">
        <f t="shared" si="296"/>
        <v>832.73657033341397</v>
      </c>
      <c r="AP491" s="27">
        <f t="shared" si="297"/>
        <v>138.6189256266731</v>
      </c>
      <c r="AQ491" s="27">
        <f t="shared" si="298"/>
        <v>166950.4396903282</v>
      </c>
      <c r="AR491" s="5">
        <f t="shared" si="299"/>
        <v>5403.5530093667558</v>
      </c>
      <c r="AS491" s="5">
        <f t="shared" si="300"/>
        <v>3897.3576119286358</v>
      </c>
      <c r="AT491" s="27">
        <f t="shared" si="301"/>
        <v>360.23686729111705</v>
      </c>
      <c r="AU491" s="27">
        <f t="shared" si="302"/>
        <v>2213.976022170802</v>
      </c>
      <c r="AV491" s="82">
        <f t="shared" si="303"/>
        <v>4.89768374670236E-7</v>
      </c>
      <c r="AW491" s="82">
        <f t="shared" si="304"/>
        <v>9633328.2889918946</v>
      </c>
      <c r="AX491" s="82">
        <f t="shared" si="305"/>
        <v>9.6333282889918949E-6</v>
      </c>
      <c r="AY491" s="70">
        <f t="shared" si="306"/>
        <v>0.13963269631800207</v>
      </c>
      <c r="AZ491" s="16">
        <f t="shared" si="307"/>
        <v>633.55242775006047</v>
      </c>
      <c r="BA491" s="22" t="s">
        <v>305</v>
      </c>
      <c r="BB491" s="23">
        <v>-33.334640802670037</v>
      </c>
      <c r="BC491" s="23">
        <v>15.852890772352112</v>
      </c>
      <c r="BD491" s="23">
        <v>2.8400131367575341</v>
      </c>
      <c r="BE491" s="23">
        <v>2.5676876276189808E-2</v>
      </c>
      <c r="BF491" s="23">
        <v>3.648239135517656</v>
      </c>
      <c r="BG491" s="23">
        <v>447.09127689309389</v>
      </c>
      <c r="BH491" s="42" cm="1">
        <f t="array" ref="BH491">_xll.Bimoment(BE491,AY491,AD491,AE491,$O$75)</f>
        <v>8.6077244630647184E-2</v>
      </c>
      <c r="BI491" s="42">
        <f t="shared" si="308"/>
        <v>0.42630725578985318</v>
      </c>
      <c r="BJ491" s="42">
        <f t="shared" si="309"/>
        <v>2.2017903850489047</v>
      </c>
      <c r="BK491" s="24">
        <f t="shared" si="310"/>
        <v>0.54038697954603754</v>
      </c>
      <c r="BL491" s="26" cm="1">
        <f t="array" ref="BL491">_xll.TCVN5575AnnexEHeSoCx(1,BK491)</f>
        <v>1.1159613020453962</v>
      </c>
      <c r="BM491" s="26">
        <f t="shared" si="311"/>
        <v>1.47</v>
      </c>
      <c r="BN491" s="24">
        <f t="shared" si="312"/>
        <v>1</v>
      </c>
      <c r="BO491" s="26" cm="1">
        <f t="array" ref="BO491">noisuy1chieu(BQ491*BN491,$C$92:$M$92,$C$93:$M$93)</f>
        <v>2.4164128303527832</v>
      </c>
      <c r="BP491" s="24">
        <f t="shared" si="313"/>
        <v>1.1074591184152967E-2</v>
      </c>
      <c r="BQ491" s="26">
        <f t="shared" si="314"/>
        <v>0.47340327304109003</v>
      </c>
      <c r="BR491" s="24">
        <f t="shared" si="315"/>
        <v>3.1727237375613525E-2</v>
      </c>
      <c r="BS491" s="24">
        <f t="shared" si="316"/>
        <v>1.0788917557023768E-3</v>
      </c>
      <c r="BT491" s="42">
        <f t="shared" si="317"/>
        <v>0.51620510160085653</v>
      </c>
      <c r="BU491" s="42">
        <f t="shared" si="318"/>
        <v>0.48555675598094539</v>
      </c>
      <c r="BV491" s="28">
        <f t="shared" si="319"/>
        <v>0.51620510160085653</v>
      </c>
      <c r="BW491" s="5" t="str">
        <f t="shared" si="320"/>
        <v>OK</v>
      </c>
      <c r="BX491" s="51">
        <v>1.2</v>
      </c>
      <c r="BY491" s="96" cm="1">
        <f t="array" ref="BY491">_xll.DCETCVNPhuLucFHeSoOnDinh(AE491*1000, BX491*1000, AH491, AI491, AJ491, AK491, AL491, AM491, $D$29)</f>
        <v>1</v>
      </c>
      <c r="BZ491" s="52">
        <f t="shared" si="321"/>
        <v>0.52829973297548705</v>
      </c>
      <c r="CA491" s="54">
        <f t="shared" si="322"/>
        <v>0.56110586210680302</v>
      </c>
      <c r="CB491" s="5" t="str">
        <f t="shared" si="323"/>
        <v>OK</v>
      </c>
      <c r="CC491" s="56">
        <f t="shared" si="324"/>
        <v>0.40527421278457681</v>
      </c>
      <c r="CD491" s="55">
        <f t="shared" si="325"/>
        <v>0.40527421278457681</v>
      </c>
      <c r="CE491" s="54">
        <f t="shared" si="326"/>
        <v>0.40527421278457681</v>
      </c>
      <c r="CF491" s="52">
        <f t="shared" si="327"/>
        <v>0.38</v>
      </c>
      <c r="CG491" s="5" t="str">
        <f t="shared" si="328"/>
        <v>Check</v>
      </c>
      <c r="CH491" s="57">
        <f t="shared" si="329"/>
        <v>3.4673286780698911</v>
      </c>
      <c r="CI491" s="6">
        <f t="shared" si="330"/>
        <v>3.2</v>
      </c>
      <c r="CJ491" s="5" t="str">
        <f t="shared" si="331"/>
        <v>Gia cường</v>
      </c>
      <c r="DN491" s="181"/>
      <c r="DP491" s="27"/>
      <c r="DQ491" s="27"/>
      <c r="DR491" s="5"/>
      <c r="DS491" s="5"/>
      <c r="DT491" s="27"/>
      <c r="DU491" s="27"/>
      <c r="DV491" s="82"/>
      <c r="DW491" s="82"/>
      <c r="DX491" s="82"/>
      <c r="DY491" s="70"/>
      <c r="DZ491" s="16"/>
      <c r="EH491" s="42"/>
      <c r="EI491" s="42"/>
      <c r="EJ491" s="42"/>
      <c r="EK491" s="24"/>
      <c r="EL491" s="26"/>
      <c r="EM491" s="26"/>
      <c r="EN491" s="24"/>
      <c r="EO491" s="26"/>
      <c r="EP491" s="24"/>
      <c r="EQ491" s="26"/>
      <c r="ER491" s="24"/>
      <c r="ES491" s="24"/>
      <c r="ET491" s="42"/>
      <c r="EU491" s="42"/>
      <c r="EV491" s="28"/>
      <c r="EX491" s="51"/>
      <c r="EY491" s="96"/>
      <c r="EZ491" s="52"/>
      <c r="FA491" s="54"/>
      <c r="FB491" s="5"/>
      <c r="FC491" s="56"/>
      <c r="FD491" s="55"/>
      <c r="FE491" s="54"/>
      <c r="FF491" s="52"/>
      <c r="FG491" s="5"/>
      <c r="FH491" s="57"/>
      <c r="FI491" s="6"/>
      <c r="FJ491" s="5"/>
    </row>
    <row r="492" spans="27:166">
      <c r="AA492" s="18" t="s">
        <v>131</v>
      </c>
      <c r="AB492" s="22" t="s">
        <v>343</v>
      </c>
      <c r="AC492" s="22" t="s">
        <v>211</v>
      </c>
      <c r="AD492" s="74">
        <v>10.5</v>
      </c>
      <c r="AE492" s="74">
        <v>10.5</v>
      </c>
      <c r="AF492" s="22">
        <v>724</v>
      </c>
      <c r="AG492" s="22">
        <v>874</v>
      </c>
      <c r="AH492" s="22">
        <v>874</v>
      </c>
      <c r="AI492" s="6">
        <v>8</v>
      </c>
      <c r="AJ492" s="6">
        <v>300</v>
      </c>
      <c r="AK492" s="6">
        <v>12</v>
      </c>
      <c r="AL492" s="6">
        <v>300</v>
      </c>
      <c r="AM492" s="6">
        <v>12</v>
      </c>
      <c r="AN492" s="5" t="str" cm="1">
        <f t="array" ref="AN492">_xll.Dce_Name_SectI(AF492, AG492, AJ492, AI492, AK492, "x", "-", $Q$14)</f>
        <v>(724-874)x300x8x12</v>
      </c>
      <c r="AO492" s="5">
        <f t="shared" si="296"/>
        <v>850</v>
      </c>
      <c r="AP492" s="27">
        <f t="shared" si="297"/>
        <v>140</v>
      </c>
      <c r="AQ492" s="27">
        <f t="shared" si="298"/>
        <v>174698.22666666668</v>
      </c>
      <c r="AR492" s="5">
        <f t="shared" si="299"/>
        <v>5403.626666666667</v>
      </c>
      <c r="AS492" s="5">
        <f t="shared" si="300"/>
        <v>3997.6710907704046</v>
      </c>
      <c r="AT492" s="27">
        <f t="shared" si="301"/>
        <v>360.24177777777783</v>
      </c>
      <c r="AU492" s="27">
        <f t="shared" si="302"/>
        <v>2274.1</v>
      </c>
      <c r="AV492" s="82">
        <f t="shared" si="303"/>
        <v>4.9271466666666671E-7</v>
      </c>
      <c r="AW492" s="82">
        <f t="shared" si="304"/>
        <v>10031094</v>
      </c>
      <c r="AX492" s="82">
        <f t="shared" si="305"/>
        <v>1.0031094E-5</v>
      </c>
      <c r="AY492" s="70">
        <f t="shared" si="306"/>
        <v>0.13724721180314908</v>
      </c>
      <c r="AZ492" s="16">
        <f t="shared" si="307"/>
        <v>646.5</v>
      </c>
      <c r="BA492" s="22" t="s">
        <v>305</v>
      </c>
      <c r="BB492" s="23">
        <v>-32.227235259263516</v>
      </c>
      <c r="BC492" s="23">
        <v>9.9037752625620818</v>
      </c>
      <c r="BD492" s="23">
        <v>2.8400131367575341</v>
      </c>
      <c r="BE492" s="23">
        <v>2.5676876276189808E-2</v>
      </c>
      <c r="BF492" s="23">
        <v>0.21625344281608222</v>
      </c>
      <c r="BG492" s="23">
        <v>462.65551273773019</v>
      </c>
      <c r="BH492" s="42" cm="1">
        <f t="array" ref="BH492">_xll.Bimoment(BE492,AY492,AD492,AE492,$O$75)</f>
        <v>0.22812479708649785</v>
      </c>
      <c r="BI492" s="42">
        <f t="shared" si="308"/>
        <v>0.41764899069963735</v>
      </c>
      <c r="BJ492" s="42">
        <f t="shared" si="309"/>
        <v>1.3755243420225114</v>
      </c>
      <c r="BK492" s="24">
        <f t="shared" si="310"/>
        <v>0.52941176470588236</v>
      </c>
      <c r="BL492" s="26" cm="1">
        <f t="array" ref="BL492">_xll.TCVN5575AnnexEHeSoCx(1,BK492)</f>
        <v>1.1170588235294117</v>
      </c>
      <c r="BM492" s="26">
        <f t="shared" si="311"/>
        <v>1.47</v>
      </c>
      <c r="BN492" s="24">
        <f t="shared" si="312"/>
        <v>1</v>
      </c>
      <c r="BO492" s="26" cm="1">
        <f t="array" ref="BO492">noisuy1chieu(BQ492*BN492,$C$92:$M$92,$C$93:$M$93)</f>
        <v>2.4241840839385986</v>
      </c>
      <c r="BP492" s="24">
        <f t="shared" si="313"/>
        <v>1.0601064230020895E-2</v>
      </c>
      <c r="BQ492" s="26">
        <f t="shared" si="314"/>
        <v>0.47712161352375321</v>
      </c>
      <c r="BR492" s="24">
        <f t="shared" si="315"/>
        <v>1.8806417381327367E-3</v>
      </c>
      <c r="BS492" s="24">
        <f t="shared" si="316"/>
        <v>2.7930684627778218E-3</v>
      </c>
      <c r="BT492" s="42">
        <f t="shared" si="317"/>
        <v>0.48960331949190683</v>
      </c>
      <c r="BU492" s="42">
        <f t="shared" si="318"/>
        <v>0.49051574621655192</v>
      </c>
      <c r="BV492" s="28">
        <f t="shared" si="319"/>
        <v>0.49051574621655192</v>
      </c>
      <c r="BW492" s="5" t="str">
        <f t="shared" si="320"/>
        <v>OK</v>
      </c>
      <c r="BX492" s="51">
        <v>1.2</v>
      </c>
      <c r="BY492" s="96" cm="1">
        <f t="array" ref="BY492">_xll.DCETCVNPhuLucFHeSoOnDinh(AE492*1000, BX492*1000, AH492, AI492, AJ492, AK492, AL492, AM492, $D$29)</f>
        <v>1</v>
      </c>
      <c r="BZ492" s="52">
        <f t="shared" si="321"/>
        <v>0.53297290828329835</v>
      </c>
      <c r="CA492" s="54">
        <f t="shared" si="322"/>
        <v>0.53764661848420892</v>
      </c>
      <c r="CB492" s="5" t="str">
        <f t="shared" si="323"/>
        <v>OK</v>
      </c>
      <c r="CC492" s="56">
        <f t="shared" si="324"/>
        <v>0.40527421278457681</v>
      </c>
      <c r="CD492" s="55">
        <f t="shared" si="325"/>
        <v>0.40527421278457681</v>
      </c>
      <c r="CE492" s="54">
        <f t="shared" si="326"/>
        <v>0.40527421278457681</v>
      </c>
      <c r="CF492" s="52">
        <f t="shared" si="327"/>
        <v>0.38</v>
      </c>
      <c r="CG492" s="5" t="str">
        <f t="shared" si="328"/>
        <v>Check</v>
      </c>
      <c r="CH492" s="57">
        <f t="shared" si="329"/>
        <v>3.5392097349338045</v>
      </c>
      <c r="CI492" s="6">
        <f t="shared" si="330"/>
        <v>3.2</v>
      </c>
      <c r="CJ492" s="5" t="str">
        <f t="shared" si="331"/>
        <v>Gia cường</v>
      </c>
      <c r="DN492" s="181"/>
      <c r="DP492" s="27"/>
      <c r="DQ492" s="27"/>
      <c r="DR492" s="5"/>
      <c r="DS492" s="5"/>
      <c r="DT492" s="27"/>
      <c r="DU492" s="27"/>
      <c r="DV492" s="82"/>
      <c r="DW492" s="82"/>
      <c r="DX492" s="82"/>
      <c r="DY492" s="70"/>
      <c r="DZ492" s="16"/>
      <c r="EH492" s="42"/>
      <c r="EI492" s="42"/>
      <c r="EJ492" s="42"/>
      <c r="EK492" s="24"/>
      <c r="EL492" s="26"/>
      <c r="EM492" s="26"/>
      <c r="EN492" s="24"/>
      <c r="EO492" s="26"/>
      <c r="EP492" s="24"/>
      <c r="EQ492" s="26"/>
      <c r="ER492" s="24"/>
      <c r="ES492" s="24"/>
      <c r="ET492" s="42"/>
      <c r="EU492" s="42"/>
      <c r="EV492" s="28"/>
      <c r="EX492" s="51"/>
      <c r="EY492" s="96"/>
      <c r="EZ492" s="52"/>
      <c r="FA492" s="54"/>
      <c r="FB492" s="5"/>
      <c r="FC492" s="56"/>
      <c r="FD492" s="55"/>
      <c r="FE492" s="54"/>
      <c r="FF492" s="52"/>
      <c r="FG492" s="5"/>
      <c r="FH492" s="57"/>
      <c r="FI492" s="6"/>
      <c r="FJ492" s="5"/>
    </row>
    <row r="493" spans="27:166">
      <c r="AA493" s="18" t="s">
        <v>131</v>
      </c>
      <c r="AB493" s="22" t="s">
        <v>343</v>
      </c>
      <c r="AC493" s="22" t="s">
        <v>211</v>
      </c>
      <c r="AD493" s="74">
        <v>0</v>
      </c>
      <c r="AE493" s="74">
        <v>10.5</v>
      </c>
      <c r="AF493" s="22">
        <v>724</v>
      </c>
      <c r="AG493" s="22">
        <v>874</v>
      </c>
      <c r="AH493" s="22">
        <v>724</v>
      </c>
      <c r="AI493" s="6">
        <v>8</v>
      </c>
      <c r="AJ493" s="6">
        <v>300</v>
      </c>
      <c r="AK493" s="6">
        <v>12</v>
      </c>
      <c r="AL493" s="6">
        <v>300</v>
      </c>
      <c r="AM493" s="6">
        <v>12</v>
      </c>
      <c r="AN493" s="5" t="str" cm="1">
        <f t="array" ref="AN493">_xll.Dce_Name_SectI(AF493, AG493, AJ493, AI493, AK493, "x", "-", $Q$14)</f>
        <v>(724-874)x300x8x12</v>
      </c>
      <c r="AO493" s="5">
        <f t="shared" si="296"/>
        <v>700</v>
      </c>
      <c r="AP493" s="27">
        <f t="shared" si="297"/>
        <v>128</v>
      </c>
      <c r="AQ493" s="27">
        <f t="shared" si="298"/>
        <v>114125.22666666665</v>
      </c>
      <c r="AR493" s="5">
        <f t="shared" si="299"/>
        <v>5402.9866666666676</v>
      </c>
      <c r="AS493" s="5">
        <f t="shared" si="300"/>
        <v>3152.6305709023936</v>
      </c>
      <c r="AT493" s="27">
        <f t="shared" si="301"/>
        <v>360.19911111111116</v>
      </c>
      <c r="AU493" s="27">
        <f t="shared" si="302"/>
        <v>1771.6</v>
      </c>
      <c r="AV493" s="82">
        <f t="shared" si="303"/>
        <v>4.6711466666666669E-7</v>
      </c>
      <c r="AW493" s="82">
        <f t="shared" si="304"/>
        <v>6843744</v>
      </c>
      <c r="AX493" s="82">
        <f t="shared" si="305"/>
        <v>6.8437439999999997E-6</v>
      </c>
      <c r="AY493" s="70">
        <f t="shared" si="306"/>
        <v>0.16178744234285594</v>
      </c>
      <c r="AZ493" s="16">
        <f t="shared" si="307"/>
        <v>534</v>
      </c>
      <c r="BA493" s="22" t="s">
        <v>306</v>
      </c>
      <c r="BB493" s="23">
        <v>-3.6328043509010968</v>
      </c>
      <c r="BC493" s="23">
        <v>47.31445340358573</v>
      </c>
      <c r="BD493" s="23">
        <v>9.1783751729775709E-2</v>
      </c>
      <c r="BE493" s="23">
        <v>2.0597268602239083E-2</v>
      </c>
      <c r="BF493" s="23">
        <v>9.4409118508337997E-2</v>
      </c>
      <c r="BG493" s="23">
        <v>123.1882051444195</v>
      </c>
      <c r="BH493" s="42" cm="1">
        <f t="array" ref="BH493">_xll.Bimoment(BE493,AY493,AD493,AE493,$O$75)</f>
        <v>0.18071899962389537</v>
      </c>
      <c r="BI493" s="42">
        <f t="shared" si="308"/>
        <v>1.6389955666031377E-2</v>
      </c>
      <c r="BJ493" s="42">
        <f t="shared" si="309"/>
        <v>6.5714518616091295</v>
      </c>
      <c r="BK493" s="24">
        <f t="shared" si="310"/>
        <v>0.6428571428571429</v>
      </c>
      <c r="BL493" s="26" cm="1">
        <f t="array" ref="BL493">_xll.TCVN5575AnnexEHeSoCx(1,BK493)</f>
        <v>1.1057142857142856</v>
      </c>
      <c r="BM493" s="26">
        <f t="shared" si="311"/>
        <v>1.47</v>
      </c>
      <c r="BN493" s="24">
        <f t="shared" si="312"/>
        <v>1</v>
      </c>
      <c r="BO493" s="26" cm="1">
        <f t="array" ref="BO493">noisuy1chieu(BQ493*BN493,$C$92:$M$92,$C$93:$M$93)</f>
        <v>1.7671370506286621</v>
      </c>
      <c r="BP493" s="24">
        <f t="shared" si="313"/>
        <v>1.3070328153941034E-3</v>
      </c>
      <c r="BQ493" s="26">
        <f t="shared" si="314"/>
        <v>0.16274497068062391</v>
      </c>
      <c r="BR493" s="24">
        <f t="shared" si="315"/>
        <v>8.2112338982184851E-4</v>
      </c>
      <c r="BS493" s="24">
        <f t="shared" si="316"/>
        <v>3.6748154583731221E-3</v>
      </c>
      <c r="BT493" s="42">
        <f t="shared" si="317"/>
        <v>0.16487312688583985</v>
      </c>
      <c r="BU493" s="42">
        <f t="shared" si="318"/>
        <v>0.16772681895439112</v>
      </c>
      <c r="BV493" s="28">
        <f t="shared" si="319"/>
        <v>0.16772681895439112</v>
      </c>
      <c r="BW493" s="5" t="str">
        <f t="shared" si="320"/>
        <v>OK</v>
      </c>
      <c r="BX493" s="51">
        <v>1.2</v>
      </c>
      <c r="BY493" s="96" cm="1">
        <f t="array" ref="BY493">_xll.DCETCVNPhuLucFHeSoOnDinh(AE493*1000, BX493*1000, AH493, AI493, AJ493, AK493, AL493, AM493, $D$29)</f>
        <v>1</v>
      </c>
      <c r="BZ493" s="52">
        <f t="shared" si="321"/>
        <v>0.17994943900971841</v>
      </c>
      <c r="CA493" s="54">
        <f t="shared" si="322"/>
        <v>0.18444537785791337</v>
      </c>
      <c r="CB493" s="5" t="str">
        <f t="shared" si="323"/>
        <v>OK</v>
      </c>
      <c r="CC493" s="56">
        <f t="shared" si="324"/>
        <v>0.40527421278457681</v>
      </c>
      <c r="CD493" s="55">
        <f t="shared" si="325"/>
        <v>0.40527421278457681</v>
      </c>
      <c r="CE493" s="54">
        <f t="shared" si="326"/>
        <v>0.40527421278457681</v>
      </c>
      <c r="CF493" s="52">
        <f t="shared" si="327"/>
        <v>0.38</v>
      </c>
      <c r="CG493" s="5" t="str">
        <f t="shared" si="328"/>
        <v>Check</v>
      </c>
      <c r="CH493" s="57">
        <f t="shared" si="329"/>
        <v>2.9146433111219565</v>
      </c>
      <c r="CI493" s="6">
        <f t="shared" si="330"/>
        <v>3.2</v>
      </c>
      <c r="CJ493" s="5" t="str">
        <f t="shared" si="331"/>
        <v>OK</v>
      </c>
      <c r="DN493" s="181"/>
      <c r="DP493" s="27"/>
      <c r="DQ493" s="27"/>
      <c r="DR493" s="5"/>
      <c r="DS493" s="5"/>
      <c r="DT493" s="27"/>
      <c r="DU493" s="27"/>
      <c r="DV493" s="82"/>
      <c r="DW493" s="82"/>
      <c r="DX493" s="82"/>
      <c r="DY493" s="70"/>
      <c r="DZ493" s="16"/>
      <c r="EH493" s="42"/>
      <c r="EI493" s="42"/>
      <c r="EJ493" s="42"/>
      <c r="EK493" s="24"/>
      <c r="EL493" s="26"/>
      <c r="EM493" s="26"/>
      <c r="EN493" s="24"/>
      <c r="EO493" s="26"/>
      <c r="EP493" s="24"/>
      <c r="EQ493" s="26"/>
      <c r="ER493" s="24"/>
      <c r="ES493" s="24"/>
      <c r="ET493" s="42"/>
      <c r="EU493" s="42"/>
      <c r="EV493" s="28"/>
      <c r="EX493" s="51"/>
      <c r="EY493" s="96"/>
      <c r="EZ493" s="52"/>
      <c r="FA493" s="54"/>
      <c r="FB493" s="5"/>
      <c r="FC493" s="56"/>
      <c r="FD493" s="55"/>
      <c r="FE493" s="54"/>
      <c r="FF493" s="52"/>
      <c r="FG493" s="5"/>
      <c r="FH493" s="57"/>
      <c r="FI493" s="6"/>
      <c r="FJ493" s="5"/>
    </row>
    <row r="494" spans="27:166">
      <c r="AA494" s="18" t="s">
        <v>131</v>
      </c>
      <c r="AB494" s="22" t="s">
        <v>343</v>
      </c>
      <c r="AC494" s="22" t="s">
        <v>211</v>
      </c>
      <c r="AD494" s="74">
        <v>5.25</v>
      </c>
      <c r="AE494" s="74">
        <v>10.5</v>
      </c>
      <c r="AF494" s="22">
        <v>724</v>
      </c>
      <c r="AG494" s="22">
        <v>874</v>
      </c>
      <c r="AH494" s="22">
        <v>798.99999999999989</v>
      </c>
      <c r="AI494" s="6">
        <v>8</v>
      </c>
      <c r="AJ494" s="6">
        <v>300</v>
      </c>
      <c r="AK494" s="6">
        <v>12</v>
      </c>
      <c r="AL494" s="6">
        <v>300</v>
      </c>
      <c r="AM494" s="6">
        <v>12</v>
      </c>
      <c r="AN494" s="5" t="str" cm="1">
        <f t="array" ref="AN494">_xll.Dce_Name_SectI(AF494, AG494, AJ494, AI494, AK494, "x", "-", $Q$14)</f>
        <v>(724-874)x300x8x12</v>
      </c>
      <c r="AO494" s="5">
        <f t="shared" si="296"/>
        <v>774.99999999999989</v>
      </c>
      <c r="AP494" s="27">
        <f t="shared" si="297"/>
        <v>134</v>
      </c>
      <c r="AQ494" s="27">
        <f t="shared" si="298"/>
        <v>142527.3516666666</v>
      </c>
      <c r="AR494" s="5">
        <f t="shared" si="299"/>
        <v>5403.3066666666673</v>
      </c>
      <c r="AS494" s="5">
        <f t="shared" si="300"/>
        <v>3567.6433458489764</v>
      </c>
      <c r="AT494" s="27">
        <f t="shared" si="301"/>
        <v>360.22044444444447</v>
      </c>
      <c r="AU494" s="27">
        <f t="shared" si="302"/>
        <v>2017.2249999999995</v>
      </c>
      <c r="AV494" s="82">
        <f t="shared" si="303"/>
        <v>4.799146666666667E-7</v>
      </c>
      <c r="AW494" s="82">
        <f t="shared" si="304"/>
        <v>8361481.4999999972</v>
      </c>
      <c r="AX494" s="82">
        <f t="shared" si="305"/>
        <v>8.3614814999999972E-6</v>
      </c>
      <c r="AY494" s="70">
        <f t="shared" si="306"/>
        <v>0.1483611975238546</v>
      </c>
      <c r="AZ494" s="16">
        <f t="shared" si="307"/>
        <v>590.24999999999989</v>
      </c>
      <c r="BA494" s="22" t="s">
        <v>306</v>
      </c>
      <c r="BB494" s="23">
        <v>1.130729619255427</v>
      </c>
      <c r="BC494" s="23">
        <v>23.050385759376155</v>
      </c>
      <c r="BD494" s="23">
        <v>9.1783751729775709E-2</v>
      </c>
      <c r="BE494" s="23">
        <v>2.0597268602239083E-2</v>
      </c>
      <c r="BF494" s="23">
        <v>0.38745557807312331</v>
      </c>
      <c r="BG494" s="23">
        <v>308.02235731710959</v>
      </c>
      <c r="BH494" s="42" cm="1">
        <f t="array" ref="BH494">_xll.Bimoment(BE494,AY494,AD494,AE494,$O$75)</f>
        <v>-8.8324993816987191E-2</v>
      </c>
      <c r="BI494" s="42">
        <f t="shared" si="308"/>
        <v>1.4803830924157374E-2</v>
      </c>
      <c r="BJ494" s="42">
        <f t="shared" si="309"/>
        <v>3.2014424665800219</v>
      </c>
      <c r="BK494" s="24">
        <f t="shared" si="310"/>
        <v>0.58064516129032262</v>
      </c>
      <c r="BL494" s="26" cm="1">
        <f t="array" ref="BL494">_xll.TCVN5575AnnexEHeSoCx(1,BK494)</f>
        <v>1.1119354838709676</v>
      </c>
      <c r="BM494" s="26">
        <f t="shared" si="311"/>
        <v>1.47</v>
      </c>
      <c r="BN494" s="24">
        <f t="shared" si="312"/>
        <v>1</v>
      </c>
      <c r="BO494" s="26" cm="1">
        <f t="array" ref="BO494">noisuy1chieu(BQ494*BN494,$C$92:$M$92,$C$93:$M$93)</f>
        <v>2.1743464469909668</v>
      </c>
      <c r="BP494" s="24">
        <f t="shared" si="313"/>
        <v>3.8860503411174342E-4</v>
      </c>
      <c r="BQ494" s="26">
        <f t="shared" si="314"/>
        <v>0.357582017923467</v>
      </c>
      <c r="BR494" s="24">
        <f t="shared" si="315"/>
        <v>3.3696956498739656E-3</v>
      </c>
      <c r="BS494" s="24">
        <f t="shared" si="316"/>
        <v>1.3205720076591681E-3</v>
      </c>
      <c r="BT494" s="42">
        <f t="shared" si="317"/>
        <v>0.36134031860745269</v>
      </c>
      <c r="BU494" s="42">
        <f t="shared" si="318"/>
        <v>0.35929119496523793</v>
      </c>
      <c r="BV494" s="28">
        <f t="shared" si="319"/>
        <v>0.36134031860745269</v>
      </c>
      <c r="BW494" s="5" t="str">
        <f t="shared" si="320"/>
        <v>OK</v>
      </c>
      <c r="BX494" s="51">
        <v>1.2</v>
      </c>
      <c r="BY494" s="96" cm="1">
        <f t="array" ref="BY494">_xll.DCETCVNPhuLucFHeSoOnDinh(AE494*1000, BX494*1000, AH494, AI494, AJ494, AK494, AL494, AM494, $D$29)</f>
        <v>1</v>
      </c>
      <c r="BZ494" s="52">
        <f t="shared" si="321"/>
        <v>0.39760813412328738</v>
      </c>
      <c r="CA494" s="54">
        <f t="shared" si="322"/>
        <v>0.40229840178082049</v>
      </c>
      <c r="CB494" s="5" t="str">
        <f t="shared" si="323"/>
        <v>OK</v>
      </c>
      <c r="CC494" s="56">
        <f t="shared" si="324"/>
        <v>0.40527421278457681</v>
      </c>
      <c r="CD494" s="55">
        <f t="shared" si="325"/>
        <v>0.40527421278457681</v>
      </c>
      <c r="CE494" s="54">
        <f t="shared" si="326"/>
        <v>0.40527421278457681</v>
      </c>
      <c r="CF494" s="52">
        <f t="shared" si="327"/>
        <v>0.38</v>
      </c>
      <c r="CG494" s="5" t="str">
        <f t="shared" si="328"/>
        <v>Check</v>
      </c>
      <c r="CH494" s="57">
        <f t="shared" si="329"/>
        <v>3.2269265230278799</v>
      </c>
      <c r="CI494" s="6">
        <f t="shared" si="330"/>
        <v>3.2</v>
      </c>
      <c r="CJ494" s="5" t="str">
        <f t="shared" si="331"/>
        <v>Gia cường</v>
      </c>
      <c r="DN494" s="181"/>
      <c r="DP494" s="27"/>
      <c r="DQ494" s="27"/>
      <c r="DR494" s="5"/>
      <c r="DS494" s="5"/>
      <c r="DT494" s="27"/>
      <c r="DU494" s="27"/>
      <c r="DV494" s="82"/>
      <c r="DW494" s="82"/>
      <c r="DX494" s="82"/>
      <c r="DY494" s="70"/>
      <c r="DZ494" s="16"/>
      <c r="EH494" s="42"/>
      <c r="EI494" s="42"/>
      <c r="EJ494" s="42"/>
      <c r="EK494" s="24"/>
      <c r="EL494" s="26"/>
      <c r="EM494" s="26"/>
      <c r="EN494" s="24"/>
      <c r="EO494" s="26"/>
      <c r="EP494" s="24"/>
      <c r="EQ494" s="26"/>
      <c r="ER494" s="24"/>
      <c r="ES494" s="24"/>
      <c r="ET494" s="42"/>
      <c r="EU494" s="42"/>
      <c r="EV494" s="28"/>
      <c r="EX494" s="51"/>
      <c r="EY494" s="96"/>
      <c r="EZ494" s="52"/>
      <c r="FA494" s="54"/>
      <c r="FB494" s="5"/>
      <c r="FC494" s="56"/>
      <c r="FD494" s="55"/>
      <c r="FE494" s="54"/>
      <c r="FF494" s="52"/>
      <c r="FG494" s="5"/>
      <c r="FH494" s="57"/>
      <c r="FI494" s="6"/>
      <c r="FJ494" s="5"/>
    </row>
    <row r="495" spans="27:166">
      <c r="AA495" s="18" t="s">
        <v>131</v>
      </c>
      <c r="AB495" s="22" t="s">
        <v>343</v>
      </c>
      <c r="AC495" s="22" t="s">
        <v>211</v>
      </c>
      <c r="AD495" s="74">
        <v>6.47</v>
      </c>
      <c r="AE495" s="74">
        <v>10.5</v>
      </c>
      <c r="AF495" s="22">
        <v>724</v>
      </c>
      <c r="AG495" s="22">
        <v>874</v>
      </c>
      <c r="AH495" s="22">
        <v>816.4552427885651</v>
      </c>
      <c r="AI495" s="6">
        <v>8</v>
      </c>
      <c r="AJ495" s="6">
        <v>300</v>
      </c>
      <c r="AK495" s="6">
        <v>12</v>
      </c>
      <c r="AL495" s="6">
        <v>300</v>
      </c>
      <c r="AM495" s="6">
        <v>12</v>
      </c>
      <c r="AN495" s="5" t="str" cm="1">
        <f t="array" ref="AN495">_xll.Dce_Name_SectI(AF495, AG495, AJ495, AI495, AK495, "x", "-", $Q$14)</f>
        <v>(724-874)x300x8x12</v>
      </c>
      <c r="AO495" s="5">
        <f t="shared" si="296"/>
        <v>792.4552427885651</v>
      </c>
      <c r="AP495" s="27">
        <f t="shared" si="297"/>
        <v>135.39641942308521</v>
      </c>
      <c r="AQ495" s="27">
        <f t="shared" si="298"/>
        <v>149672.00629356262</v>
      </c>
      <c r="AR495" s="5">
        <f t="shared" si="299"/>
        <v>5403.3811423692314</v>
      </c>
      <c r="AS495" s="5">
        <f t="shared" si="300"/>
        <v>3666.3860662432589</v>
      </c>
      <c r="AT495" s="27">
        <f t="shared" si="301"/>
        <v>360.22540949128211</v>
      </c>
      <c r="AU495" s="27">
        <f t="shared" si="302"/>
        <v>2076.0047488425012</v>
      </c>
      <c r="AV495" s="82">
        <f t="shared" si="303"/>
        <v>4.8289369476924839E-7</v>
      </c>
      <c r="AW495" s="82">
        <f t="shared" si="304"/>
        <v>8736501.2082751244</v>
      </c>
      <c r="AX495" s="82">
        <f t="shared" si="305"/>
        <v>8.736501208275125E-6</v>
      </c>
      <c r="AY495" s="70">
        <f t="shared" si="306"/>
        <v>0.1455918056309819</v>
      </c>
      <c r="AZ495" s="16">
        <f t="shared" si="307"/>
        <v>603.34143209142383</v>
      </c>
      <c r="BA495" s="22" t="s">
        <v>306</v>
      </c>
      <c r="BB495" s="23">
        <v>2.2443043129251108</v>
      </c>
      <c r="BC495" s="23">
        <v>17.361788510725372</v>
      </c>
      <c r="BD495" s="23">
        <v>9.1783751729775709E-2</v>
      </c>
      <c r="BE495" s="23">
        <v>2.0597268602239083E-2</v>
      </c>
      <c r="BF495" s="23">
        <v>0.49960311500735899</v>
      </c>
      <c r="BG495" s="23">
        <v>332.71310237120588</v>
      </c>
      <c r="BH495" s="42" cm="1">
        <f t="array" ref="BH495">_xll.Bimoment(BE495,AY495,AD495,AE495,$O$75)</f>
        <v>-7.4575822863043595E-2</v>
      </c>
      <c r="BI495" s="42">
        <f t="shared" si="308"/>
        <v>1.4477750094566621E-2</v>
      </c>
      <c r="BJ495" s="42">
        <f t="shared" si="309"/>
        <v>2.4113595153785239</v>
      </c>
      <c r="BK495" s="24">
        <f t="shared" si="310"/>
        <v>0.56785541403764106</v>
      </c>
      <c r="BL495" s="26" cm="1">
        <f t="array" ref="BL495">_xll.TCVN5575AnnexEHeSoCx(1,BK495)</f>
        <v>1.1132144585962358</v>
      </c>
      <c r="BM495" s="26">
        <f t="shared" si="311"/>
        <v>1.47</v>
      </c>
      <c r="BN495" s="24">
        <f t="shared" si="312"/>
        <v>1</v>
      </c>
      <c r="BO495" s="26" cm="1">
        <f t="array" ref="BO495">noisuy1chieu(BQ495*BN495,$C$92:$M$92,$C$93:$M$93)</f>
        <v>2.2116096019744873</v>
      </c>
      <c r="BP495" s="24">
        <f t="shared" si="313"/>
        <v>7.6335932748130306E-4</v>
      </c>
      <c r="BQ495" s="26">
        <f t="shared" si="314"/>
        <v>0.37541128526254081</v>
      </c>
      <c r="BR495" s="24">
        <f t="shared" si="315"/>
        <v>4.344981294555331E-3</v>
      </c>
      <c r="BS495" s="24">
        <f t="shared" si="316"/>
        <v>1.0724317122586906E-3</v>
      </c>
      <c r="BT495" s="42">
        <f t="shared" si="317"/>
        <v>0.38051962588457744</v>
      </c>
      <c r="BU495" s="42">
        <f t="shared" si="318"/>
        <v>0.37724707630228077</v>
      </c>
      <c r="BV495" s="28">
        <f t="shared" si="319"/>
        <v>0.38051962588457744</v>
      </c>
      <c r="BW495" s="5" t="str">
        <f t="shared" si="320"/>
        <v>OK</v>
      </c>
      <c r="BX495" s="51">
        <v>1.2</v>
      </c>
      <c r="BY495" s="96" cm="1">
        <f t="array" ref="BY495">_xll.DCETCVNPhuLucFHeSoOnDinh(AE495*1000, BX495*1000, AH495, AI495, AJ495, AK495, AL495, AM495, $D$29)</f>
        <v>1</v>
      </c>
      <c r="BZ495" s="52">
        <f t="shared" si="321"/>
        <v>0.41791327067445644</v>
      </c>
      <c r="CA495" s="54">
        <f t="shared" si="322"/>
        <v>0.42333068368127047</v>
      </c>
      <c r="CB495" s="5" t="str">
        <f t="shared" si="323"/>
        <v>OK</v>
      </c>
      <c r="CC495" s="56">
        <f t="shared" si="324"/>
        <v>0.40527421278457681</v>
      </c>
      <c r="CD495" s="55">
        <f t="shared" si="325"/>
        <v>0.40527421278457681</v>
      </c>
      <c r="CE495" s="54">
        <f t="shared" si="326"/>
        <v>0.40527421278457681</v>
      </c>
      <c r="CF495" s="52">
        <f t="shared" si="327"/>
        <v>0.38</v>
      </c>
      <c r="CG495" s="5" t="str">
        <f t="shared" si="328"/>
        <v>Check</v>
      </c>
      <c r="CH495" s="57">
        <f t="shared" si="329"/>
        <v>3.2996062467960248</v>
      </c>
      <c r="CI495" s="6">
        <f t="shared" si="330"/>
        <v>3.2</v>
      </c>
      <c r="CJ495" s="5" t="str">
        <f t="shared" si="331"/>
        <v>Gia cường</v>
      </c>
      <c r="DN495" s="181"/>
      <c r="DP495" s="27"/>
      <c r="DQ495" s="27"/>
      <c r="DR495" s="5"/>
      <c r="DS495" s="5"/>
      <c r="DT495" s="27"/>
      <c r="DU495" s="27"/>
      <c r="DV495" s="82"/>
      <c r="DW495" s="82"/>
      <c r="DX495" s="82"/>
      <c r="DY495" s="70"/>
      <c r="DZ495" s="16"/>
      <c r="EH495" s="42"/>
      <c r="EI495" s="42"/>
      <c r="EJ495" s="42"/>
      <c r="EK495" s="24"/>
      <c r="EL495" s="26"/>
      <c r="EM495" s="26"/>
      <c r="EN495" s="24"/>
      <c r="EO495" s="26"/>
      <c r="EP495" s="24"/>
      <c r="EQ495" s="26"/>
      <c r="ER495" s="24"/>
      <c r="ES495" s="24"/>
      <c r="ET495" s="42"/>
      <c r="EU495" s="42"/>
      <c r="EV495" s="28"/>
      <c r="EX495" s="51"/>
      <c r="EY495" s="96"/>
      <c r="EZ495" s="52"/>
      <c r="FA495" s="54"/>
      <c r="FB495" s="5"/>
      <c r="FC495" s="56"/>
      <c r="FD495" s="55"/>
      <c r="FE495" s="54"/>
      <c r="FF495" s="52"/>
      <c r="FG495" s="5"/>
      <c r="FH495" s="57"/>
      <c r="FI495" s="6"/>
      <c r="FJ495" s="5"/>
    </row>
    <row r="496" spans="27:166">
      <c r="AA496" s="18" t="s">
        <v>131</v>
      </c>
      <c r="AB496" s="22" t="s">
        <v>343</v>
      </c>
      <c r="AC496" s="22" t="s">
        <v>211</v>
      </c>
      <c r="AD496" s="74">
        <v>6.47</v>
      </c>
      <c r="AE496" s="74">
        <v>10.5</v>
      </c>
      <c r="AF496" s="22">
        <v>724</v>
      </c>
      <c r="AG496" s="22">
        <v>874</v>
      </c>
      <c r="AH496" s="22">
        <v>816.4552427885651</v>
      </c>
      <c r="AI496" s="6">
        <v>8</v>
      </c>
      <c r="AJ496" s="6">
        <v>300</v>
      </c>
      <c r="AK496" s="6">
        <v>12</v>
      </c>
      <c r="AL496" s="6">
        <v>300</v>
      </c>
      <c r="AM496" s="6">
        <v>12</v>
      </c>
      <c r="AN496" s="5" t="str" cm="1">
        <f t="array" ref="AN496">_xll.Dce_Name_SectI(AF496, AG496, AJ496, AI496, AK496, "x", "-", $Q$14)</f>
        <v>(724-874)x300x8x12</v>
      </c>
      <c r="AO496" s="5">
        <f t="shared" si="296"/>
        <v>792.4552427885651</v>
      </c>
      <c r="AP496" s="27">
        <f t="shared" si="297"/>
        <v>135.39641942308521</v>
      </c>
      <c r="AQ496" s="27">
        <f t="shared" si="298"/>
        <v>149672.00629356262</v>
      </c>
      <c r="AR496" s="5">
        <f t="shared" si="299"/>
        <v>5403.3811423692314</v>
      </c>
      <c r="AS496" s="5">
        <f t="shared" si="300"/>
        <v>3666.3860662432589</v>
      </c>
      <c r="AT496" s="27">
        <f t="shared" si="301"/>
        <v>360.22540949128211</v>
      </c>
      <c r="AU496" s="27">
        <f t="shared" si="302"/>
        <v>2076.0047488425012</v>
      </c>
      <c r="AV496" s="82">
        <f t="shared" si="303"/>
        <v>4.8289369476924839E-7</v>
      </c>
      <c r="AW496" s="82">
        <f t="shared" si="304"/>
        <v>8736501.2082751244</v>
      </c>
      <c r="AX496" s="82">
        <f t="shared" si="305"/>
        <v>8.736501208275125E-6</v>
      </c>
      <c r="AY496" s="70">
        <f t="shared" si="306"/>
        <v>0.1455918056309819</v>
      </c>
      <c r="AZ496" s="16">
        <f t="shared" si="307"/>
        <v>603.34143209142383</v>
      </c>
      <c r="BA496" s="22" t="s">
        <v>306</v>
      </c>
      <c r="BB496" s="23">
        <v>2.3185207981587155</v>
      </c>
      <c r="BC496" s="23">
        <v>16.737483945857093</v>
      </c>
      <c r="BD496" s="23">
        <v>0.26235756368448904</v>
      </c>
      <c r="BE496" s="23">
        <v>2.059601809295733E-2</v>
      </c>
      <c r="BF496" s="23">
        <v>0.49960316656643045</v>
      </c>
      <c r="BG496" s="23">
        <v>332.71309415758333</v>
      </c>
      <c r="BH496" s="42" cm="1">
        <f t="array" ref="BH496">_xll.Bimoment(BE496,AY496,AD496,AE496,$O$75)</f>
        <v>-7.4571295187045125E-2</v>
      </c>
      <c r="BI496" s="42">
        <f t="shared" si="308"/>
        <v>4.1383656375545079E-2</v>
      </c>
      <c r="BJ496" s="42">
        <f t="shared" si="309"/>
        <v>2.3246505480357071</v>
      </c>
      <c r="BK496" s="24">
        <f t="shared" si="310"/>
        <v>0.56785541403764106</v>
      </c>
      <c r="BL496" s="26" cm="1">
        <f t="array" ref="BL496">_xll.TCVN5575AnnexEHeSoCx(1,BK496)</f>
        <v>1.1132144585962358</v>
      </c>
      <c r="BM496" s="26">
        <f t="shared" si="311"/>
        <v>1.47</v>
      </c>
      <c r="BN496" s="24">
        <f t="shared" si="312"/>
        <v>1</v>
      </c>
      <c r="BO496" s="26" cm="1">
        <f t="array" ref="BO496">noisuy1chieu(BQ496*BN496,$C$92:$M$92,$C$93:$M$93)</f>
        <v>2.2116096019744873</v>
      </c>
      <c r="BP496" s="24">
        <f t="shared" si="313"/>
        <v>7.8860271623641817E-4</v>
      </c>
      <c r="BQ496" s="26">
        <f t="shared" si="314"/>
        <v>0.3754112759948367</v>
      </c>
      <c r="BR496" s="24">
        <f t="shared" si="315"/>
        <v>4.344981742957661E-3</v>
      </c>
      <c r="BS496" s="24">
        <f t="shared" si="316"/>
        <v>1.0723666023727089E-3</v>
      </c>
      <c r="BT496" s="42">
        <f t="shared" si="317"/>
        <v>0.3805448604540308</v>
      </c>
      <c r="BU496" s="42">
        <f t="shared" si="318"/>
        <v>0.37727224531344583</v>
      </c>
      <c r="BV496" s="28">
        <f t="shared" si="319"/>
        <v>0.3805448604540308</v>
      </c>
      <c r="BW496" s="5" t="str">
        <f t="shared" si="320"/>
        <v>OK</v>
      </c>
      <c r="BX496" s="51">
        <v>1.2</v>
      </c>
      <c r="BY496" s="96" cm="1">
        <f t="array" ref="BY496">_xll.DCETCVNPhuLucFHeSoOnDinh(AE496*1000, BX496*1000, AH496, AI496, AJ496, AK496, AL496, AM496, $D$29)</f>
        <v>1</v>
      </c>
      <c r="BZ496" s="52">
        <f t="shared" si="321"/>
        <v>0.41791326035751414</v>
      </c>
      <c r="CA496" s="54">
        <f t="shared" si="322"/>
        <v>0.4233306087028445</v>
      </c>
      <c r="CB496" s="5" t="str">
        <f t="shared" si="323"/>
        <v>OK</v>
      </c>
      <c r="CC496" s="56">
        <f t="shared" si="324"/>
        <v>0.40527421278457681</v>
      </c>
      <c r="CD496" s="55">
        <f t="shared" si="325"/>
        <v>0.40527421278457681</v>
      </c>
      <c r="CE496" s="54">
        <f t="shared" si="326"/>
        <v>0.40527421278457681</v>
      </c>
      <c r="CF496" s="52">
        <f t="shared" si="327"/>
        <v>0.38</v>
      </c>
      <c r="CG496" s="5" t="str">
        <f t="shared" si="328"/>
        <v>Check</v>
      </c>
      <c r="CH496" s="57">
        <f t="shared" si="329"/>
        <v>3.2996062467960248</v>
      </c>
      <c r="CI496" s="6">
        <f t="shared" si="330"/>
        <v>3.2</v>
      </c>
      <c r="CJ496" s="5" t="str">
        <f t="shared" si="331"/>
        <v>Gia cường</v>
      </c>
      <c r="DN496" s="181"/>
      <c r="DP496" s="27"/>
      <c r="DQ496" s="27"/>
      <c r="DR496" s="5"/>
      <c r="DS496" s="5"/>
      <c r="DT496" s="27"/>
      <c r="DU496" s="27"/>
      <c r="DV496" s="82"/>
      <c r="DW496" s="82"/>
      <c r="DX496" s="82"/>
      <c r="DY496" s="70"/>
      <c r="DZ496" s="16"/>
      <c r="EH496" s="42"/>
      <c r="EI496" s="42"/>
      <c r="EJ496" s="42"/>
      <c r="EK496" s="24"/>
      <c r="EL496" s="26"/>
      <c r="EM496" s="26"/>
      <c r="EN496" s="24"/>
      <c r="EO496" s="26"/>
      <c r="EP496" s="24"/>
      <c r="EQ496" s="26"/>
      <c r="ER496" s="24"/>
      <c r="ES496" s="24"/>
      <c r="ET496" s="42"/>
      <c r="EU496" s="42"/>
      <c r="EV496" s="28"/>
      <c r="EX496" s="51"/>
      <c r="EY496" s="96"/>
      <c r="EZ496" s="52"/>
      <c r="FA496" s="54"/>
      <c r="FB496" s="5"/>
      <c r="FC496" s="56"/>
      <c r="FD496" s="55"/>
      <c r="FE496" s="54"/>
      <c r="FF496" s="52"/>
      <c r="FG496" s="5"/>
      <c r="FH496" s="57"/>
      <c r="FI496" s="6"/>
      <c r="FJ496" s="5"/>
    </row>
    <row r="497" spans="27:166">
      <c r="AA497" s="18" t="s">
        <v>131</v>
      </c>
      <c r="AB497" s="22" t="s">
        <v>343</v>
      </c>
      <c r="AC497" s="22" t="s">
        <v>211</v>
      </c>
      <c r="AD497" s="74">
        <v>9.2899999999999991</v>
      </c>
      <c r="AE497" s="74">
        <v>10.5</v>
      </c>
      <c r="AF497" s="22">
        <v>724</v>
      </c>
      <c r="AG497" s="22">
        <v>874</v>
      </c>
      <c r="AH497" s="22">
        <v>856.73657033341397</v>
      </c>
      <c r="AI497" s="6">
        <v>8</v>
      </c>
      <c r="AJ497" s="6">
        <v>300</v>
      </c>
      <c r="AK497" s="6">
        <v>12</v>
      </c>
      <c r="AL497" s="6">
        <v>300</v>
      </c>
      <c r="AM497" s="6">
        <v>12</v>
      </c>
      <c r="AN497" s="5" t="str" cm="1">
        <f t="array" ref="AN497">_xll.Dce_Name_SectI(AF497, AG497, AJ497, AI497, AK497, "x", "-", $Q$14)</f>
        <v>(724-874)x300x8x12</v>
      </c>
      <c r="AO497" s="5">
        <f t="shared" si="296"/>
        <v>832.73657033341397</v>
      </c>
      <c r="AP497" s="27">
        <f t="shared" si="297"/>
        <v>138.6189256266731</v>
      </c>
      <c r="AQ497" s="27">
        <f t="shared" si="298"/>
        <v>166950.4396903282</v>
      </c>
      <c r="AR497" s="5">
        <f t="shared" si="299"/>
        <v>5403.5530093667558</v>
      </c>
      <c r="AS497" s="5">
        <f t="shared" si="300"/>
        <v>3897.3576119286358</v>
      </c>
      <c r="AT497" s="27">
        <f t="shared" si="301"/>
        <v>360.23686729111705</v>
      </c>
      <c r="AU497" s="27">
        <f t="shared" si="302"/>
        <v>2213.976022170802</v>
      </c>
      <c r="AV497" s="82">
        <f t="shared" si="303"/>
        <v>4.89768374670236E-7</v>
      </c>
      <c r="AW497" s="82">
        <f t="shared" si="304"/>
        <v>9633328.2889918946</v>
      </c>
      <c r="AX497" s="82">
        <f t="shared" si="305"/>
        <v>9.6333282889918949E-6</v>
      </c>
      <c r="AY497" s="70">
        <f t="shared" si="306"/>
        <v>0.13963269631800207</v>
      </c>
      <c r="AZ497" s="16">
        <f t="shared" si="307"/>
        <v>633.55242775006047</v>
      </c>
      <c r="BA497" s="22" t="s">
        <v>306</v>
      </c>
      <c r="BB497" s="23">
        <v>4.8953532443698888</v>
      </c>
      <c r="BC497" s="23">
        <v>3.5501956206466314</v>
      </c>
      <c r="BD497" s="23">
        <v>0.26235756368448904</v>
      </c>
      <c r="BE497" s="23">
        <v>2.059601809295733E-2</v>
      </c>
      <c r="BF497" s="23">
        <v>1.2393709335325966</v>
      </c>
      <c r="BG497" s="23">
        <v>361.33519790510843</v>
      </c>
      <c r="BH497" s="42" cm="1">
        <f t="array" ref="BH497">_xll.Bimoment(BE497,AY497,AD497,AE497,$O$75)</f>
        <v>6.9044554669941999E-2</v>
      </c>
      <c r="BI497" s="42">
        <f t="shared" si="308"/>
        <v>3.938183650014395E-2</v>
      </c>
      <c r="BJ497" s="42">
        <f t="shared" si="309"/>
        <v>0.49308272508980999</v>
      </c>
      <c r="BK497" s="24">
        <f t="shared" si="310"/>
        <v>0.54038697954603754</v>
      </c>
      <c r="BL497" s="26" cm="1">
        <f t="array" ref="BL497">_xll.TCVN5575AnnexEHeSoCx(1,BK497)</f>
        <v>1.1159613020453962</v>
      </c>
      <c r="BM497" s="26">
        <f t="shared" si="311"/>
        <v>1.47</v>
      </c>
      <c r="BN497" s="24">
        <f t="shared" si="312"/>
        <v>1</v>
      </c>
      <c r="BO497" s="26" cm="1">
        <f t="array" ref="BO497">noisuy1chieu(BQ497*BN497,$C$92:$M$92,$C$93:$M$93)</f>
        <v>2.2266345024108887</v>
      </c>
      <c r="BP497" s="24">
        <f t="shared" si="313"/>
        <v>1.6263572841340159E-3</v>
      </c>
      <c r="BQ497" s="26">
        <f t="shared" si="314"/>
        <v>0.38260031942902495</v>
      </c>
      <c r="BR497" s="24">
        <f t="shared" si="315"/>
        <v>1.0778299980887895E-2</v>
      </c>
      <c r="BS497" s="24">
        <f t="shared" si="316"/>
        <v>9.3916337834041978E-4</v>
      </c>
      <c r="BT497" s="42">
        <f t="shared" si="317"/>
        <v>0.39500497669404688</v>
      </c>
      <c r="BU497" s="42">
        <f t="shared" si="318"/>
        <v>0.3851658400914994</v>
      </c>
      <c r="BV497" s="28">
        <f t="shared" si="319"/>
        <v>0.39500497669404688</v>
      </c>
      <c r="BW497" s="5" t="str">
        <f t="shared" si="320"/>
        <v>OK</v>
      </c>
      <c r="BX497" s="51">
        <v>1.2</v>
      </c>
      <c r="BY497" s="96" cm="1">
        <f t="array" ref="BY497">_xll.DCETCVNPhuLucFHeSoOnDinh(AE497*1000, BX497*1000, AH497, AI497, AJ497, AK497, AL497, AM497, $D$29)</f>
        <v>1</v>
      </c>
      <c r="BZ497" s="52">
        <f t="shared" si="321"/>
        <v>0.42696715063299912</v>
      </c>
      <c r="CA497" s="54">
        <f t="shared" si="322"/>
        <v>0.43868461399222747</v>
      </c>
      <c r="CB497" s="5" t="str">
        <f t="shared" si="323"/>
        <v>OK</v>
      </c>
      <c r="CC497" s="56">
        <f t="shared" si="324"/>
        <v>0.40527421278457681</v>
      </c>
      <c r="CD497" s="55">
        <f t="shared" si="325"/>
        <v>0.40527421278457681</v>
      </c>
      <c r="CE497" s="54">
        <f t="shared" si="326"/>
        <v>0.40527421278457681</v>
      </c>
      <c r="CF497" s="52">
        <f t="shared" si="327"/>
        <v>0.38</v>
      </c>
      <c r="CG497" s="5" t="str">
        <f t="shared" si="328"/>
        <v>Check</v>
      </c>
      <c r="CH497" s="57">
        <f t="shared" si="329"/>
        <v>3.4673286780698911</v>
      </c>
      <c r="CI497" s="6">
        <f t="shared" si="330"/>
        <v>3.2</v>
      </c>
      <c r="CJ497" s="5" t="str">
        <f t="shared" si="331"/>
        <v>Gia cường</v>
      </c>
      <c r="DN497" s="181"/>
      <c r="DP497" s="27"/>
      <c r="DQ497" s="27"/>
      <c r="DR497" s="5"/>
      <c r="DS497" s="5"/>
      <c r="DT497" s="27"/>
      <c r="DU497" s="27"/>
      <c r="DV497" s="82"/>
      <c r="DW497" s="82"/>
      <c r="DX497" s="82"/>
      <c r="DY497" s="70"/>
      <c r="DZ497" s="16"/>
      <c r="EH497" s="42"/>
      <c r="EI497" s="42"/>
      <c r="EJ497" s="42"/>
      <c r="EK497" s="24"/>
      <c r="EL497" s="26"/>
      <c r="EM497" s="26"/>
      <c r="EN497" s="24"/>
      <c r="EO497" s="26"/>
      <c r="EP497" s="24"/>
      <c r="EQ497" s="26"/>
      <c r="ER497" s="24"/>
      <c r="ES497" s="24"/>
      <c r="ET497" s="42"/>
      <c r="EU497" s="42"/>
      <c r="EV497" s="28"/>
      <c r="EX497" s="51"/>
      <c r="EY497" s="96"/>
      <c r="EZ497" s="52"/>
      <c r="FA497" s="54"/>
      <c r="FB497" s="5"/>
      <c r="FC497" s="56"/>
      <c r="FD497" s="55"/>
      <c r="FE497" s="54"/>
      <c r="FF497" s="52"/>
      <c r="FG497" s="5"/>
      <c r="FH497" s="57"/>
      <c r="FI497" s="6"/>
      <c r="FJ497" s="5"/>
    </row>
    <row r="498" spans="27:166">
      <c r="AA498" s="18" t="s">
        <v>131</v>
      </c>
      <c r="AB498" s="22" t="s">
        <v>343</v>
      </c>
      <c r="AC498" s="22" t="s">
        <v>211</v>
      </c>
      <c r="AD498" s="74">
        <v>9.2899999999999991</v>
      </c>
      <c r="AE498" s="74">
        <v>10.5</v>
      </c>
      <c r="AF498" s="22">
        <v>724</v>
      </c>
      <c r="AG498" s="22">
        <v>874</v>
      </c>
      <c r="AH498" s="22">
        <v>856.73657033341397</v>
      </c>
      <c r="AI498" s="6">
        <v>8</v>
      </c>
      <c r="AJ498" s="6">
        <v>300</v>
      </c>
      <c r="AK498" s="6">
        <v>12</v>
      </c>
      <c r="AL498" s="6">
        <v>300</v>
      </c>
      <c r="AM498" s="6">
        <v>12</v>
      </c>
      <c r="AN498" s="5" t="str" cm="1">
        <f t="array" ref="AN498">_xll.Dce_Name_SectI(AF498, AG498, AJ498, AI498, AK498, "x", "-", $Q$14)</f>
        <v>(724-874)x300x8x12</v>
      </c>
      <c r="AO498" s="5">
        <f t="shared" si="296"/>
        <v>832.73657033341397</v>
      </c>
      <c r="AP498" s="27">
        <f t="shared" si="297"/>
        <v>138.6189256266731</v>
      </c>
      <c r="AQ498" s="27">
        <f t="shared" si="298"/>
        <v>166950.4396903282</v>
      </c>
      <c r="AR498" s="5">
        <f t="shared" si="299"/>
        <v>5403.5530093667558</v>
      </c>
      <c r="AS498" s="5">
        <f t="shared" si="300"/>
        <v>3897.3576119286358</v>
      </c>
      <c r="AT498" s="27">
        <f t="shared" si="301"/>
        <v>360.23686729111705</v>
      </c>
      <c r="AU498" s="27">
        <f t="shared" si="302"/>
        <v>2213.976022170802</v>
      </c>
      <c r="AV498" s="82">
        <f t="shared" si="303"/>
        <v>4.89768374670236E-7</v>
      </c>
      <c r="AW498" s="82">
        <f t="shared" si="304"/>
        <v>9633328.2889918946</v>
      </c>
      <c r="AX498" s="82">
        <f t="shared" si="305"/>
        <v>9.6333282889918949E-6</v>
      </c>
      <c r="AY498" s="70">
        <f t="shared" si="306"/>
        <v>0.13963269631800207</v>
      </c>
      <c r="AZ498" s="16">
        <f t="shared" si="307"/>
        <v>633.55242775006047</v>
      </c>
      <c r="BA498" s="22" t="s">
        <v>306</v>
      </c>
      <c r="BB498" s="23">
        <v>8.4983884587709326</v>
      </c>
      <c r="BC498" s="23">
        <v>5.0519393965296331</v>
      </c>
      <c r="BD498" s="23">
        <v>2.9418577704481095</v>
      </c>
      <c r="BE498" s="23">
        <v>0.24944827272224618</v>
      </c>
      <c r="BF498" s="23">
        <v>1.4554202322910328</v>
      </c>
      <c r="BG498" s="23">
        <v>358.15887483810366</v>
      </c>
      <c r="BH498" s="42" cm="1">
        <f t="array" ref="BH498">_xll.Bimoment(BE498,AY498,AD498,AE498,$O$75)</f>
        <v>0.83623178157835432</v>
      </c>
      <c r="BI498" s="42">
        <f t="shared" si="308"/>
        <v>0.44159489856291501</v>
      </c>
      <c r="BJ498" s="42">
        <f t="shared" si="309"/>
        <v>0.7016582495180046</v>
      </c>
      <c r="BK498" s="24">
        <f t="shared" si="310"/>
        <v>0.54038697954603754</v>
      </c>
      <c r="BL498" s="26" cm="1">
        <f t="array" ref="BL498">_xll.TCVN5575AnnexEHeSoCx(1,BK498)</f>
        <v>1.1159613020453962</v>
      </c>
      <c r="BM498" s="26">
        <f t="shared" si="311"/>
        <v>1.47</v>
      </c>
      <c r="BN498" s="24">
        <f t="shared" si="312"/>
        <v>1</v>
      </c>
      <c r="BO498" s="26" cm="1">
        <f t="array" ref="BO498">noisuy1chieu(BQ498*BN498,$C$92:$M$92,$C$93:$M$93)</f>
        <v>2.2196054458618164</v>
      </c>
      <c r="BP498" s="24">
        <f t="shared" si="313"/>
        <v>2.8233745928791703E-3</v>
      </c>
      <c r="BQ498" s="26">
        <f t="shared" si="314"/>
        <v>0.3792370649575772</v>
      </c>
      <c r="BR498" s="24">
        <f t="shared" si="315"/>
        <v>1.2657191997535025E-2</v>
      </c>
      <c r="BS498" s="24">
        <f t="shared" si="316"/>
        <v>1.1410680319819578E-2</v>
      </c>
      <c r="BT498" s="42">
        <f t="shared" si="317"/>
        <v>0.39471763154799139</v>
      </c>
      <c r="BU498" s="42">
        <f t="shared" si="318"/>
        <v>0.39347111987027594</v>
      </c>
      <c r="BV498" s="28">
        <f t="shared" si="319"/>
        <v>0.39471763154799139</v>
      </c>
      <c r="BW498" s="5" t="str">
        <f t="shared" si="320"/>
        <v>OK</v>
      </c>
      <c r="BX498" s="51">
        <v>1.2</v>
      </c>
      <c r="BY498" s="96" cm="1">
        <f t="array" ref="BY498">_xll.DCETCVNPhuLucFHeSoOnDinh(AE498*1000, BX498*1000, AH498, AI498, AJ498, AK498, AL498, AM498, $D$29)</f>
        <v>1</v>
      </c>
      <c r="BZ498" s="52">
        <f t="shared" si="321"/>
        <v>0.42321388879393235</v>
      </c>
      <c r="CA498" s="54">
        <f t="shared" si="322"/>
        <v>0.44728176111128692</v>
      </c>
      <c r="CB498" s="5" t="str">
        <f t="shared" si="323"/>
        <v>OK</v>
      </c>
      <c r="CC498" s="56">
        <f t="shared" si="324"/>
        <v>0.40527421278457681</v>
      </c>
      <c r="CD498" s="55">
        <f t="shared" si="325"/>
        <v>0.40527421278457681</v>
      </c>
      <c r="CE498" s="54">
        <f t="shared" si="326"/>
        <v>0.40527421278457681</v>
      </c>
      <c r="CF498" s="52">
        <f t="shared" si="327"/>
        <v>0.38</v>
      </c>
      <c r="CG498" s="5" t="str">
        <f t="shared" si="328"/>
        <v>Check</v>
      </c>
      <c r="CH498" s="57">
        <f t="shared" si="329"/>
        <v>3.4673286780698911</v>
      </c>
      <c r="CI498" s="6">
        <f t="shared" si="330"/>
        <v>3.2</v>
      </c>
      <c r="CJ498" s="5" t="str">
        <f t="shared" si="331"/>
        <v>Gia cường</v>
      </c>
      <c r="DN498" s="181"/>
      <c r="DP498" s="27"/>
      <c r="DQ498" s="27"/>
      <c r="DR498" s="5"/>
      <c r="DS498" s="5"/>
      <c r="DT498" s="27"/>
      <c r="DU498" s="27"/>
      <c r="DV498" s="82"/>
      <c r="DW498" s="82"/>
      <c r="DX498" s="82"/>
      <c r="DY498" s="70"/>
      <c r="DZ498" s="16"/>
      <c r="EH498" s="42"/>
      <c r="EI498" s="42"/>
      <c r="EJ498" s="42"/>
      <c r="EK498" s="24"/>
      <c r="EL498" s="26"/>
      <c r="EM498" s="26"/>
      <c r="EN498" s="24"/>
      <c r="EO498" s="26"/>
      <c r="EP498" s="24"/>
      <c r="EQ498" s="26"/>
      <c r="ER498" s="24"/>
      <c r="ES498" s="24"/>
      <c r="ET498" s="42"/>
      <c r="EU498" s="42"/>
      <c r="EV498" s="28"/>
      <c r="EX498" s="51"/>
      <c r="EY498" s="96"/>
      <c r="EZ498" s="52"/>
      <c r="FA498" s="54"/>
      <c r="FB498" s="5"/>
      <c r="FC498" s="56"/>
      <c r="FD498" s="55"/>
      <c r="FE498" s="54"/>
      <c r="FF498" s="52"/>
      <c r="FG498" s="5"/>
      <c r="FH498" s="57"/>
      <c r="FI498" s="6"/>
      <c r="FJ498" s="5"/>
    </row>
    <row r="499" spans="27:166">
      <c r="AA499" s="18" t="s">
        <v>131</v>
      </c>
      <c r="AB499" s="22" t="s">
        <v>343</v>
      </c>
      <c r="AC499" s="22" t="s">
        <v>211</v>
      </c>
      <c r="AD499" s="74">
        <v>10.5</v>
      </c>
      <c r="AE499" s="74">
        <v>10.5</v>
      </c>
      <c r="AF499" s="22">
        <v>724</v>
      </c>
      <c r="AG499" s="22">
        <v>874</v>
      </c>
      <c r="AH499" s="22">
        <v>874</v>
      </c>
      <c r="AI499" s="6">
        <v>8</v>
      </c>
      <c r="AJ499" s="6">
        <v>300</v>
      </c>
      <c r="AK499" s="6">
        <v>12</v>
      </c>
      <c r="AL499" s="6">
        <v>300</v>
      </c>
      <c r="AM499" s="6">
        <v>12</v>
      </c>
      <c r="AN499" s="5" t="str" cm="1">
        <f t="array" ref="AN499">_xll.Dce_Name_SectI(AF499, AG499, AJ499, AI499, AK499, "x", "-", $Q$14)</f>
        <v>(724-874)x300x8x12</v>
      </c>
      <c r="AO499" s="5">
        <f t="shared" si="296"/>
        <v>850</v>
      </c>
      <c r="AP499" s="27">
        <f t="shared" si="297"/>
        <v>140</v>
      </c>
      <c r="AQ499" s="27">
        <f t="shared" si="298"/>
        <v>174698.22666666668</v>
      </c>
      <c r="AR499" s="5">
        <f t="shared" si="299"/>
        <v>5403.626666666667</v>
      </c>
      <c r="AS499" s="5">
        <f t="shared" si="300"/>
        <v>3997.6710907704046</v>
      </c>
      <c r="AT499" s="27">
        <f t="shared" si="301"/>
        <v>360.24177777777783</v>
      </c>
      <c r="AU499" s="27">
        <f t="shared" si="302"/>
        <v>2274.1</v>
      </c>
      <c r="AV499" s="82">
        <f t="shared" si="303"/>
        <v>4.9271466666666671E-7</v>
      </c>
      <c r="AW499" s="82">
        <f t="shared" si="304"/>
        <v>10031094</v>
      </c>
      <c r="AX499" s="82">
        <f t="shared" si="305"/>
        <v>1.0031094E-5</v>
      </c>
      <c r="AY499" s="70">
        <f t="shared" si="306"/>
        <v>0.13724721180314908</v>
      </c>
      <c r="AZ499" s="16">
        <f t="shared" si="307"/>
        <v>646.5</v>
      </c>
      <c r="BA499" s="22" t="s">
        <v>306</v>
      </c>
      <c r="BB499" s="23">
        <v>9.6057940021774471</v>
      </c>
      <c r="BC499" s="23">
        <v>10.729155889070933</v>
      </c>
      <c r="BD499" s="23">
        <v>2.9418577704481095</v>
      </c>
      <c r="BE499" s="23">
        <v>0.24944827272224618</v>
      </c>
      <c r="BF499" s="23">
        <v>2.0996385973550931</v>
      </c>
      <c r="BG499" s="23">
        <v>348.62516294549494</v>
      </c>
      <c r="BH499" s="42" cm="1">
        <f t="array" ref="BH499">_xll.Bimoment(BE499,AY499,AD499,AE499,$O$75)</f>
        <v>2.2162094791533566</v>
      </c>
      <c r="BI499" s="42">
        <f t="shared" si="308"/>
        <v>0.43262614271295724</v>
      </c>
      <c r="BJ499" s="42">
        <f t="shared" si="309"/>
        <v>1.4901605401487408</v>
      </c>
      <c r="BK499" s="24">
        <f t="shared" si="310"/>
        <v>0.52941176470588236</v>
      </c>
      <c r="BL499" s="26" cm="1">
        <f t="array" ref="BL499">_xll.TCVN5575AnnexEHeSoCx(1,BK499)</f>
        <v>1.1170588235294117</v>
      </c>
      <c r="BM499" s="26">
        <f t="shared" si="311"/>
        <v>1.47</v>
      </c>
      <c r="BN499" s="24">
        <f t="shared" si="312"/>
        <v>1</v>
      </c>
      <c r="BO499" s="26" cm="1">
        <f t="array" ref="BO499">noisuy1chieu(BQ499*BN499,$C$92:$M$92,$C$93:$M$93)</f>
        <v>2.1784088611602783</v>
      </c>
      <c r="BP499" s="24">
        <f t="shared" si="313"/>
        <v>3.1598006586110025E-3</v>
      </c>
      <c r="BQ499" s="26">
        <f t="shared" si="314"/>
        <v>0.35952581495301172</v>
      </c>
      <c r="BR499" s="24">
        <f t="shared" si="315"/>
        <v>1.8259445628982195E-2</v>
      </c>
      <c r="BS499" s="24">
        <f t="shared" si="316"/>
        <v>3.019576899980031E-2</v>
      </c>
      <c r="BT499" s="42">
        <f t="shared" si="317"/>
        <v>0.3809450612406049</v>
      </c>
      <c r="BU499" s="42">
        <f t="shared" si="318"/>
        <v>0.39288138461142302</v>
      </c>
      <c r="BV499" s="28">
        <f t="shared" si="319"/>
        <v>0.39288138461142302</v>
      </c>
      <c r="BW499" s="5" t="str">
        <f t="shared" si="320"/>
        <v>OK</v>
      </c>
      <c r="BX499" s="51">
        <v>1.2</v>
      </c>
      <c r="BY499" s="96" cm="1">
        <f t="array" ref="BY499">_xll.DCETCVNPhuLucFHeSoOnDinh(AE499*1000, BX499*1000, AH499, AI499, AJ499, AK499, AL499, AM499, $D$29)</f>
        <v>1</v>
      </c>
      <c r="BZ499" s="52">
        <f t="shared" si="321"/>
        <v>0.40161148387986423</v>
      </c>
      <c r="CA499" s="54">
        <f t="shared" si="322"/>
        <v>0.45006669850864672</v>
      </c>
      <c r="CB499" s="5" t="str">
        <f t="shared" si="323"/>
        <v>OK</v>
      </c>
      <c r="CC499" s="56">
        <f t="shared" si="324"/>
        <v>0.40527421278457681</v>
      </c>
      <c r="CD499" s="55">
        <f t="shared" si="325"/>
        <v>0.40527421278457681</v>
      </c>
      <c r="CE499" s="54">
        <f t="shared" si="326"/>
        <v>0.40527421278457681</v>
      </c>
      <c r="CF499" s="52">
        <f t="shared" si="327"/>
        <v>0.38</v>
      </c>
      <c r="CG499" s="5" t="str">
        <f t="shared" si="328"/>
        <v>Check</v>
      </c>
      <c r="CH499" s="57">
        <f t="shared" si="329"/>
        <v>3.5392097349338045</v>
      </c>
      <c r="CI499" s="6">
        <f t="shared" si="330"/>
        <v>3.2</v>
      </c>
      <c r="CJ499" s="5" t="str">
        <f t="shared" si="331"/>
        <v>Gia cường</v>
      </c>
      <c r="DN499" s="181"/>
      <c r="DP499" s="27"/>
      <c r="DQ499" s="27"/>
      <c r="DR499" s="5"/>
      <c r="DS499" s="5"/>
      <c r="DT499" s="27"/>
      <c r="DU499" s="27"/>
      <c r="DV499" s="82"/>
      <c r="DW499" s="82"/>
      <c r="DX499" s="82"/>
      <c r="DY499" s="70"/>
      <c r="DZ499" s="16"/>
      <c r="EH499" s="42"/>
      <c r="EI499" s="42"/>
      <c r="EJ499" s="42"/>
      <c r="EK499" s="24"/>
      <c r="EL499" s="26"/>
      <c r="EM499" s="26"/>
      <c r="EN499" s="24"/>
      <c r="EO499" s="26"/>
      <c r="EP499" s="24"/>
      <c r="EQ499" s="26"/>
      <c r="ER499" s="24"/>
      <c r="ES499" s="24"/>
      <c r="ET499" s="42"/>
      <c r="EU499" s="42"/>
      <c r="EV499" s="28"/>
      <c r="EX499" s="51"/>
      <c r="EY499" s="96"/>
      <c r="EZ499" s="52"/>
      <c r="FA499" s="54"/>
      <c r="FB499" s="5"/>
      <c r="FC499" s="56"/>
      <c r="FD499" s="55"/>
      <c r="FE499" s="54"/>
      <c r="FF499" s="52"/>
      <c r="FG499" s="5"/>
      <c r="FH499" s="57"/>
      <c r="FI499" s="6"/>
      <c r="FJ499" s="5"/>
    </row>
    <row r="500" spans="27:166">
      <c r="AA500" s="18" t="s">
        <v>131</v>
      </c>
      <c r="AB500" s="22" t="s">
        <v>343</v>
      </c>
      <c r="AC500" s="22" t="s">
        <v>211</v>
      </c>
      <c r="AD500" s="74">
        <v>0</v>
      </c>
      <c r="AE500" s="74">
        <v>10.5</v>
      </c>
      <c r="AF500" s="22">
        <v>724</v>
      </c>
      <c r="AG500" s="22">
        <v>874</v>
      </c>
      <c r="AH500" s="22">
        <v>724</v>
      </c>
      <c r="AI500" s="6">
        <v>8</v>
      </c>
      <c r="AJ500" s="6">
        <v>300</v>
      </c>
      <c r="AK500" s="6">
        <v>12</v>
      </c>
      <c r="AL500" s="6">
        <v>300</v>
      </c>
      <c r="AM500" s="6">
        <v>12</v>
      </c>
      <c r="AN500" s="5" t="str" cm="1">
        <f t="array" ref="AN500">_xll.Dce_Name_SectI(AF500, AG500, AJ500, AI500, AK500, "x", "-", $Q$14)</f>
        <v>(724-874)x300x8x12</v>
      </c>
      <c r="AO500" s="5">
        <f t="shared" si="296"/>
        <v>700</v>
      </c>
      <c r="AP500" s="27">
        <f t="shared" si="297"/>
        <v>128</v>
      </c>
      <c r="AQ500" s="27">
        <f t="shared" si="298"/>
        <v>114125.22666666665</v>
      </c>
      <c r="AR500" s="5">
        <f t="shared" si="299"/>
        <v>5402.9866666666676</v>
      </c>
      <c r="AS500" s="5">
        <f t="shared" si="300"/>
        <v>3152.6305709023936</v>
      </c>
      <c r="AT500" s="27">
        <f t="shared" si="301"/>
        <v>360.19911111111116</v>
      </c>
      <c r="AU500" s="27">
        <f t="shared" si="302"/>
        <v>1771.6</v>
      </c>
      <c r="AV500" s="82">
        <f t="shared" si="303"/>
        <v>4.6711466666666669E-7</v>
      </c>
      <c r="AW500" s="82">
        <f t="shared" si="304"/>
        <v>6843744</v>
      </c>
      <c r="AX500" s="82">
        <f t="shared" si="305"/>
        <v>6.8437439999999997E-6</v>
      </c>
      <c r="AY500" s="70">
        <f t="shared" si="306"/>
        <v>0.16178744234285594</v>
      </c>
      <c r="AZ500" s="16">
        <f t="shared" si="307"/>
        <v>534</v>
      </c>
      <c r="BA500" s="22" t="s">
        <v>307</v>
      </c>
      <c r="BB500" s="23">
        <v>-42.5330626192399</v>
      </c>
      <c r="BC500" s="23">
        <v>68.068669833471176</v>
      </c>
      <c r="BD500" s="23">
        <v>5.9657208294143338E-2</v>
      </c>
      <c r="BE500" s="23">
        <v>2.1723390953649818E-2</v>
      </c>
      <c r="BF500" s="23">
        <v>0.25531379562307066</v>
      </c>
      <c r="BG500" s="23">
        <v>134.28178850094446</v>
      </c>
      <c r="BH500" s="42" cm="1">
        <f t="array" ref="BH500">_xll.Bimoment(BE500,AY500,AD500,AE500,$O$75)</f>
        <v>0.19059951867383063</v>
      </c>
      <c r="BI500" s="42">
        <f t="shared" si="308"/>
        <v>1.0653072909668453E-2</v>
      </c>
      <c r="BJ500" s="42">
        <f t="shared" si="309"/>
        <v>9.4539819213154406</v>
      </c>
      <c r="BK500" s="24">
        <f t="shared" si="310"/>
        <v>0.6428571428571429</v>
      </c>
      <c r="BL500" s="26" cm="1">
        <f t="array" ref="BL500">_xll.TCVN5575AnnexEHeSoCx(1,BK500)</f>
        <v>1.1057142857142856</v>
      </c>
      <c r="BM500" s="26">
        <f t="shared" si="311"/>
        <v>1.47</v>
      </c>
      <c r="BN500" s="24">
        <f t="shared" si="312"/>
        <v>1</v>
      </c>
      <c r="BO500" s="26" cm="1">
        <f t="array" ref="BO500">noisuy1chieu(BQ500*BN500,$C$92:$M$92,$C$93:$M$93)</f>
        <v>1.7977676391601563</v>
      </c>
      <c r="BP500" s="24">
        <f t="shared" si="313"/>
        <v>1.5302808302563699E-2</v>
      </c>
      <c r="BQ500" s="26">
        <f t="shared" si="314"/>
        <v>0.17740079666643258</v>
      </c>
      <c r="BR500" s="24">
        <f t="shared" si="315"/>
        <v>2.2205919580933608E-3</v>
      </c>
      <c r="BS500" s="24">
        <f t="shared" si="316"/>
        <v>3.8096948803061042E-3</v>
      </c>
      <c r="BT500" s="42">
        <f t="shared" si="317"/>
        <v>0.19492419692708962</v>
      </c>
      <c r="BU500" s="42">
        <f t="shared" si="318"/>
        <v>0.19651329984930238</v>
      </c>
      <c r="BV500" s="28">
        <f t="shared" si="319"/>
        <v>0.19651329984930238</v>
      </c>
      <c r="BW500" s="5" t="str">
        <f t="shared" si="320"/>
        <v>OK</v>
      </c>
      <c r="BX500" s="51">
        <v>1.2</v>
      </c>
      <c r="BY500" s="96" cm="1">
        <f t="array" ref="BY500">_xll.DCETCVNPhuLucFHeSoOnDinh(AE500*1000, BX500*1000, AH500, AI500, AJ500, AK500, AL500, AM500, $D$29)</f>
        <v>1</v>
      </c>
      <c r="BZ500" s="52">
        <f t="shared" si="321"/>
        <v>0.1961545951711697</v>
      </c>
      <c r="CA500" s="54">
        <f t="shared" si="322"/>
        <v>0.20218488200956916</v>
      </c>
      <c r="CB500" s="5" t="str">
        <f t="shared" si="323"/>
        <v>OK</v>
      </c>
      <c r="CC500" s="56">
        <f t="shared" si="324"/>
        <v>0.40527421278457681</v>
      </c>
      <c r="CD500" s="55">
        <f t="shared" si="325"/>
        <v>0.40527421278457681</v>
      </c>
      <c r="CE500" s="54">
        <f t="shared" si="326"/>
        <v>0.40527421278457681</v>
      </c>
      <c r="CF500" s="52">
        <f t="shared" si="327"/>
        <v>0.38</v>
      </c>
      <c r="CG500" s="5" t="str">
        <f t="shared" si="328"/>
        <v>Check</v>
      </c>
      <c r="CH500" s="57">
        <f t="shared" si="329"/>
        <v>2.9146433111219565</v>
      </c>
      <c r="CI500" s="6">
        <f t="shared" si="330"/>
        <v>3.2</v>
      </c>
      <c r="CJ500" s="5" t="str">
        <f t="shared" si="331"/>
        <v>OK</v>
      </c>
      <c r="DN500" s="181"/>
      <c r="DP500" s="27"/>
      <c r="DQ500" s="27"/>
      <c r="DR500" s="5"/>
      <c r="DS500" s="5"/>
      <c r="DT500" s="27"/>
      <c r="DU500" s="27"/>
      <c r="DV500" s="82"/>
      <c r="DW500" s="82"/>
      <c r="DX500" s="82"/>
      <c r="DY500" s="70"/>
      <c r="DZ500" s="16"/>
      <c r="EH500" s="42"/>
      <c r="EI500" s="42"/>
      <c r="EJ500" s="42"/>
      <c r="EK500" s="24"/>
      <c r="EL500" s="26"/>
      <c r="EM500" s="26"/>
      <c r="EN500" s="24"/>
      <c r="EO500" s="26"/>
      <c r="EP500" s="24"/>
      <c r="EQ500" s="26"/>
      <c r="ER500" s="24"/>
      <c r="ES500" s="24"/>
      <c r="ET500" s="42"/>
      <c r="EU500" s="42"/>
      <c r="EV500" s="28"/>
      <c r="EX500" s="51"/>
      <c r="EY500" s="96"/>
      <c r="EZ500" s="52"/>
      <c r="FA500" s="54"/>
      <c r="FB500" s="5"/>
      <c r="FC500" s="56"/>
      <c r="FD500" s="55"/>
      <c r="FE500" s="54"/>
      <c r="FF500" s="52"/>
      <c r="FG500" s="5"/>
      <c r="FH500" s="57"/>
      <c r="FI500" s="6"/>
      <c r="FJ500" s="5"/>
    </row>
    <row r="501" spans="27:166">
      <c r="AA501" s="18" t="s">
        <v>131</v>
      </c>
      <c r="AB501" s="22" t="s">
        <v>343</v>
      </c>
      <c r="AC501" s="22" t="s">
        <v>211</v>
      </c>
      <c r="AD501" s="74">
        <v>5.25</v>
      </c>
      <c r="AE501" s="74">
        <v>10.5</v>
      </c>
      <c r="AF501" s="22">
        <v>724</v>
      </c>
      <c r="AG501" s="22">
        <v>874</v>
      </c>
      <c r="AH501" s="22">
        <v>798.99999999999989</v>
      </c>
      <c r="AI501" s="6">
        <v>8</v>
      </c>
      <c r="AJ501" s="6">
        <v>300</v>
      </c>
      <c r="AK501" s="6">
        <v>12</v>
      </c>
      <c r="AL501" s="6">
        <v>300</v>
      </c>
      <c r="AM501" s="6">
        <v>12</v>
      </c>
      <c r="AN501" s="5" t="str" cm="1">
        <f t="array" ref="AN501">_xll.Dce_Name_SectI(AF501, AG501, AJ501, AI501, AK501, "x", "-", $Q$14)</f>
        <v>(724-874)x300x8x12</v>
      </c>
      <c r="AO501" s="5">
        <f t="shared" si="296"/>
        <v>774.99999999999989</v>
      </c>
      <c r="AP501" s="27">
        <f t="shared" si="297"/>
        <v>134</v>
      </c>
      <c r="AQ501" s="27">
        <f t="shared" si="298"/>
        <v>142527.3516666666</v>
      </c>
      <c r="AR501" s="5">
        <f t="shared" si="299"/>
        <v>5403.3066666666673</v>
      </c>
      <c r="AS501" s="5">
        <f t="shared" si="300"/>
        <v>3567.6433458489764</v>
      </c>
      <c r="AT501" s="27">
        <f t="shared" si="301"/>
        <v>360.22044444444447</v>
      </c>
      <c r="AU501" s="27">
        <f t="shared" si="302"/>
        <v>2017.2249999999995</v>
      </c>
      <c r="AV501" s="82">
        <f t="shared" si="303"/>
        <v>4.799146666666667E-7</v>
      </c>
      <c r="AW501" s="82">
        <f t="shared" si="304"/>
        <v>8361481.4999999972</v>
      </c>
      <c r="AX501" s="82">
        <f t="shared" si="305"/>
        <v>8.3614814999999972E-6</v>
      </c>
      <c r="AY501" s="70">
        <f t="shared" si="306"/>
        <v>0.1483611975238546</v>
      </c>
      <c r="AZ501" s="16">
        <f t="shared" si="307"/>
        <v>590.24999999999989</v>
      </c>
      <c r="BA501" s="22" t="s">
        <v>307</v>
      </c>
      <c r="BB501" s="23">
        <v>-37.769528649083377</v>
      </c>
      <c r="BC501" s="23">
        <v>33.409602189258599</v>
      </c>
      <c r="BD501" s="23">
        <v>5.9657208294143338E-2</v>
      </c>
      <c r="BE501" s="23">
        <v>2.1723390953649818E-2</v>
      </c>
      <c r="BF501" s="23">
        <v>5.7886547921272097E-2</v>
      </c>
      <c r="BG501" s="23">
        <v>400.78870193054883</v>
      </c>
      <c r="BH501" s="42" cm="1">
        <f t="array" ref="BH501">_xll.Bimoment(BE501,AY501,AD501,AE501,$O$75)</f>
        <v>-9.315402001683544E-2</v>
      </c>
      <c r="BI501" s="42">
        <f t="shared" si="308"/>
        <v>9.6221303700231194E-3</v>
      </c>
      <c r="BJ501" s="42">
        <f t="shared" si="309"/>
        <v>4.6402225262859167</v>
      </c>
      <c r="BK501" s="24">
        <f t="shared" si="310"/>
        <v>0.58064516129032262</v>
      </c>
      <c r="BL501" s="26" cm="1">
        <f t="array" ref="BL501">_xll.TCVN5575AnnexEHeSoCx(1,BK501)</f>
        <v>1.1119354838709676</v>
      </c>
      <c r="BM501" s="26">
        <f t="shared" si="311"/>
        <v>1.47</v>
      </c>
      <c r="BN501" s="24">
        <f t="shared" si="312"/>
        <v>1</v>
      </c>
      <c r="BO501" s="26" cm="1">
        <f t="array" ref="BO501">noisuy1chieu(BQ501*BN501,$C$92:$M$92,$C$93:$M$93)</f>
        <v>2.3994228839874268</v>
      </c>
      <c r="BP501" s="24">
        <f t="shared" si="313"/>
        <v>1.2980493938706976E-2</v>
      </c>
      <c r="BQ501" s="26">
        <f t="shared" si="314"/>
        <v>0.46527412505225946</v>
      </c>
      <c r="BR501" s="24">
        <f t="shared" si="315"/>
        <v>5.0343848367494226E-4</v>
      </c>
      <c r="BS501" s="24">
        <f t="shared" si="316"/>
        <v>1.2621239834770944E-3</v>
      </c>
      <c r="BT501" s="42">
        <f t="shared" si="317"/>
        <v>0.4787580574746414</v>
      </c>
      <c r="BU501" s="42">
        <f t="shared" si="318"/>
        <v>0.47951674297444352</v>
      </c>
      <c r="BV501" s="28">
        <f t="shared" si="319"/>
        <v>0.47951674297444352</v>
      </c>
      <c r="BW501" s="5" t="str">
        <f t="shared" si="320"/>
        <v>OK</v>
      </c>
      <c r="BX501" s="51">
        <v>1.2</v>
      </c>
      <c r="BY501" s="96" cm="1">
        <f t="array" ref="BY501">_xll.DCETCVNPhuLucFHeSoOnDinh(AE501*1000, BX501*1000, AH501, AI501, AJ501, AK501, AL501, AM501, $D$29)</f>
        <v>1</v>
      </c>
      <c r="BZ501" s="52">
        <f t="shared" si="321"/>
        <v>0.51735480937262524</v>
      </c>
      <c r="CA501" s="54">
        <f t="shared" si="322"/>
        <v>0.51912037183977733</v>
      </c>
      <c r="CB501" s="5" t="str">
        <f t="shared" si="323"/>
        <v>OK</v>
      </c>
      <c r="CC501" s="56">
        <f t="shared" si="324"/>
        <v>0.40527421278457681</v>
      </c>
      <c r="CD501" s="55">
        <f t="shared" si="325"/>
        <v>0.40527421278457681</v>
      </c>
      <c r="CE501" s="54">
        <f t="shared" si="326"/>
        <v>0.40527421278457681</v>
      </c>
      <c r="CF501" s="52">
        <f t="shared" si="327"/>
        <v>0.38</v>
      </c>
      <c r="CG501" s="5" t="str">
        <f t="shared" si="328"/>
        <v>Check</v>
      </c>
      <c r="CH501" s="57">
        <f t="shared" si="329"/>
        <v>3.2269265230278799</v>
      </c>
      <c r="CI501" s="6">
        <f t="shared" si="330"/>
        <v>3.2</v>
      </c>
      <c r="CJ501" s="5" t="str">
        <f t="shared" si="331"/>
        <v>Gia cường</v>
      </c>
      <c r="DN501" s="181"/>
      <c r="DP501" s="27"/>
      <c r="DQ501" s="27"/>
      <c r="DR501" s="5"/>
      <c r="DS501" s="5"/>
      <c r="DT501" s="27"/>
      <c r="DU501" s="27"/>
      <c r="DV501" s="82"/>
      <c r="DW501" s="82"/>
      <c r="DX501" s="82"/>
      <c r="DY501" s="70"/>
      <c r="DZ501" s="16"/>
      <c r="EH501" s="42"/>
      <c r="EI501" s="42"/>
      <c r="EJ501" s="42"/>
      <c r="EK501" s="24"/>
      <c r="EL501" s="26"/>
      <c r="EM501" s="26"/>
      <c r="EN501" s="24"/>
      <c r="EO501" s="26"/>
      <c r="EP501" s="24"/>
      <c r="EQ501" s="26"/>
      <c r="ER501" s="24"/>
      <c r="ES501" s="24"/>
      <c r="ET501" s="42"/>
      <c r="EU501" s="42"/>
      <c r="EV501" s="28"/>
      <c r="EX501" s="51"/>
      <c r="EY501" s="96"/>
      <c r="EZ501" s="52"/>
      <c r="FA501" s="54"/>
      <c r="FB501" s="5"/>
      <c r="FC501" s="56"/>
      <c r="FD501" s="55"/>
      <c r="FE501" s="54"/>
      <c r="FF501" s="52"/>
      <c r="FG501" s="5"/>
      <c r="FH501" s="57"/>
      <c r="FI501" s="6"/>
      <c r="FJ501" s="5"/>
    </row>
    <row r="502" spans="27:166">
      <c r="AA502" s="18" t="s">
        <v>131</v>
      </c>
      <c r="AB502" s="22" t="s">
        <v>343</v>
      </c>
      <c r="AC502" s="22" t="s">
        <v>211</v>
      </c>
      <c r="AD502" s="74">
        <v>6.47</v>
      </c>
      <c r="AE502" s="74">
        <v>10.5</v>
      </c>
      <c r="AF502" s="22">
        <v>724</v>
      </c>
      <c r="AG502" s="22">
        <v>874</v>
      </c>
      <c r="AH502" s="22">
        <v>816.4552427885651</v>
      </c>
      <c r="AI502" s="6">
        <v>8</v>
      </c>
      <c r="AJ502" s="6">
        <v>300</v>
      </c>
      <c r="AK502" s="6">
        <v>12</v>
      </c>
      <c r="AL502" s="6">
        <v>300</v>
      </c>
      <c r="AM502" s="6">
        <v>12</v>
      </c>
      <c r="AN502" s="5" t="str" cm="1">
        <f t="array" ref="AN502">_xll.Dce_Name_SectI(AF502, AG502, AJ502, AI502, AK502, "x", "-", $Q$14)</f>
        <v>(724-874)x300x8x12</v>
      </c>
      <c r="AO502" s="5">
        <f t="shared" si="296"/>
        <v>792.4552427885651</v>
      </c>
      <c r="AP502" s="27">
        <f t="shared" si="297"/>
        <v>135.39641942308521</v>
      </c>
      <c r="AQ502" s="27">
        <f t="shared" si="298"/>
        <v>149672.00629356262</v>
      </c>
      <c r="AR502" s="5">
        <f t="shared" si="299"/>
        <v>5403.3811423692314</v>
      </c>
      <c r="AS502" s="5">
        <f t="shared" si="300"/>
        <v>3666.3860662432589</v>
      </c>
      <c r="AT502" s="27">
        <f t="shared" si="301"/>
        <v>360.22540949128211</v>
      </c>
      <c r="AU502" s="27">
        <f t="shared" si="302"/>
        <v>2076.0047488425012</v>
      </c>
      <c r="AV502" s="82">
        <f t="shared" si="303"/>
        <v>4.8289369476924839E-7</v>
      </c>
      <c r="AW502" s="82">
        <f t="shared" si="304"/>
        <v>8736501.2082751244</v>
      </c>
      <c r="AX502" s="82">
        <f t="shared" si="305"/>
        <v>8.736501208275125E-6</v>
      </c>
      <c r="AY502" s="70">
        <f t="shared" si="306"/>
        <v>0.1455918056309819</v>
      </c>
      <c r="AZ502" s="16">
        <f t="shared" si="307"/>
        <v>603.34143209142383</v>
      </c>
      <c r="BA502" s="22" t="s">
        <v>307</v>
      </c>
      <c r="BB502" s="23">
        <v>-36.6559539554137</v>
      </c>
      <c r="BC502" s="23">
        <v>25.301708290112003</v>
      </c>
      <c r="BD502" s="23">
        <v>5.9657208294143338E-2</v>
      </c>
      <c r="BE502" s="23">
        <v>2.1723390953649818E-2</v>
      </c>
      <c r="BF502" s="23">
        <v>0.13077972176165226</v>
      </c>
      <c r="BG502" s="23">
        <v>436.6590022720319</v>
      </c>
      <c r="BH502" s="42" cm="1">
        <f t="array" ref="BH502">_xll.Bimoment(BE502,AY502,AD502,AE502,$O$75)</f>
        <v>-7.8653135375819763E-2</v>
      </c>
      <c r="BI502" s="42">
        <f t="shared" si="308"/>
        <v>9.4101857545001548E-3</v>
      </c>
      <c r="BJ502" s="42">
        <f t="shared" si="309"/>
        <v>3.5141261514044446</v>
      </c>
      <c r="BK502" s="24">
        <f t="shared" si="310"/>
        <v>0.56785541403764106</v>
      </c>
      <c r="BL502" s="26" cm="1">
        <f t="array" ref="BL502">_xll.TCVN5575AnnexEHeSoCx(1,BK502)</f>
        <v>1.1132144585962358</v>
      </c>
      <c r="BM502" s="26">
        <f t="shared" si="311"/>
        <v>1.47</v>
      </c>
      <c r="BN502" s="24">
        <f t="shared" si="312"/>
        <v>1</v>
      </c>
      <c r="BO502" s="26" cm="1">
        <f t="array" ref="BO502">noisuy1chieu(BQ502*BN502,$C$92:$M$92,$C$93:$M$93)</f>
        <v>2.4567363262176514</v>
      </c>
      <c r="BP502" s="24">
        <f t="shared" si="313"/>
        <v>1.2467856608589924E-2</v>
      </c>
      <c r="BQ502" s="26">
        <f t="shared" si="314"/>
        <v>0.49269690942772143</v>
      </c>
      <c r="BR502" s="24">
        <f t="shared" si="315"/>
        <v>1.1373737026302566E-3</v>
      </c>
      <c r="BS502" s="24">
        <f t="shared" si="316"/>
        <v>1.0182104566397224E-3</v>
      </c>
      <c r="BT502" s="42">
        <f t="shared" si="317"/>
        <v>0.50630213973894156</v>
      </c>
      <c r="BU502" s="42">
        <f t="shared" si="318"/>
        <v>0.50618297649295108</v>
      </c>
      <c r="BV502" s="28">
        <f t="shared" si="319"/>
        <v>0.50630213973894156</v>
      </c>
      <c r="BW502" s="5" t="str">
        <f t="shared" si="320"/>
        <v>OK</v>
      </c>
      <c r="BX502" s="51">
        <v>1.2</v>
      </c>
      <c r="BY502" s="96" cm="1">
        <f t="array" ref="BY502">_xll.DCETCVNPhuLucFHeSoOnDinh(AE502*1000, BX502*1000, AH502, AI502, AJ502, AK502, AL502, AM502, $D$29)</f>
        <v>1</v>
      </c>
      <c r="BZ502" s="52">
        <f t="shared" si="321"/>
        <v>0.5484773232806196</v>
      </c>
      <c r="CA502" s="54">
        <f t="shared" si="322"/>
        <v>0.55063290743988957</v>
      </c>
      <c r="CB502" s="5" t="str">
        <f t="shared" si="323"/>
        <v>OK</v>
      </c>
      <c r="CC502" s="56">
        <f t="shared" si="324"/>
        <v>0.40527421278457681</v>
      </c>
      <c r="CD502" s="55">
        <f t="shared" si="325"/>
        <v>0.40527421278457681</v>
      </c>
      <c r="CE502" s="54">
        <f t="shared" si="326"/>
        <v>0.40527421278457681</v>
      </c>
      <c r="CF502" s="52">
        <f t="shared" si="327"/>
        <v>0.38</v>
      </c>
      <c r="CG502" s="5" t="str">
        <f t="shared" si="328"/>
        <v>Check</v>
      </c>
      <c r="CH502" s="57">
        <f t="shared" si="329"/>
        <v>3.2996062467960248</v>
      </c>
      <c r="CI502" s="6">
        <f t="shared" si="330"/>
        <v>3.2</v>
      </c>
      <c r="CJ502" s="5" t="str">
        <f t="shared" si="331"/>
        <v>Gia cường</v>
      </c>
      <c r="DN502" s="181"/>
      <c r="DP502" s="27"/>
      <c r="DQ502" s="27"/>
      <c r="DR502" s="5"/>
      <c r="DS502" s="5"/>
      <c r="DT502" s="27"/>
      <c r="DU502" s="27"/>
      <c r="DV502" s="82"/>
      <c r="DW502" s="82"/>
      <c r="DX502" s="82"/>
      <c r="DY502" s="70"/>
      <c r="DZ502" s="16"/>
      <c r="EH502" s="42"/>
      <c r="EI502" s="42"/>
      <c r="EJ502" s="42"/>
      <c r="EK502" s="24"/>
      <c r="EL502" s="26"/>
      <c r="EM502" s="26"/>
      <c r="EN502" s="24"/>
      <c r="EO502" s="26"/>
      <c r="EP502" s="24"/>
      <c r="EQ502" s="26"/>
      <c r="ER502" s="24"/>
      <c r="ES502" s="24"/>
      <c r="ET502" s="42"/>
      <c r="EU502" s="42"/>
      <c r="EV502" s="28"/>
      <c r="EX502" s="51"/>
      <c r="EY502" s="96"/>
      <c r="EZ502" s="52"/>
      <c r="FA502" s="54"/>
      <c r="FB502" s="5"/>
      <c r="FC502" s="56"/>
      <c r="FD502" s="55"/>
      <c r="FE502" s="54"/>
      <c r="FF502" s="52"/>
      <c r="FG502" s="5"/>
      <c r="FH502" s="57"/>
      <c r="FI502" s="6"/>
      <c r="FJ502" s="5"/>
    </row>
    <row r="503" spans="27:166">
      <c r="AA503" s="18" t="s">
        <v>131</v>
      </c>
      <c r="AB503" s="22" t="s">
        <v>343</v>
      </c>
      <c r="AC503" s="22" t="s">
        <v>211</v>
      </c>
      <c r="AD503" s="74">
        <v>6.47</v>
      </c>
      <c r="AE503" s="74">
        <v>10.5</v>
      </c>
      <c r="AF503" s="22">
        <v>724</v>
      </c>
      <c r="AG503" s="22">
        <v>874</v>
      </c>
      <c r="AH503" s="22">
        <v>816.4552427885651</v>
      </c>
      <c r="AI503" s="6">
        <v>8</v>
      </c>
      <c r="AJ503" s="6">
        <v>300</v>
      </c>
      <c r="AK503" s="6">
        <v>12</v>
      </c>
      <c r="AL503" s="6">
        <v>300</v>
      </c>
      <c r="AM503" s="6">
        <v>12</v>
      </c>
      <c r="AN503" s="5" t="str" cm="1">
        <f t="array" ref="AN503">_xll.Dce_Name_SectI(AF503, AG503, AJ503, AI503, AK503, "x", "-", $Q$14)</f>
        <v>(724-874)x300x8x12</v>
      </c>
      <c r="AO503" s="5">
        <f t="shared" si="296"/>
        <v>792.4552427885651</v>
      </c>
      <c r="AP503" s="27">
        <f t="shared" si="297"/>
        <v>135.39641942308521</v>
      </c>
      <c r="AQ503" s="27">
        <f t="shared" si="298"/>
        <v>149672.00629356262</v>
      </c>
      <c r="AR503" s="5">
        <f t="shared" si="299"/>
        <v>5403.3811423692314</v>
      </c>
      <c r="AS503" s="5">
        <f t="shared" si="300"/>
        <v>3666.3860662432589</v>
      </c>
      <c r="AT503" s="27">
        <f t="shared" si="301"/>
        <v>360.22540949128211</v>
      </c>
      <c r="AU503" s="27">
        <f t="shared" si="302"/>
        <v>2076.0047488425012</v>
      </c>
      <c r="AV503" s="82">
        <f t="shared" si="303"/>
        <v>4.8289369476924839E-7</v>
      </c>
      <c r="AW503" s="82">
        <f t="shared" si="304"/>
        <v>8736501.2082751244</v>
      </c>
      <c r="AX503" s="82">
        <f t="shared" si="305"/>
        <v>8.736501208275125E-6</v>
      </c>
      <c r="AY503" s="70">
        <f t="shared" si="306"/>
        <v>0.1455918056309819</v>
      </c>
      <c r="AZ503" s="16">
        <f t="shared" si="307"/>
        <v>603.34143209142383</v>
      </c>
      <c r="BA503" s="22" t="s">
        <v>307</v>
      </c>
      <c r="BB503" s="23">
        <v>-36.581719278226956</v>
      </c>
      <c r="BC503" s="23">
        <v>24.677515248526106</v>
      </c>
      <c r="BD503" s="23">
        <v>0.80035808032296529</v>
      </c>
      <c r="BE503" s="23">
        <v>2.1723063611948631E-2</v>
      </c>
      <c r="BF503" s="23">
        <v>0.13077977614233305</v>
      </c>
      <c r="BG503" s="23">
        <v>436.65898997007753</v>
      </c>
      <c r="BH503" s="42" cm="1">
        <f t="array" ref="BH503">_xll.Bimoment(BE503,AY503,AD503,AE503,$O$75)</f>
        <v>-7.8651950180967253E-2</v>
      </c>
      <c r="BI503" s="42">
        <f t="shared" si="308"/>
        <v>0.12624657474449139</v>
      </c>
      <c r="BJ503" s="42">
        <f t="shared" si="309"/>
        <v>3.4274326734064036</v>
      </c>
      <c r="BK503" s="24">
        <f t="shared" si="310"/>
        <v>0.56785541403764106</v>
      </c>
      <c r="BL503" s="26" cm="1">
        <f t="array" ref="BL503">_xll.TCVN5575AnnexEHeSoCx(1,BK503)</f>
        <v>1.1132144585962358</v>
      </c>
      <c r="BM503" s="26">
        <f t="shared" si="311"/>
        <v>1.47</v>
      </c>
      <c r="BN503" s="24">
        <f t="shared" si="312"/>
        <v>1</v>
      </c>
      <c r="BO503" s="26" cm="1">
        <f t="array" ref="BO503">noisuy1chieu(BQ503*BN503,$C$92:$M$92,$C$93:$M$93)</f>
        <v>2.4567363262176514</v>
      </c>
      <c r="BP503" s="24">
        <f t="shared" si="313"/>
        <v>1.244260703217254E-2</v>
      </c>
      <c r="BQ503" s="26">
        <f t="shared" si="314"/>
        <v>0.49269689554701623</v>
      </c>
      <c r="BR503" s="24">
        <f t="shared" si="315"/>
        <v>1.1373741755717451E-3</v>
      </c>
      <c r="BS503" s="24">
        <f t="shared" si="316"/>
        <v>1.0181951136049377E-3</v>
      </c>
      <c r="BT503" s="42">
        <f t="shared" si="317"/>
        <v>0.50627687675476052</v>
      </c>
      <c r="BU503" s="42">
        <f t="shared" si="318"/>
        <v>0.50615769769279373</v>
      </c>
      <c r="BV503" s="28">
        <f t="shared" si="319"/>
        <v>0.50627687675476052</v>
      </c>
      <c r="BW503" s="5" t="str">
        <f t="shared" si="320"/>
        <v>OK</v>
      </c>
      <c r="BX503" s="51">
        <v>1.2</v>
      </c>
      <c r="BY503" s="96" cm="1">
        <f t="array" ref="BY503">_xll.DCETCVNPhuLucFHeSoOnDinh(AE503*1000, BX503*1000, AH503, AI503, AJ503, AK503, AL503, AM503, $D$29)</f>
        <v>1</v>
      </c>
      <c r="BZ503" s="52">
        <f t="shared" si="321"/>
        <v>0.54847730782841775</v>
      </c>
      <c r="CA503" s="54">
        <f t="shared" si="322"/>
        <v>0.55063287711759434</v>
      </c>
      <c r="CB503" s="5" t="str">
        <f t="shared" si="323"/>
        <v>OK</v>
      </c>
      <c r="CC503" s="56">
        <f t="shared" si="324"/>
        <v>0.40527421278457681</v>
      </c>
      <c r="CD503" s="55">
        <f t="shared" si="325"/>
        <v>0.40527421278457681</v>
      </c>
      <c r="CE503" s="54">
        <f t="shared" si="326"/>
        <v>0.40527421278457681</v>
      </c>
      <c r="CF503" s="52">
        <f t="shared" si="327"/>
        <v>0.38</v>
      </c>
      <c r="CG503" s="5" t="str">
        <f t="shared" si="328"/>
        <v>Check</v>
      </c>
      <c r="CH503" s="57">
        <f t="shared" si="329"/>
        <v>3.2996062467960248</v>
      </c>
      <c r="CI503" s="6">
        <f t="shared" si="330"/>
        <v>3.2</v>
      </c>
      <c r="CJ503" s="5" t="str">
        <f t="shared" si="331"/>
        <v>Gia cường</v>
      </c>
      <c r="DN503" s="181"/>
      <c r="DP503" s="27"/>
      <c r="DQ503" s="27"/>
      <c r="DR503" s="5"/>
      <c r="DS503" s="5"/>
      <c r="DT503" s="27"/>
      <c r="DU503" s="27"/>
      <c r="DV503" s="82"/>
      <c r="DW503" s="82"/>
      <c r="DX503" s="82"/>
      <c r="DY503" s="70"/>
      <c r="DZ503" s="16"/>
      <c r="EH503" s="42"/>
      <c r="EI503" s="42"/>
      <c r="EJ503" s="42"/>
      <c r="EK503" s="24"/>
      <c r="EL503" s="26"/>
      <c r="EM503" s="26"/>
      <c r="EN503" s="24"/>
      <c r="EO503" s="26"/>
      <c r="EP503" s="24"/>
      <c r="EQ503" s="26"/>
      <c r="ER503" s="24"/>
      <c r="ES503" s="24"/>
      <c r="ET503" s="42"/>
      <c r="EU503" s="42"/>
      <c r="EV503" s="28"/>
      <c r="EX503" s="51"/>
      <c r="EY503" s="96"/>
      <c r="EZ503" s="52"/>
      <c r="FA503" s="54"/>
      <c r="FB503" s="5"/>
      <c r="FC503" s="56"/>
      <c r="FD503" s="55"/>
      <c r="FE503" s="54"/>
      <c r="FF503" s="52"/>
      <c r="FG503" s="5"/>
      <c r="FH503" s="57"/>
      <c r="FI503" s="6"/>
      <c r="FJ503" s="5"/>
    </row>
    <row r="504" spans="27:166">
      <c r="AA504" s="18" t="s">
        <v>131</v>
      </c>
      <c r="AB504" s="22" t="s">
        <v>343</v>
      </c>
      <c r="AC504" s="22" t="s">
        <v>211</v>
      </c>
      <c r="AD504" s="74">
        <v>9.2899999999999991</v>
      </c>
      <c r="AE504" s="74">
        <v>10.5</v>
      </c>
      <c r="AF504" s="22">
        <v>724</v>
      </c>
      <c r="AG504" s="22">
        <v>874</v>
      </c>
      <c r="AH504" s="22">
        <v>856.73657033341397</v>
      </c>
      <c r="AI504" s="6">
        <v>8</v>
      </c>
      <c r="AJ504" s="6">
        <v>300</v>
      </c>
      <c r="AK504" s="6">
        <v>12</v>
      </c>
      <c r="AL504" s="6">
        <v>300</v>
      </c>
      <c r="AM504" s="6">
        <v>12</v>
      </c>
      <c r="AN504" s="5" t="str" cm="1">
        <f t="array" ref="AN504">_xll.Dce_Name_SectI(AF504, AG504, AJ504, AI504, AK504, "x", "-", $Q$14)</f>
        <v>(724-874)x300x8x12</v>
      </c>
      <c r="AO504" s="5">
        <f t="shared" si="296"/>
        <v>832.73657033341397</v>
      </c>
      <c r="AP504" s="27">
        <f t="shared" si="297"/>
        <v>138.6189256266731</v>
      </c>
      <c r="AQ504" s="27">
        <f t="shared" si="298"/>
        <v>166950.4396903282</v>
      </c>
      <c r="AR504" s="5">
        <f t="shared" si="299"/>
        <v>5403.5530093667558</v>
      </c>
      <c r="AS504" s="5">
        <f t="shared" si="300"/>
        <v>3897.3576119286358</v>
      </c>
      <c r="AT504" s="27">
        <f t="shared" si="301"/>
        <v>360.23686729111705</v>
      </c>
      <c r="AU504" s="27">
        <f t="shared" si="302"/>
        <v>2213.976022170802</v>
      </c>
      <c r="AV504" s="82">
        <f t="shared" si="303"/>
        <v>4.89768374670236E-7</v>
      </c>
      <c r="AW504" s="82">
        <f t="shared" si="304"/>
        <v>9633328.2889918946</v>
      </c>
      <c r="AX504" s="82">
        <f t="shared" si="305"/>
        <v>9.6333282889918949E-6</v>
      </c>
      <c r="AY504" s="70">
        <f t="shared" si="306"/>
        <v>0.13963269631800207</v>
      </c>
      <c r="AZ504" s="16">
        <f t="shared" si="307"/>
        <v>633.55242775006047</v>
      </c>
      <c r="BA504" s="22" t="s">
        <v>307</v>
      </c>
      <c r="BB504" s="23">
        <v>-34.004886832015778</v>
      </c>
      <c r="BC504" s="23">
        <v>5.9072349255911041</v>
      </c>
      <c r="BD504" s="23">
        <v>0.80035808032296529</v>
      </c>
      <c r="BE504" s="23">
        <v>2.1723063611948631E-2</v>
      </c>
      <c r="BF504" s="23">
        <v>2.387543795211672</v>
      </c>
      <c r="BG504" s="23">
        <v>479.79838230404471</v>
      </c>
      <c r="BH504" s="42" cm="1">
        <f t="array" ref="BH504">_xll.Bimoment(BE504,AY504,AD504,AE504,$O$75)</f>
        <v>7.2822777994484361E-2</v>
      </c>
      <c r="BI504" s="42">
        <f t="shared" si="308"/>
        <v>0.12013974599472002</v>
      </c>
      <c r="BJ504" s="42">
        <f t="shared" si="309"/>
        <v>0.82044929522098664</v>
      </c>
      <c r="BK504" s="24">
        <f t="shared" si="310"/>
        <v>0.54038697954603754</v>
      </c>
      <c r="BL504" s="26" cm="1">
        <f t="array" ref="BL504">_xll.TCVN5575AnnexEHeSoCx(1,BK504)</f>
        <v>1.1159613020453962</v>
      </c>
      <c r="BM504" s="26">
        <f t="shared" si="311"/>
        <v>1.47</v>
      </c>
      <c r="BN504" s="24">
        <f t="shared" si="312"/>
        <v>1</v>
      </c>
      <c r="BO504" s="26" cm="1">
        <f t="array" ref="BO504">noisuy1chieu(BQ504*BN504,$C$92:$M$92,$C$93:$M$93)</f>
        <v>2.4887936115264893</v>
      </c>
      <c r="BP504" s="24">
        <f t="shared" si="313"/>
        <v>1.1297263473071445E-2</v>
      </c>
      <c r="BQ504" s="26">
        <f t="shared" si="314"/>
        <v>0.50803524094894625</v>
      </c>
      <c r="BR504" s="24">
        <f t="shared" si="315"/>
        <v>2.0763487787267974E-2</v>
      </c>
      <c r="BS504" s="24">
        <f t="shared" si="316"/>
        <v>8.8621482264577666E-4</v>
      </c>
      <c r="BT504" s="42">
        <f t="shared" si="317"/>
        <v>0.54009599220928572</v>
      </c>
      <c r="BU504" s="42">
        <f t="shared" si="318"/>
        <v>0.52021871924466345</v>
      </c>
      <c r="BV504" s="28">
        <f t="shared" si="319"/>
        <v>0.54009599220928572</v>
      </c>
      <c r="BW504" s="5" t="str">
        <f t="shared" si="320"/>
        <v>OK</v>
      </c>
      <c r="BX504" s="51">
        <v>1.2</v>
      </c>
      <c r="BY504" s="96" cm="1">
        <f t="array" ref="BY504">_xll.DCETCVNPhuLucFHeSoOnDinh(AE504*1000, BX504*1000, AH504, AI504, AJ504, AK504, AL504, AM504, $D$29)</f>
        <v>1</v>
      </c>
      <c r="BZ504" s="52">
        <f t="shared" si="321"/>
        <v>0.56694766897433257</v>
      </c>
      <c r="CA504" s="54">
        <f t="shared" si="322"/>
        <v>0.5885973715842463</v>
      </c>
      <c r="CB504" s="5" t="str">
        <f t="shared" si="323"/>
        <v>OK</v>
      </c>
      <c r="CC504" s="56">
        <f t="shared" si="324"/>
        <v>0.40527421278457681</v>
      </c>
      <c r="CD504" s="55">
        <f t="shared" si="325"/>
        <v>0.40527421278457681</v>
      </c>
      <c r="CE504" s="54">
        <f t="shared" si="326"/>
        <v>0.40527421278457681</v>
      </c>
      <c r="CF504" s="52">
        <f t="shared" si="327"/>
        <v>0.38</v>
      </c>
      <c r="CG504" s="5" t="str">
        <f t="shared" si="328"/>
        <v>Check</v>
      </c>
      <c r="CH504" s="57">
        <f t="shared" si="329"/>
        <v>3.4673286780698911</v>
      </c>
      <c r="CI504" s="6">
        <f t="shared" si="330"/>
        <v>3.2</v>
      </c>
      <c r="CJ504" s="5" t="str">
        <f t="shared" si="331"/>
        <v>Gia cường</v>
      </c>
      <c r="DN504" s="181"/>
      <c r="DP504" s="27"/>
      <c r="DQ504" s="27"/>
      <c r="DR504" s="5"/>
      <c r="DS504" s="5"/>
      <c r="DT504" s="27"/>
      <c r="DU504" s="27"/>
      <c r="DV504" s="82"/>
      <c r="DW504" s="82"/>
      <c r="DX504" s="82"/>
      <c r="DY504" s="70"/>
      <c r="DZ504" s="16"/>
      <c r="EH504" s="42"/>
      <c r="EI504" s="42"/>
      <c r="EJ504" s="42"/>
      <c r="EK504" s="24"/>
      <c r="EL504" s="26"/>
      <c r="EM504" s="26"/>
      <c r="EN504" s="24"/>
      <c r="EO504" s="26"/>
      <c r="EP504" s="24"/>
      <c r="EQ504" s="26"/>
      <c r="ER504" s="24"/>
      <c r="ES504" s="24"/>
      <c r="ET504" s="42"/>
      <c r="EU504" s="42"/>
      <c r="EV504" s="28"/>
      <c r="EX504" s="51"/>
      <c r="EY504" s="96"/>
      <c r="EZ504" s="52"/>
      <c r="FA504" s="54"/>
      <c r="FB504" s="5"/>
      <c r="FC504" s="56"/>
      <c r="FD504" s="55"/>
      <c r="FE504" s="54"/>
      <c r="FF504" s="52"/>
      <c r="FG504" s="5"/>
      <c r="FH504" s="57"/>
      <c r="FI504" s="6"/>
      <c r="FJ504" s="5"/>
    </row>
    <row r="505" spans="27:166">
      <c r="AA505" s="18" t="s">
        <v>131</v>
      </c>
      <c r="AB505" s="22" t="s">
        <v>343</v>
      </c>
      <c r="AC505" s="22" t="s">
        <v>211</v>
      </c>
      <c r="AD505" s="74">
        <v>9.2899999999999991</v>
      </c>
      <c r="AE505" s="74">
        <v>10.5</v>
      </c>
      <c r="AF505" s="22">
        <v>724</v>
      </c>
      <c r="AG505" s="22">
        <v>874</v>
      </c>
      <c r="AH505" s="22">
        <v>856.73657033341397</v>
      </c>
      <c r="AI505" s="6">
        <v>8</v>
      </c>
      <c r="AJ505" s="6">
        <v>300</v>
      </c>
      <c r="AK505" s="6">
        <v>12</v>
      </c>
      <c r="AL505" s="6">
        <v>300</v>
      </c>
      <c r="AM505" s="6">
        <v>12</v>
      </c>
      <c r="AN505" s="5" t="str" cm="1">
        <f t="array" ref="AN505">_xll.Dce_Name_SectI(AF505, AG505, AJ505, AI505, AK505, "x", "-", $Q$14)</f>
        <v>(724-874)x300x8x12</v>
      </c>
      <c r="AO505" s="5">
        <f t="shared" si="296"/>
        <v>832.73657033341397</v>
      </c>
      <c r="AP505" s="27">
        <f t="shared" si="297"/>
        <v>138.6189256266731</v>
      </c>
      <c r="AQ505" s="27">
        <f t="shared" si="298"/>
        <v>166950.4396903282</v>
      </c>
      <c r="AR505" s="5">
        <f t="shared" si="299"/>
        <v>5403.5530093667558</v>
      </c>
      <c r="AS505" s="5">
        <f t="shared" si="300"/>
        <v>3897.3576119286358</v>
      </c>
      <c r="AT505" s="27">
        <f t="shared" si="301"/>
        <v>360.23686729111705</v>
      </c>
      <c r="AU505" s="27">
        <f t="shared" si="302"/>
        <v>2213.976022170802</v>
      </c>
      <c r="AV505" s="82">
        <f t="shared" si="303"/>
        <v>4.89768374670236E-7</v>
      </c>
      <c r="AW505" s="82">
        <f t="shared" si="304"/>
        <v>9633328.2889918946</v>
      </c>
      <c r="AX505" s="82">
        <f t="shared" si="305"/>
        <v>9.6333282889918949E-6</v>
      </c>
      <c r="AY505" s="70">
        <f t="shared" si="306"/>
        <v>0.13963269631800207</v>
      </c>
      <c r="AZ505" s="16">
        <f t="shared" si="307"/>
        <v>633.55242775006047</v>
      </c>
      <c r="BA505" s="22" t="s">
        <v>307</v>
      </c>
      <c r="BB505" s="23">
        <v>-30.339105008908518</v>
      </c>
      <c r="BC505" s="23">
        <v>7.2735423449703376</v>
      </c>
      <c r="BD505" s="23">
        <v>4.094994029789973</v>
      </c>
      <c r="BE505" s="23">
        <v>0.27778066269881951</v>
      </c>
      <c r="BF505" s="23">
        <v>2.6104519162719271</v>
      </c>
      <c r="BG505" s="23">
        <v>476.21881631974975</v>
      </c>
      <c r="BH505" s="42" cm="1">
        <f t="array" ref="BH505">_xll.Bimoment(BE505,AY505,AD505,AE505,$O$75)</f>
        <v>0.93121117224690986</v>
      </c>
      <c r="BI505" s="42">
        <f t="shared" si="308"/>
        <v>0.61468929306034992</v>
      </c>
      <c r="BJ505" s="42">
        <f t="shared" si="309"/>
        <v>1.0102142145792135</v>
      </c>
      <c r="BK505" s="24">
        <f t="shared" si="310"/>
        <v>0.54038697954603754</v>
      </c>
      <c r="BL505" s="26" cm="1">
        <f t="array" ref="BL505">_xll.TCVN5575AnnexEHeSoCx(1,BK505)</f>
        <v>1.1159613020453962</v>
      </c>
      <c r="BM505" s="26">
        <f t="shared" si="311"/>
        <v>1.47</v>
      </c>
      <c r="BN505" s="24">
        <f t="shared" si="312"/>
        <v>1</v>
      </c>
      <c r="BO505" s="26" cm="1">
        <f t="array" ref="BO505">noisuy1chieu(BQ505*BN505,$C$92:$M$92,$C$93:$M$93)</f>
        <v>2.4808719158172607</v>
      </c>
      <c r="BP505" s="24">
        <f t="shared" si="313"/>
        <v>1.0079400190802026E-2</v>
      </c>
      <c r="BQ505" s="26">
        <f t="shared" si="314"/>
        <v>0.50424501210617467</v>
      </c>
      <c r="BR505" s="24">
        <f t="shared" si="315"/>
        <v>2.2702028164453859E-2</v>
      </c>
      <c r="BS505" s="24">
        <f t="shared" si="316"/>
        <v>1.1368534548128017E-2</v>
      </c>
      <c r="BT505" s="42">
        <f t="shared" si="317"/>
        <v>0.53702644046143055</v>
      </c>
      <c r="BU505" s="42">
        <f t="shared" si="318"/>
        <v>0.5256929468451047</v>
      </c>
      <c r="BV505" s="28">
        <f t="shared" si="319"/>
        <v>0.53702644046143055</v>
      </c>
      <c r="BW505" s="5" t="str">
        <f t="shared" si="320"/>
        <v>OK</v>
      </c>
      <c r="BX505" s="51">
        <v>1.2</v>
      </c>
      <c r="BY505" s="96" cm="1">
        <f t="array" ref="BY505">_xll.DCETCVNPhuLucFHeSoOnDinh(AE505*1000, BX505*1000, AH505, AI505, AJ505, AK505, AL505, AM505, $D$29)</f>
        <v>1</v>
      </c>
      <c r="BZ505" s="52">
        <f t="shared" si="321"/>
        <v>0.56271792025990319</v>
      </c>
      <c r="CA505" s="54">
        <f t="shared" si="322"/>
        <v>0.5967884829724851</v>
      </c>
      <c r="CB505" s="5" t="str">
        <f t="shared" si="323"/>
        <v>OK</v>
      </c>
      <c r="CC505" s="56">
        <f t="shared" si="324"/>
        <v>0.40527421278457681</v>
      </c>
      <c r="CD505" s="55">
        <f t="shared" si="325"/>
        <v>0.40527421278457681</v>
      </c>
      <c r="CE505" s="54">
        <f t="shared" si="326"/>
        <v>0.40527421278457681</v>
      </c>
      <c r="CF505" s="52">
        <f t="shared" si="327"/>
        <v>0.38</v>
      </c>
      <c r="CG505" s="5" t="str">
        <f t="shared" si="328"/>
        <v>Check</v>
      </c>
      <c r="CH505" s="57">
        <f t="shared" si="329"/>
        <v>3.4673286780698911</v>
      </c>
      <c r="CI505" s="6">
        <f t="shared" si="330"/>
        <v>3.2</v>
      </c>
      <c r="CJ505" s="5" t="str">
        <f t="shared" si="331"/>
        <v>Gia cường</v>
      </c>
      <c r="DN505" s="181"/>
      <c r="DP505" s="27"/>
      <c r="DQ505" s="27"/>
      <c r="DR505" s="5"/>
      <c r="DS505" s="5"/>
      <c r="DT505" s="27"/>
      <c r="DU505" s="27"/>
      <c r="DV505" s="82"/>
      <c r="DW505" s="82"/>
      <c r="DX505" s="82"/>
      <c r="DY505" s="70"/>
      <c r="DZ505" s="16"/>
      <c r="EH505" s="42"/>
      <c r="EI505" s="42"/>
      <c r="EJ505" s="42"/>
      <c r="EK505" s="24"/>
      <c r="EL505" s="26"/>
      <c r="EM505" s="26"/>
      <c r="EN505" s="24"/>
      <c r="EO505" s="26"/>
      <c r="EP505" s="24"/>
      <c r="EQ505" s="26"/>
      <c r="ER505" s="24"/>
      <c r="ES505" s="24"/>
      <c r="ET505" s="42"/>
      <c r="EU505" s="42"/>
      <c r="EV505" s="28"/>
      <c r="EX505" s="51"/>
      <c r="EY505" s="96"/>
      <c r="EZ505" s="52"/>
      <c r="FA505" s="54"/>
      <c r="FB505" s="5"/>
      <c r="FC505" s="56"/>
      <c r="FD505" s="55"/>
      <c r="FE505" s="54"/>
      <c r="FF505" s="52"/>
      <c r="FG505" s="5"/>
      <c r="FH505" s="57"/>
      <c r="FI505" s="6"/>
      <c r="FJ505" s="5"/>
    </row>
    <row r="506" spans="27:166">
      <c r="AA506" s="18" t="s">
        <v>131</v>
      </c>
      <c r="AB506" s="22" t="s">
        <v>343</v>
      </c>
      <c r="AC506" s="22" t="s">
        <v>211</v>
      </c>
      <c r="AD506" s="74">
        <v>10.5</v>
      </c>
      <c r="AE506" s="74">
        <v>10.5</v>
      </c>
      <c r="AF506" s="22">
        <v>724</v>
      </c>
      <c r="AG506" s="22">
        <v>874</v>
      </c>
      <c r="AH506" s="22">
        <v>874</v>
      </c>
      <c r="AI506" s="6">
        <v>8</v>
      </c>
      <c r="AJ506" s="6">
        <v>300</v>
      </c>
      <c r="AK506" s="6">
        <v>12</v>
      </c>
      <c r="AL506" s="6">
        <v>300</v>
      </c>
      <c r="AM506" s="6">
        <v>12</v>
      </c>
      <c r="AN506" s="5" t="str" cm="1">
        <f t="array" ref="AN506">_xll.Dce_Name_SectI(AF506, AG506, AJ506, AI506, AK506, "x", "-", $Q$14)</f>
        <v>(724-874)x300x8x12</v>
      </c>
      <c r="AO506" s="5">
        <f t="shared" si="296"/>
        <v>850</v>
      </c>
      <c r="AP506" s="27">
        <f t="shared" si="297"/>
        <v>140</v>
      </c>
      <c r="AQ506" s="27">
        <f t="shared" si="298"/>
        <v>174698.22666666668</v>
      </c>
      <c r="AR506" s="5">
        <f t="shared" si="299"/>
        <v>5403.626666666667</v>
      </c>
      <c r="AS506" s="5">
        <f t="shared" si="300"/>
        <v>3997.6710907704046</v>
      </c>
      <c r="AT506" s="27">
        <f t="shared" si="301"/>
        <v>360.24177777777783</v>
      </c>
      <c r="AU506" s="27">
        <f t="shared" si="302"/>
        <v>2274.1</v>
      </c>
      <c r="AV506" s="82">
        <f t="shared" si="303"/>
        <v>4.9271466666666671E-7</v>
      </c>
      <c r="AW506" s="82">
        <f t="shared" si="304"/>
        <v>10031094</v>
      </c>
      <c r="AX506" s="82">
        <f t="shared" si="305"/>
        <v>1.0031094E-5</v>
      </c>
      <c r="AY506" s="70">
        <f t="shared" si="306"/>
        <v>0.13724721180314908</v>
      </c>
      <c r="AZ506" s="16">
        <f t="shared" si="307"/>
        <v>646.5</v>
      </c>
      <c r="BA506" s="22" t="s">
        <v>307</v>
      </c>
      <c r="BB506" s="23">
        <v>-29.231699465502004</v>
      </c>
      <c r="BC506" s="23">
        <v>15.343470189300454</v>
      </c>
      <c r="BD506" s="23">
        <v>4.094994029789973</v>
      </c>
      <c r="BE506" s="23">
        <v>0.27778066269881951</v>
      </c>
      <c r="BF506" s="23">
        <v>2.3381029830138806</v>
      </c>
      <c r="BG506" s="23">
        <v>462.55470624512532</v>
      </c>
      <c r="BH506" s="42" cm="1">
        <f t="array" ref="BH506">_xll.Bimoment(BE506,AY506,AD506,AE506,$O$75)</f>
        <v>2.4679270418685206</v>
      </c>
      <c r="BI506" s="42">
        <f t="shared" si="308"/>
        <v>0.60220500438087832</v>
      </c>
      <c r="BJ506" s="42">
        <f t="shared" si="309"/>
        <v>2.1310375262917298</v>
      </c>
      <c r="BK506" s="24">
        <f t="shared" si="310"/>
        <v>0.52941176470588236</v>
      </c>
      <c r="BL506" s="26" cm="1">
        <f t="array" ref="BL506">_xll.TCVN5575AnnexEHeSoCx(1,BK506)</f>
        <v>1.1170588235294117</v>
      </c>
      <c r="BM506" s="26">
        <f t="shared" si="311"/>
        <v>1.47</v>
      </c>
      <c r="BN506" s="24">
        <f t="shared" si="312"/>
        <v>1</v>
      </c>
      <c r="BO506" s="26" cm="1">
        <f t="array" ref="BO506">noisuy1chieu(BQ506*BN506,$C$92:$M$92,$C$93:$M$93)</f>
        <v>2.4239668846130371</v>
      </c>
      <c r="BP506" s="24">
        <f t="shared" si="313"/>
        <v>9.6156906136519761E-3</v>
      </c>
      <c r="BQ506" s="26">
        <f t="shared" si="314"/>
        <v>0.47701765505988303</v>
      </c>
      <c r="BR506" s="24">
        <f t="shared" si="315"/>
        <v>2.0333244181680872E-2</v>
      </c>
      <c r="BS506" s="24">
        <f t="shared" si="316"/>
        <v>3.0219015783174711E-2</v>
      </c>
      <c r="BT506" s="42">
        <f t="shared" si="317"/>
        <v>0.50696658985521592</v>
      </c>
      <c r="BU506" s="42">
        <f t="shared" si="318"/>
        <v>0.51685236145670976</v>
      </c>
      <c r="BV506" s="28">
        <f t="shared" si="319"/>
        <v>0.51685236145670976</v>
      </c>
      <c r="BW506" s="5" t="str">
        <f t="shared" si="320"/>
        <v>OK</v>
      </c>
      <c r="BX506" s="51">
        <v>1.2</v>
      </c>
      <c r="BY506" s="96" cm="1">
        <f t="array" ref="BY506">_xll.DCETCVNPhuLucFHeSoOnDinh(AE506*1000, BX506*1000, AH506, AI506, AJ506, AK506, AL506, AM506, $D$29)</f>
        <v>1</v>
      </c>
      <c r="BZ506" s="52">
        <f t="shared" si="321"/>
        <v>0.53285678056395158</v>
      </c>
      <c r="CA506" s="54">
        <f t="shared" si="322"/>
        <v>0.58340904052880727</v>
      </c>
      <c r="CB506" s="5" t="str">
        <f t="shared" si="323"/>
        <v>OK</v>
      </c>
      <c r="CC506" s="56">
        <f t="shared" si="324"/>
        <v>0.40527421278457681</v>
      </c>
      <c r="CD506" s="55">
        <f t="shared" si="325"/>
        <v>0.40527421278457681</v>
      </c>
      <c r="CE506" s="54">
        <f t="shared" si="326"/>
        <v>0.40527421278457681</v>
      </c>
      <c r="CF506" s="52">
        <f t="shared" si="327"/>
        <v>0.38</v>
      </c>
      <c r="CG506" s="5" t="str">
        <f t="shared" si="328"/>
        <v>Check</v>
      </c>
      <c r="CH506" s="57">
        <f t="shared" si="329"/>
        <v>3.5392097349338045</v>
      </c>
      <c r="CI506" s="6">
        <f t="shared" si="330"/>
        <v>3.2</v>
      </c>
      <c r="CJ506" s="5" t="str">
        <f t="shared" si="331"/>
        <v>Gia cường</v>
      </c>
      <c r="DN506" s="181"/>
      <c r="DP506" s="27"/>
      <c r="DQ506" s="27"/>
      <c r="DR506" s="5"/>
      <c r="DS506" s="5"/>
      <c r="DT506" s="27"/>
      <c r="DU506" s="27"/>
      <c r="DV506" s="82"/>
      <c r="DW506" s="82"/>
      <c r="DX506" s="82"/>
      <c r="DY506" s="70"/>
      <c r="DZ506" s="16"/>
      <c r="EH506" s="42"/>
      <c r="EI506" s="42"/>
      <c r="EJ506" s="42"/>
      <c r="EK506" s="24"/>
      <c r="EL506" s="26"/>
      <c r="EM506" s="26"/>
      <c r="EN506" s="24"/>
      <c r="EO506" s="26"/>
      <c r="EP506" s="24"/>
      <c r="EQ506" s="26"/>
      <c r="ER506" s="24"/>
      <c r="ES506" s="24"/>
      <c r="ET506" s="42"/>
      <c r="EU506" s="42"/>
      <c r="EV506" s="28"/>
      <c r="EX506" s="51"/>
      <c r="EY506" s="96"/>
      <c r="EZ506" s="52"/>
      <c r="FA506" s="54"/>
      <c r="FB506" s="5"/>
      <c r="FC506" s="56"/>
      <c r="FD506" s="55"/>
      <c r="FE506" s="54"/>
      <c r="FF506" s="52"/>
      <c r="FG506" s="5"/>
      <c r="FH506" s="57"/>
      <c r="FI506" s="6"/>
      <c r="FJ506" s="5"/>
    </row>
    <row r="507" spans="27:166">
      <c r="AA507" s="18" t="s">
        <v>131</v>
      </c>
      <c r="AB507" s="22" t="s">
        <v>343</v>
      </c>
      <c r="AC507" s="22" t="s">
        <v>211</v>
      </c>
      <c r="AD507" s="74">
        <v>0</v>
      </c>
      <c r="AE507" s="74">
        <v>10.5</v>
      </c>
      <c r="AF507" s="22">
        <v>724</v>
      </c>
      <c r="AG507" s="22">
        <v>874</v>
      </c>
      <c r="AH507" s="22">
        <v>724</v>
      </c>
      <c r="AI507" s="6">
        <v>8</v>
      </c>
      <c r="AJ507" s="6">
        <v>300</v>
      </c>
      <c r="AK507" s="6">
        <v>12</v>
      </c>
      <c r="AL507" s="6">
        <v>300</v>
      </c>
      <c r="AM507" s="6">
        <v>12</v>
      </c>
      <c r="AN507" s="5" t="str" cm="1">
        <f t="array" ref="AN507">_xll.Dce_Name_SectI(AF507, AG507, AJ507, AI507, AK507, "x", "-", $Q$14)</f>
        <v>(724-874)x300x8x12</v>
      </c>
      <c r="AO507" s="5">
        <f t="shared" si="296"/>
        <v>700</v>
      </c>
      <c r="AP507" s="27">
        <f t="shared" si="297"/>
        <v>128</v>
      </c>
      <c r="AQ507" s="27">
        <f t="shared" si="298"/>
        <v>114125.22666666665</v>
      </c>
      <c r="AR507" s="5">
        <f t="shared" si="299"/>
        <v>5402.9866666666676</v>
      </c>
      <c r="AS507" s="5">
        <f t="shared" si="300"/>
        <v>3152.6305709023936</v>
      </c>
      <c r="AT507" s="27">
        <f t="shared" si="301"/>
        <v>360.19911111111116</v>
      </c>
      <c r="AU507" s="27">
        <f t="shared" si="302"/>
        <v>1771.6</v>
      </c>
      <c r="AV507" s="82">
        <f t="shared" si="303"/>
        <v>4.6711466666666669E-7</v>
      </c>
      <c r="AW507" s="82">
        <f t="shared" si="304"/>
        <v>6843744</v>
      </c>
      <c r="AX507" s="82">
        <f t="shared" si="305"/>
        <v>6.8437439999999997E-6</v>
      </c>
      <c r="AY507" s="70">
        <f t="shared" si="306"/>
        <v>0.16178744234285594</v>
      </c>
      <c r="AZ507" s="16">
        <f t="shared" si="307"/>
        <v>534</v>
      </c>
      <c r="BA507" s="22" t="s">
        <v>308</v>
      </c>
      <c r="BB507" s="23">
        <v>-26.109858712385176</v>
      </c>
      <c r="BC507" s="23">
        <v>29.684910286553077</v>
      </c>
      <c r="BD507" s="23">
        <v>1.26056314945866E-3</v>
      </c>
      <c r="BE507" s="23">
        <v>1.4590621176917126E-3</v>
      </c>
      <c r="BF507" s="23">
        <v>0.16227701272159556</v>
      </c>
      <c r="BG507" s="23">
        <v>160.49594745507466</v>
      </c>
      <c r="BH507" s="42" cm="1">
        <f t="array" ref="BH507">_xll.Bimoment(BE507,AY507,AD507,AE507,$O$75)</f>
        <v>1.2801709362070684E-2</v>
      </c>
      <c r="BI507" s="42">
        <f t="shared" si="308"/>
        <v>2.2510056240333215E-4</v>
      </c>
      <c r="BJ507" s="42">
        <f t="shared" si="309"/>
        <v>4.1229042064657051</v>
      </c>
      <c r="BK507" s="24">
        <f t="shared" si="310"/>
        <v>0.6428571428571429</v>
      </c>
      <c r="BL507" s="26" cm="1">
        <f t="array" ref="BL507">_xll.TCVN5575AnnexEHeSoCx(1,BK507)</f>
        <v>1.1057142857142856</v>
      </c>
      <c r="BM507" s="26">
        <f t="shared" si="311"/>
        <v>1.47</v>
      </c>
      <c r="BN507" s="24">
        <f t="shared" si="312"/>
        <v>1</v>
      </c>
      <c r="BO507" s="26" cm="1">
        <f t="array" ref="BO507">noisuy1chieu(BQ507*BN507,$C$92:$M$92,$C$93:$M$93)</f>
        <v>1.8701480627059937</v>
      </c>
      <c r="BP507" s="24">
        <f t="shared" si="313"/>
        <v>9.3939664364050303E-3</v>
      </c>
      <c r="BQ507" s="26">
        <f t="shared" si="314"/>
        <v>0.21203254185182296</v>
      </c>
      <c r="BR507" s="24">
        <f t="shared" si="315"/>
        <v>1.4114044583982796E-3</v>
      </c>
      <c r="BS507" s="24">
        <f t="shared" si="316"/>
        <v>2.4597667395874712E-4</v>
      </c>
      <c r="BT507" s="42">
        <f t="shared" si="317"/>
        <v>0.22283791274662626</v>
      </c>
      <c r="BU507" s="42">
        <f t="shared" si="318"/>
        <v>0.22167248496218675</v>
      </c>
      <c r="BV507" s="28">
        <f t="shared" si="319"/>
        <v>0.22283791274662626</v>
      </c>
      <c r="BW507" s="5" t="str">
        <f t="shared" si="320"/>
        <v>OK</v>
      </c>
      <c r="BX507" s="51">
        <v>1.2</v>
      </c>
      <c r="BY507" s="96" cm="1">
        <f t="array" ref="BY507">_xll.DCETCVNPhuLucFHeSoOnDinh(AE507*1000, BX507*1000, AH507, AI507, AJ507, AK507, AL507, AM507, $D$29)</f>
        <v>1</v>
      </c>
      <c r="BZ507" s="52">
        <f t="shared" si="321"/>
        <v>0.23444741056187282</v>
      </c>
      <c r="CA507" s="54">
        <f t="shared" si="322"/>
        <v>0.23610479169422985</v>
      </c>
      <c r="CB507" s="5" t="str">
        <f t="shared" si="323"/>
        <v>OK</v>
      </c>
      <c r="CC507" s="56">
        <f t="shared" si="324"/>
        <v>0.40527421278457681</v>
      </c>
      <c r="CD507" s="55">
        <f t="shared" si="325"/>
        <v>0.40527421278457681</v>
      </c>
      <c r="CE507" s="54">
        <f t="shared" si="326"/>
        <v>0.40527421278457681</v>
      </c>
      <c r="CF507" s="52">
        <f t="shared" si="327"/>
        <v>0.38</v>
      </c>
      <c r="CG507" s="5" t="str">
        <f t="shared" si="328"/>
        <v>Check</v>
      </c>
      <c r="CH507" s="57">
        <f t="shared" si="329"/>
        <v>2.9146433111219565</v>
      </c>
      <c r="CI507" s="6">
        <f t="shared" si="330"/>
        <v>3.2</v>
      </c>
      <c r="CJ507" s="5" t="str">
        <f t="shared" si="331"/>
        <v>OK</v>
      </c>
      <c r="DN507" s="181"/>
      <c r="DP507" s="27"/>
      <c r="DQ507" s="27"/>
      <c r="DR507" s="5"/>
      <c r="DS507" s="5"/>
      <c r="DT507" s="27"/>
      <c r="DU507" s="27"/>
      <c r="DV507" s="82"/>
      <c r="DW507" s="82"/>
      <c r="DX507" s="82"/>
      <c r="DY507" s="70"/>
      <c r="DZ507" s="16"/>
      <c r="EH507" s="42"/>
      <c r="EI507" s="42"/>
      <c r="EJ507" s="42"/>
      <c r="EK507" s="24"/>
      <c r="EL507" s="26"/>
      <c r="EM507" s="26"/>
      <c r="EN507" s="24"/>
      <c r="EO507" s="26"/>
      <c r="EP507" s="24"/>
      <c r="EQ507" s="26"/>
      <c r="ER507" s="24"/>
      <c r="ES507" s="24"/>
      <c r="ET507" s="42"/>
      <c r="EU507" s="42"/>
      <c r="EV507" s="28"/>
      <c r="EX507" s="51"/>
      <c r="EY507" s="96"/>
      <c r="EZ507" s="52"/>
      <c r="FA507" s="54"/>
      <c r="FB507" s="5"/>
      <c r="FC507" s="56"/>
      <c r="FD507" s="55"/>
      <c r="FE507" s="54"/>
      <c r="FF507" s="52"/>
      <c r="FG507" s="5"/>
      <c r="FH507" s="57"/>
      <c r="FI507" s="6"/>
      <c r="FJ507" s="5"/>
    </row>
    <row r="508" spans="27:166">
      <c r="AA508" s="18" t="s">
        <v>131</v>
      </c>
      <c r="AB508" s="22" t="s">
        <v>343</v>
      </c>
      <c r="AC508" s="22" t="s">
        <v>211</v>
      </c>
      <c r="AD508" s="74">
        <v>5.25</v>
      </c>
      <c r="AE508" s="74">
        <v>10.5</v>
      </c>
      <c r="AF508" s="22">
        <v>724</v>
      </c>
      <c r="AG508" s="22">
        <v>874</v>
      </c>
      <c r="AH508" s="22">
        <v>798.99999999999989</v>
      </c>
      <c r="AI508" s="6">
        <v>8</v>
      </c>
      <c r="AJ508" s="6">
        <v>300</v>
      </c>
      <c r="AK508" s="6">
        <v>12</v>
      </c>
      <c r="AL508" s="6">
        <v>300</v>
      </c>
      <c r="AM508" s="6">
        <v>12</v>
      </c>
      <c r="AN508" s="5" t="str" cm="1">
        <f t="array" ref="AN508">_xll.Dce_Name_SectI(AF508, AG508, AJ508, AI508, AK508, "x", "-", $Q$14)</f>
        <v>(724-874)x300x8x12</v>
      </c>
      <c r="AO508" s="5">
        <f t="shared" si="296"/>
        <v>774.99999999999989</v>
      </c>
      <c r="AP508" s="27">
        <f t="shared" si="297"/>
        <v>134</v>
      </c>
      <c r="AQ508" s="27">
        <f t="shared" si="298"/>
        <v>142527.3516666666</v>
      </c>
      <c r="AR508" s="5">
        <f t="shared" si="299"/>
        <v>5403.3066666666673</v>
      </c>
      <c r="AS508" s="5">
        <f t="shared" si="300"/>
        <v>3567.6433458489764</v>
      </c>
      <c r="AT508" s="27">
        <f t="shared" si="301"/>
        <v>360.22044444444447</v>
      </c>
      <c r="AU508" s="27">
        <f t="shared" si="302"/>
        <v>2017.2249999999995</v>
      </c>
      <c r="AV508" s="82">
        <f t="shared" si="303"/>
        <v>4.799146666666667E-7</v>
      </c>
      <c r="AW508" s="82">
        <f t="shared" si="304"/>
        <v>8361481.4999999972</v>
      </c>
      <c r="AX508" s="82">
        <f t="shared" si="305"/>
        <v>8.3614814999999972E-6</v>
      </c>
      <c r="AY508" s="70">
        <f t="shared" si="306"/>
        <v>0.1483611975238546</v>
      </c>
      <c r="AZ508" s="16">
        <f t="shared" si="307"/>
        <v>590.24999999999989</v>
      </c>
      <c r="BA508" s="22" t="s">
        <v>308</v>
      </c>
      <c r="BB508" s="23">
        <v>-21.346324742228653</v>
      </c>
      <c r="BC508" s="23">
        <v>14.634592642346167</v>
      </c>
      <c r="BD508" s="23">
        <v>1.26056314945866E-3</v>
      </c>
      <c r="BE508" s="23">
        <v>1.4590621176917126E-3</v>
      </c>
      <c r="BF508" s="23">
        <v>0.16889496925625544</v>
      </c>
      <c r="BG508" s="23">
        <v>276.96109201333059</v>
      </c>
      <c r="BH508" s="42" cm="1">
        <f t="array" ref="BH508">_xll.Bimoment(BE508,AY508,AD508,AE508,$O$75)</f>
        <v>-6.2567350561089155E-3</v>
      </c>
      <c r="BI508" s="42">
        <f t="shared" si="308"/>
        <v>2.0331663700946134E-4</v>
      </c>
      <c r="BJ508" s="42">
        <f t="shared" si="309"/>
        <v>2.0325823114369674</v>
      </c>
      <c r="BK508" s="24">
        <f t="shared" si="310"/>
        <v>0.58064516129032262</v>
      </c>
      <c r="BL508" s="26" cm="1">
        <f t="array" ref="BL508">_xll.TCVN5575AnnexEHeSoCx(1,BK508)</f>
        <v>1.1119354838709676</v>
      </c>
      <c r="BM508" s="26">
        <f t="shared" si="311"/>
        <v>1.47</v>
      </c>
      <c r="BN508" s="24">
        <f t="shared" si="312"/>
        <v>1</v>
      </c>
      <c r="BO508" s="26" cm="1">
        <f t="array" ref="BO508">noisuy1chieu(BQ508*BN508,$C$92:$M$92,$C$93:$M$93)</f>
        <v>2.0989832878112793</v>
      </c>
      <c r="BP508" s="24">
        <f t="shared" si="313"/>
        <v>7.3362270814807829E-3</v>
      </c>
      <c r="BQ508" s="26">
        <f t="shared" si="314"/>
        <v>0.32152310965679587</v>
      </c>
      <c r="BR508" s="24">
        <f t="shared" si="315"/>
        <v>1.4688771446232526E-3</v>
      </c>
      <c r="BS508" s="24">
        <f t="shared" si="316"/>
        <v>9.6904958272015212E-5</v>
      </c>
      <c r="BT508" s="42">
        <f t="shared" si="317"/>
        <v>0.3303282138828999</v>
      </c>
      <c r="BU508" s="42">
        <f t="shared" si="318"/>
        <v>0.32895624169654869</v>
      </c>
      <c r="BV508" s="28">
        <f t="shared" si="319"/>
        <v>0.3303282138828999</v>
      </c>
      <c r="BW508" s="5" t="str">
        <f t="shared" si="320"/>
        <v>OK</v>
      </c>
      <c r="BX508" s="51">
        <v>1.2</v>
      </c>
      <c r="BY508" s="96" cm="1">
        <f t="array" ref="BY508">_xll.DCETCVNPhuLucFHeSoOnDinh(AE508*1000, BX508*1000, AH508, AI508, AJ508, AK508, AL508, AM508, $D$29)</f>
        <v>1</v>
      </c>
      <c r="BZ508" s="52">
        <f t="shared" si="321"/>
        <v>0.35751295451192744</v>
      </c>
      <c r="CA508" s="54">
        <f t="shared" si="322"/>
        <v>0.3590787366148227</v>
      </c>
      <c r="CB508" s="5" t="str">
        <f t="shared" si="323"/>
        <v>OK</v>
      </c>
      <c r="CC508" s="56">
        <f t="shared" si="324"/>
        <v>0.40527421278457681</v>
      </c>
      <c r="CD508" s="55">
        <f t="shared" si="325"/>
        <v>0.40527421278457681</v>
      </c>
      <c r="CE508" s="54">
        <f t="shared" si="326"/>
        <v>0.40527421278457681</v>
      </c>
      <c r="CF508" s="52">
        <f t="shared" si="327"/>
        <v>0.38</v>
      </c>
      <c r="CG508" s="5" t="str">
        <f t="shared" si="328"/>
        <v>Check</v>
      </c>
      <c r="CH508" s="57">
        <f t="shared" si="329"/>
        <v>3.2269265230278799</v>
      </c>
      <c r="CI508" s="6">
        <f t="shared" si="330"/>
        <v>3.2</v>
      </c>
      <c r="CJ508" s="5" t="str">
        <f t="shared" si="331"/>
        <v>Gia cường</v>
      </c>
      <c r="DN508" s="181"/>
      <c r="DP508" s="27"/>
      <c r="DQ508" s="27"/>
      <c r="DR508" s="5"/>
      <c r="DS508" s="5"/>
      <c r="DT508" s="27"/>
      <c r="DU508" s="27"/>
      <c r="DV508" s="82"/>
      <c r="DW508" s="82"/>
      <c r="DX508" s="82"/>
      <c r="DY508" s="70"/>
      <c r="DZ508" s="16"/>
      <c r="EH508" s="42"/>
      <c r="EI508" s="42"/>
      <c r="EJ508" s="42"/>
      <c r="EK508" s="24"/>
      <c r="EL508" s="26"/>
      <c r="EM508" s="26"/>
      <c r="EN508" s="24"/>
      <c r="EO508" s="26"/>
      <c r="EP508" s="24"/>
      <c r="EQ508" s="26"/>
      <c r="ER508" s="24"/>
      <c r="ES508" s="24"/>
      <c r="ET508" s="42"/>
      <c r="EU508" s="42"/>
      <c r="EV508" s="28"/>
      <c r="EX508" s="51"/>
      <c r="EY508" s="96"/>
      <c r="EZ508" s="52"/>
      <c r="FA508" s="54"/>
      <c r="FB508" s="5"/>
      <c r="FC508" s="56"/>
      <c r="FD508" s="55"/>
      <c r="FE508" s="54"/>
      <c r="FF508" s="52"/>
      <c r="FG508" s="5"/>
      <c r="FH508" s="57"/>
      <c r="FI508" s="6"/>
      <c r="FJ508" s="5"/>
    </row>
    <row r="509" spans="27:166">
      <c r="AA509" s="18" t="s">
        <v>131</v>
      </c>
      <c r="AB509" s="22" t="s">
        <v>343</v>
      </c>
      <c r="AC509" s="22" t="s">
        <v>211</v>
      </c>
      <c r="AD509" s="74">
        <v>6.47</v>
      </c>
      <c r="AE509" s="74">
        <v>10.5</v>
      </c>
      <c r="AF509" s="22">
        <v>724</v>
      </c>
      <c r="AG509" s="22">
        <v>874</v>
      </c>
      <c r="AH509" s="22">
        <v>816.4552427885651</v>
      </c>
      <c r="AI509" s="6">
        <v>8</v>
      </c>
      <c r="AJ509" s="6">
        <v>300</v>
      </c>
      <c r="AK509" s="6">
        <v>12</v>
      </c>
      <c r="AL509" s="6">
        <v>300</v>
      </c>
      <c r="AM509" s="6">
        <v>12</v>
      </c>
      <c r="AN509" s="5" t="str" cm="1">
        <f t="array" ref="AN509">_xll.Dce_Name_SectI(AF509, AG509, AJ509, AI509, AK509, "x", "-", $Q$14)</f>
        <v>(724-874)x300x8x12</v>
      </c>
      <c r="AO509" s="5">
        <f t="shared" si="296"/>
        <v>792.4552427885651</v>
      </c>
      <c r="AP509" s="27">
        <f t="shared" si="297"/>
        <v>135.39641942308521</v>
      </c>
      <c r="AQ509" s="27">
        <f t="shared" si="298"/>
        <v>149672.00629356262</v>
      </c>
      <c r="AR509" s="5">
        <f t="shared" si="299"/>
        <v>5403.3811423692314</v>
      </c>
      <c r="AS509" s="5">
        <f t="shared" si="300"/>
        <v>3666.3860662432589</v>
      </c>
      <c r="AT509" s="27">
        <f t="shared" si="301"/>
        <v>360.22540949128211</v>
      </c>
      <c r="AU509" s="27">
        <f t="shared" si="302"/>
        <v>2076.0047488425012</v>
      </c>
      <c r="AV509" s="82">
        <f t="shared" si="303"/>
        <v>4.8289369476924839E-7</v>
      </c>
      <c r="AW509" s="82">
        <f t="shared" si="304"/>
        <v>8736501.2082751244</v>
      </c>
      <c r="AX509" s="82">
        <f t="shared" si="305"/>
        <v>8.736501208275125E-6</v>
      </c>
      <c r="AY509" s="70">
        <f t="shared" si="306"/>
        <v>0.1455918056309819</v>
      </c>
      <c r="AZ509" s="16">
        <f t="shared" si="307"/>
        <v>603.34143209142383</v>
      </c>
      <c r="BA509" s="22" t="s">
        <v>308</v>
      </c>
      <c r="BB509" s="23">
        <v>-20.232750048558966</v>
      </c>
      <c r="BC509" s="23">
        <v>11.090371970271219</v>
      </c>
      <c r="BD509" s="23">
        <v>1.26056314945866E-3</v>
      </c>
      <c r="BE509" s="23">
        <v>1.4590621176917126E-3</v>
      </c>
      <c r="BF509" s="23">
        <v>0.17043520976394422</v>
      </c>
      <c r="BG509" s="23">
        <v>292.67892870139622</v>
      </c>
      <c r="BH509" s="42" cm="1">
        <f t="array" ref="BH509">_xll.Bimoment(BE509,AY509,AD509,AE509,$O$75)</f>
        <v>-5.2827760872781867E-3</v>
      </c>
      <c r="BI509" s="42">
        <f t="shared" si="308"/>
        <v>1.9883822476567784E-4</v>
      </c>
      <c r="BJ509" s="42">
        <f t="shared" si="309"/>
        <v>1.5403294403154471</v>
      </c>
      <c r="BK509" s="24">
        <f t="shared" si="310"/>
        <v>0.56785541403764106</v>
      </c>
      <c r="BL509" s="26" cm="1">
        <f t="array" ref="BL509">_xll.TCVN5575AnnexEHeSoCx(1,BK509)</f>
        <v>1.1132144585962358</v>
      </c>
      <c r="BM509" s="26">
        <f t="shared" si="311"/>
        <v>1.47</v>
      </c>
      <c r="BN509" s="24">
        <f t="shared" si="312"/>
        <v>1</v>
      </c>
      <c r="BO509" s="26" cm="1">
        <f t="array" ref="BO509">noisuy1chieu(BQ509*BN509,$C$92:$M$92,$C$93:$M$93)</f>
        <v>2.1172001361846924</v>
      </c>
      <c r="BP509" s="24">
        <f t="shared" si="313"/>
        <v>6.8818022499075619E-3</v>
      </c>
      <c r="BQ509" s="26">
        <f t="shared" si="314"/>
        <v>0.3302393924675317</v>
      </c>
      <c r="BR509" s="24">
        <f t="shared" si="315"/>
        <v>1.4822521639943015E-3</v>
      </c>
      <c r="BS509" s="24">
        <f t="shared" si="316"/>
        <v>7.9356106322007056E-5</v>
      </c>
      <c r="BT509" s="42">
        <f t="shared" si="317"/>
        <v>0.33860344688143357</v>
      </c>
      <c r="BU509" s="42">
        <f t="shared" si="318"/>
        <v>0.33720055082376127</v>
      </c>
      <c r="BV509" s="28">
        <f t="shared" si="319"/>
        <v>0.33860344688143357</v>
      </c>
      <c r="BW509" s="5" t="str">
        <f t="shared" si="320"/>
        <v>OK</v>
      </c>
      <c r="BX509" s="51">
        <v>1.2</v>
      </c>
      <c r="BY509" s="96" cm="1">
        <f t="array" ref="BY509">_xll.DCETCVNPhuLucFHeSoOnDinh(AE509*1000, BX509*1000, AH509, AI509, AJ509, AK509, AL509, AM509, $D$29)</f>
        <v>1</v>
      </c>
      <c r="BZ509" s="52">
        <f t="shared" si="321"/>
        <v>0.36762726649289312</v>
      </c>
      <c r="CA509" s="54">
        <f t="shared" si="322"/>
        <v>0.36918887476320938</v>
      </c>
      <c r="CB509" s="5" t="str">
        <f t="shared" si="323"/>
        <v>OK</v>
      </c>
      <c r="CC509" s="56">
        <f t="shared" si="324"/>
        <v>0.40527421278457681</v>
      </c>
      <c r="CD509" s="55">
        <f t="shared" si="325"/>
        <v>0.40527421278457681</v>
      </c>
      <c r="CE509" s="54">
        <f t="shared" si="326"/>
        <v>0.40527421278457681</v>
      </c>
      <c r="CF509" s="52">
        <f t="shared" si="327"/>
        <v>0.38</v>
      </c>
      <c r="CG509" s="5" t="str">
        <f t="shared" si="328"/>
        <v>Check</v>
      </c>
      <c r="CH509" s="57">
        <f t="shared" si="329"/>
        <v>3.2996062467960248</v>
      </c>
      <c r="CI509" s="6">
        <f t="shared" si="330"/>
        <v>3.2</v>
      </c>
      <c r="CJ509" s="5" t="str">
        <f t="shared" si="331"/>
        <v>Gia cường</v>
      </c>
      <c r="DN509" s="181"/>
      <c r="DP509" s="27"/>
      <c r="DQ509" s="27"/>
      <c r="DR509" s="5"/>
      <c r="DS509" s="5"/>
      <c r="DT509" s="27"/>
      <c r="DU509" s="27"/>
      <c r="DV509" s="82"/>
      <c r="DW509" s="82"/>
      <c r="DX509" s="82"/>
      <c r="DY509" s="70"/>
      <c r="DZ509" s="16"/>
      <c r="EH509" s="42"/>
      <c r="EI509" s="42"/>
      <c r="EJ509" s="42"/>
      <c r="EK509" s="24"/>
      <c r="EL509" s="26"/>
      <c r="EM509" s="26"/>
      <c r="EN509" s="24"/>
      <c r="EO509" s="26"/>
      <c r="EP509" s="24"/>
      <c r="EQ509" s="26"/>
      <c r="ER509" s="24"/>
      <c r="ES509" s="24"/>
      <c r="ET509" s="42"/>
      <c r="EU509" s="42"/>
      <c r="EV509" s="28"/>
      <c r="EX509" s="51"/>
      <c r="EY509" s="96"/>
      <c r="EZ509" s="52"/>
      <c r="FA509" s="54"/>
      <c r="FB509" s="5"/>
      <c r="FC509" s="56"/>
      <c r="FD509" s="55"/>
      <c r="FE509" s="54"/>
      <c r="FF509" s="52"/>
      <c r="FG509" s="5"/>
      <c r="FH509" s="57"/>
      <c r="FI509" s="6"/>
      <c r="FJ509" s="5"/>
    </row>
    <row r="510" spans="27:166">
      <c r="AA510" s="18" t="s">
        <v>131</v>
      </c>
      <c r="AB510" s="22" t="s">
        <v>343</v>
      </c>
      <c r="AC510" s="22" t="s">
        <v>211</v>
      </c>
      <c r="AD510" s="74">
        <v>6.47</v>
      </c>
      <c r="AE510" s="74">
        <v>10.5</v>
      </c>
      <c r="AF510" s="22">
        <v>724</v>
      </c>
      <c r="AG510" s="22">
        <v>874</v>
      </c>
      <c r="AH510" s="22">
        <v>816.4552427885651</v>
      </c>
      <c r="AI510" s="6">
        <v>8</v>
      </c>
      <c r="AJ510" s="6">
        <v>300</v>
      </c>
      <c r="AK510" s="6">
        <v>12</v>
      </c>
      <c r="AL510" s="6">
        <v>300</v>
      </c>
      <c r="AM510" s="6">
        <v>12</v>
      </c>
      <c r="AN510" s="5" t="str" cm="1">
        <f t="array" ref="AN510">_xll.Dce_Name_SectI(AF510, AG510, AJ510, AI510, AK510, "x", "-", $Q$14)</f>
        <v>(724-874)x300x8x12</v>
      </c>
      <c r="AO510" s="5">
        <f t="shared" si="296"/>
        <v>792.4552427885651</v>
      </c>
      <c r="AP510" s="27">
        <f t="shared" si="297"/>
        <v>135.39641942308521</v>
      </c>
      <c r="AQ510" s="27">
        <f t="shared" si="298"/>
        <v>149672.00629356262</v>
      </c>
      <c r="AR510" s="5">
        <f t="shared" si="299"/>
        <v>5403.3811423692314</v>
      </c>
      <c r="AS510" s="5">
        <f t="shared" si="300"/>
        <v>3666.3860662432589</v>
      </c>
      <c r="AT510" s="27">
        <f t="shared" si="301"/>
        <v>360.22540949128211</v>
      </c>
      <c r="AU510" s="27">
        <f t="shared" si="302"/>
        <v>2076.0047488425012</v>
      </c>
      <c r="AV510" s="82">
        <f t="shared" si="303"/>
        <v>4.8289369476924839E-7</v>
      </c>
      <c r="AW510" s="82">
        <f t="shared" si="304"/>
        <v>8736501.2082751244</v>
      </c>
      <c r="AX510" s="82">
        <f t="shared" si="305"/>
        <v>8.736501208275125E-6</v>
      </c>
      <c r="AY510" s="70">
        <f t="shared" si="306"/>
        <v>0.1455918056309819</v>
      </c>
      <c r="AZ510" s="16">
        <f t="shared" si="307"/>
        <v>603.34143209142383</v>
      </c>
      <c r="BA510" s="22" t="s">
        <v>308</v>
      </c>
      <c r="BB510" s="23">
        <v>-20.158549646526808</v>
      </c>
      <c r="BC510" s="23">
        <v>10.466126913233893</v>
      </c>
      <c r="BD510" s="23">
        <v>0.6761667927181243</v>
      </c>
      <c r="BE510" s="23">
        <v>1.4594887176189314E-3</v>
      </c>
      <c r="BF510" s="23">
        <v>0.17043520611575502</v>
      </c>
      <c r="BG510" s="23">
        <v>292.67893797516444</v>
      </c>
      <c r="BH510" s="42" cm="1">
        <f t="array" ref="BH510">_xll.Bimoment(BE510,AY510,AD510,AE510,$O$75)</f>
        <v>-5.2843206629799482E-3</v>
      </c>
      <c r="BI510" s="42">
        <f t="shared" si="308"/>
        <v>0.10665693723262619</v>
      </c>
      <c r="BJ510" s="42">
        <f t="shared" si="309"/>
        <v>1.4536287379491519</v>
      </c>
      <c r="BK510" s="24">
        <f t="shared" si="310"/>
        <v>0.56785541403764106</v>
      </c>
      <c r="BL510" s="26" cm="1">
        <f t="array" ref="BL510">_xll.TCVN5575AnnexEHeSoCx(1,BK510)</f>
        <v>1.1132144585962358</v>
      </c>
      <c r="BM510" s="26">
        <f t="shared" si="311"/>
        <v>1.47</v>
      </c>
      <c r="BN510" s="24">
        <f t="shared" si="312"/>
        <v>1</v>
      </c>
      <c r="BO510" s="26" cm="1">
        <f t="array" ref="BO510">noisuy1chieu(BQ510*BN510,$C$92:$M$92,$C$93:$M$93)</f>
        <v>2.1172003746032715</v>
      </c>
      <c r="BP510" s="24">
        <f t="shared" si="313"/>
        <v>6.8565643315611473E-3</v>
      </c>
      <c r="BQ510" s="26">
        <f t="shared" si="314"/>
        <v>0.3302394029314335</v>
      </c>
      <c r="BR510" s="24">
        <f t="shared" si="315"/>
        <v>1.4822521322664893E-3</v>
      </c>
      <c r="BS510" s="24">
        <f t="shared" si="316"/>
        <v>7.9379299485834447E-5</v>
      </c>
      <c r="BT510" s="42">
        <f t="shared" si="317"/>
        <v>0.33857821939526112</v>
      </c>
      <c r="BU510" s="42">
        <f t="shared" si="318"/>
        <v>0.33717534656248044</v>
      </c>
      <c r="BV510" s="28">
        <f t="shared" si="319"/>
        <v>0.33857821939526112</v>
      </c>
      <c r="BW510" s="5" t="str">
        <f t="shared" si="320"/>
        <v>OK</v>
      </c>
      <c r="BX510" s="51">
        <v>1.2</v>
      </c>
      <c r="BY510" s="96" cm="1">
        <f t="array" ref="BY510">_xll.DCETCVNPhuLucFHeSoOnDinh(AE510*1000, BX510*1000, AH510, AI510, AJ510, AK510, AL510, AM510, $D$29)</f>
        <v>1</v>
      </c>
      <c r="BZ510" s="52">
        <f t="shared" si="321"/>
        <v>0.36762727814146001</v>
      </c>
      <c r="CA510" s="54">
        <f t="shared" si="322"/>
        <v>0.36918890957321232</v>
      </c>
      <c r="CB510" s="5" t="str">
        <f t="shared" si="323"/>
        <v>OK</v>
      </c>
      <c r="CC510" s="56">
        <f t="shared" si="324"/>
        <v>0.40527421278457681</v>
      </c>
      <c r="CD510" s="55">
        <f t="shared" si="325"/>
        <v>0.40527421278457681</v>
      </c>
      <c r="CE510" s="54">
        <f t="shared" si="326"/>
        <v>0.40527421278457681</v>
      </c>
      <c r="CF510" s="52">
        <f t="shared" si="327"/>
        <v>0.38</v>
      </c>
      <c r="CG510" s="5" t="str">
        <f t="shared" si="328"/>
        <v>Check</v>
      </c>
      <c r="CH510" s="57">
        <f t="shared" si="329"/>
        <v>3.2996062467960248</v>
      </c>
      <c r="CI510" s="6">
        <f t="shared" si="330"/>
        <v>3.2</v>
      </c>
      <c r="CJ510" s="5" t="str">
        <f t="shared" si="331"/>
        <v>Gia cường</v>
      </c>
      <c r="DN510" s="181"/>
      <c r="DP510" s="27"/>
      <c r="DQ510" s="27"/>
      <c r="DR510" s="5"/>
      <c r="DS510" s="5"/>
      <c r="DT510" s="27"/>
      <c r="DU510" s="27"/>
      <c r="DV510" s="82"/>
      <c r="DW510" s="82"/>
      <c r="DX510" s="82"/>
      <c r="DY510" s="70"/>
      <c r="DZ510" s="16"/>
      <c r="EH510" s="42"/>
      <c r="EI510" s="42"/>
      <c r="EJ510" s="42"/>
      <c r="EK510" s="24"/>
      <c r="EL510" s="26"/>
      <c r="EM510" s="26"/>
      <c r="EN510" s="24"/>
      <c r="EO510" s="26"/>
      <c r="EP510" s="24"/>
      <c r="EQ510" s="26"/>
      <c r="ER510" s="24"/>
      <c r="ES510" s="24"/>
      <c r="ET510" s="42"/>
      <c r="EU510" s="42"/>
      <c r="EV510" s="28"/>
      <c r="EX510" s="51"/>
      <c r="EY510" s="96"/>
      <c r="EZ510" s="52"/>
      <c r="FA510" s="54"/>
      <c r="FB510" s="5"/>
      <c r="FC510" s="56"/>
      <c r="FD510" s="55"/>
      <c r="FE510" s="54"/>
      <c r="FF510" s="52"/>
      <c r="FG510" s="5"/>
      <c r="FH510" s="57"/>
      <c r="FI510" s="6"/>
      <c r="FJ510" s="5"/>
    </row>
    <row r="511" spans="27:166">
      <c r="AA511" s="18" t="s">
        <v>131</v>
      </c>
      <c r="AB511" s="22" t="s">
        <v>343</v>
      </c>
      <c r="AC511" s="22" t="s">
        <v>211</v>
      </c>
      <c r="AD511" s="74">
        <v>9.2899999999999991</v>
      </c>
      <c r="AE511" s="74">
        <v>10.5</v>
      </c>
      <c r="AF511" s="22">
        <v>724</v>
      </c>
      <c r="AG511" s="22">
        <v>874</v>
      </c>
      <c r="AH511" s="22">
        <v>856.73657033341397</v>
      </c>
      <c r="AI511" s="6">
        <v>8</v>
      </c>
      <c r="AJ511" s="6">
        <v>300</v>
      </c>
      <c r="AK511" s="6">
        <v>12</v>
      </c>
      <c r="AL511" s="6">
        <v>300</v>
      </c>
      <c r="AM511" s="6">
        <v>12</v>
      </c>
      <c r="AN511" s="5" t="str" cm="1">
        <f t="array" ref="AN511">_xll.Dce_Name_SectI(AF511, AG511, AJ511, AI511, AK511, "x", "-", $Q$14)</f>
        <v>(724-874)x300x8x12</v>
      </c>
      <c r="AO511" s="5">
        <f t="shared" si="296"/>
        <v>832.73657033341397</v>
      </c>
      <c r="AP511" s="27">
        <f t="shared" si="297"/>
        <v>138.6189256266731</v>
      </c>
      <c r="AQ511" s="27">
        <f t="shared" si="298"/>
        <v>166950.4396903282</v>
      </c>
      <c r="AR511" s="5">
        <f t="shared" si="299"/>
        <v>5403.5530093667558</v>
      </c>
      <c r="AS511" s="5">
        <f t="shared" si="300"/>
        <v>3897.3576119286358</v>
      </c>
      <c r="AT511" s="27">
        <f t="shared" si="301"/>
        <v>360.23686729111705</v>
      </c>
      <c r="AU511" s="27">
        <f t="shared" si="302"/>
        <v>2213.976022170802</v>
      </c>
      <c r="AV511" s="82">
        <f t="shared" si="303"/>
        <v>4.89768374670236E-7</v>
      </c>
      <c r="AW511" s="82">
        <f t="shared" si="304"/>
        <v>9633328.2889918946</v>
      </c>
      <c r="AX511" s="82">
        <f t="shared" si="305"/>
        <v>9.6333282889918949E-6</v>
      </c>
      <c r="AY511" s="70">
        <f t="shared" si="306"/>
        <v>0.13963269631800207</v>
      </c>
      <c r="AZ511" s="16">
        <f t="shared" si="307"/>
        <v>633.55242775006047</v>
      </c>
      <c r="BA511" s="22" t="s">
        <v>308</v>
      </c>
      <c r="BB511" s="23">
        <v>-17.581717200315634</v>
      </c>
      <c r="BC511" s="23">
        <v>2.2273996769156406</v>
      </c>
      <c r="BD511" s="23">
        <v>0.6761667927181243</v>
      </c>
      <c r="BE511" s="23">
        <v>1.4594887176189314E-3</v>
      </c>
      <c r="BF511" s="23">
        <v>1.7361475175571526</v>
      </c>
      <c r="BG511" s="23">
        <v>310.59445200135582</v>
      </c>
      <c r="BH511" s="42" cm="1">
        <f t="array" ref="BH511">_xll.Bimoment(BE511,AY511,AD511,AE511,$O$75)</f>
        <v>4.8926811046190221E-3</v>
      </c>
      <c r="BI511" s="42">
        <f t="shared" si="308"/>
        <v>0.10149770299618856</v>
      </c>
      <c r="BJ511" s="42">
        <f t="shared" si="309"/>
        <v>0.30936106623828341</v>
      </c>
      <c r="BK511" s="24">
        <f t="shared" si="310"/>
        <v>0.54038697954603754</v>
      </c>
      <c r="BL511" s="26" cm="1">
        <f t="array" ref="BL511">_xll.TCVN5575AnnexEHeSoCx(1,BK511)</f>
        <v>1.1159613020453962</v>
      </c>
      <c r="BM511" s="26">
        <f t="shared" si="311"/>
        <v>1.47</v>
      </c>
      <c r="BN511" s="24">
        <f t="shared" si="312"/>
        <v>1</v>
      </c>
      <c r="BO511" s="26" cm="1">
        <f t="array" ref="BO511">noisuy1chieu(BQ511*BN511,$C$92:$M$92,$C$93:$M$93)</f>
        <v>2.1143453121185303</v>
      </c>
      <c r="BP511" s="24">
        <f t="shared" si="313"/>
        <v>5.8410807982454752E-3</v>
      </c>
      <c r="BQ511" s="26">
        <f t="shared" si="314"/>
        <v>0.32887340407897098</v>
      </c>
      <c r="BR511" s="24">
        <f t="shared" si="315"/>
        <v>1.5098561898630054E-2</v>
      </c>
      <c r="BS511" s="24">
        <f t="shared" si="316"/>
        <v>7.0086059650753391E-5</v>
      </c>
      <c r="BT511" s="42">
        <f t="shared" si="317"/>
        <v>0.34981304677584651</v>
      </c>
      <c r="BU511" s="42">
        <f t="shared" si="318"/>
        <v>0.3347845709368672</v>
      </c>
      <c r="BV511" s="28">
        <f t="shared" si="319"/>
        <v>0.34981304677584651</v>
      </c>
      <c r="BW511" s="5" t="str">
        <f t="shared" si="320"/>
        <v>OK</v>
      </c>
      <c r="BX511" s="51">
        <v>1.2</v>
      </c>
      <c r="BY511" s="96" cm="1">
        <f t="array" ref="BY511">_xll.DCETCVNPhuLucFHeSoOnDinh(AE511*1000, BX511*1000, AH511, AI511, AJ511, AK511, AL511, AM511, $D$29)</f>
        <v>1</v>
      </c>
      <c r="BZ511" s="52">
        <f t="shared" si="321"/>
        <v>0.36700999222407021</v>
      </c>
      <c r="CA511" s="54">
        <f t="shared" si="322"/>
        <v>0.38217864018235104</v>
      </c>
      <c r="CB511" s="5" t="str">
        <f t="shared" si="323"/>
        <v>OK</v>
      </c>
      <c r="CC511" s="56">
        <f t="shared" si="324"/>
        <v>0.40527421278457681</v>
      </c>
      <c r="CD511" s="55">
        <f t="shared" si="325"/>
        <v>0.40527421278457681</v>
      </c>
      <c r="CE511" s="54">
        <f t="shared" si="326"/>
        <v>0.40527421278457681</v>
      </c>
      <c r="CF511" s="52">
        <f t="shared" si="327"/>
        <v>0.38</v>
      </c>
      <c r="CG511" s="5" t="str">
        <f t="shared" si="328"/>
        <v>Check</v>
      </c>
      <c r="CH511" s="57">
        <f t="shared" si="329"/>
        <v>3.4673286780698911</v>
      </c>
      <c r="CI511" s="6">
        <f t="shared" si="330"/>
        <v>3.2</v>
      </c>
      <c r="CJ511" s="5" t="str">
        <f t="shared" si="331"/>
        <v>Gia cường</v>
      </c>
      <c r="DN511" s="181"/>
      <c r="DP511" s="27"/>
      <c r="DQ511" s="27"/>
      <c r="DR511" s="5"/>
      <c r="DS511" s="5"/>
      <c r="DT511" s="27"/>
      <c r="DU511" s="27"/>
      <c r="DV511" s="82"/>
      <c r="DW511" s="82"/>
      <c r="DX511" s="82"/>
      <c r="DY511" s="70"/>
      <c r="DZ511" s="16"/>
      <c r="EH511" s="42"/>
      <c r="EI511" s="42"/>
      <c r="EJ511" s="42"/>
      <c r="EK511" s="24"/>
      <c r="EL511" s="26"/>
      <c r="EM511" s="26"/>
      <c r="EN511" s="24"/>
      <c r="EO511" s="26"/>
      <c r="EP511" s="24"/>
      <c r="EQ511" s="26"/>
      <c r="ER511" s="24"/>
      <c r="ES511" s="24"/>
      <c r="ET511" s="42"/>
      <c r="EU511" s="42"/>
      <c r="EV511" s="28"/>
      <c r="EX511" s="51"/>
      <c r="EY511" s="96"/>
      <c r="EZ511" s="52"/>
      <c r="FA511" s="54"/>
      <c r="FB511" s="5"/>
      <c r="FC511" s="56"/>
      <c r="FD511" s="55"/>
      <c r="FE511" s="54"/>
      <c r="FF511" s="52"/>
      <c r="FG511" s="5"/>
      <c r="FH511" s="57"/>
      <c r="FI511" s="6"/>
      <c r="FJ511" s="5"/>
    </row>
    <row r="512" spans="27:166">
      <c r="AA512" s="18" t="s">
        <v>131</v>
      </c>
      <c r="AB512" s="22" t="s">
        <v>343</v>
      </c>
      <c r="AC512" s="22" t="s">
        <v>211</v>
      </c>
      <c r="AD512" s="74">
        <v>9.2899999999999991</v>
      </c>
      <c r="AE512" s="74">
        <v>10.5</v>
      </c>
      <c r="AF512" s="22">
        <v>724</v>
      </c>
      <c r="AG512" s="22">
        <v>874</v>
      </c>
      <c r="AH512" s="22">
        <v>856.73657033341397</v>
      </c>
      <c r="AI512" s="6">
        <v>8</v>
      </c>
      <c r="AJ512" s="6">
        <v>300</v>
      </c>
      <c r="AK512" s="6">
        <v>12</v>
      </c>
      <c r="AL512" s="6">
        <v>300</v>
      </c>
      <c r="AM512" s="6">
        <v>12</v>
      </c>
      <c r="AN512" s="5" t="str" cm="1">
        <f t="array" ref="AN512">_xll.Dce_Name_SectI(AF512, AG512, AJ512, AI512, AK512, "x", "-", $Q$14)</f>
        <v>(724-874)x300x8x12</v>
      </c>
      <c r="AO512" s="5">
        <f t="shared" si="296"/>
        <v>832.73657033341397</v>
      </c>
      <c r="AP512" s="27">
        <f t="shared" si="297"/>
        <v>138.6189256266731</v>
      </c>
      <c r="AQ512" s="27">
        <f t="shared" si="298"/>
        <v>166950.4396903282</v>
      </c>
      <c r="AR512" s="5">
        <f t="shared" si="299"/>
        <v>5403.5530093667558</v>
      </c>
      <c r="AS512" s="5">
        <f t="shared" si="300"/>
        <v>3897.3576119286358</v>
      </c>
      <c r="AT512" s="27">
        <f t="shared" si="301"/>
        <v>360.23686729111705</v>
      </c>
      <c r="AU512" s="27">
        <f t="shared" si="302"/>
        <v>2213.976022170802</v>
      </c>
      <c r="AV512" s="82">
        <f t="shared" si="303"/>
        <v>4.89768374670236E-7</v>
      </c>
      <c r="AW512" s="82">
        <f t="shared" si="304"/>
        <v>9633328.2889918946</v>
      </c>
      <c r="AX512" s="82">
        <f t="shared" si="305"/>
        <v>9.6333282889918949E-6</v>
      </c>
      <c r="AY512" s="70">
        <f t="shared" si="306"/>
        <v>0.13963269631800207</v>
      </c>
      <c r="AZ512" s="16">
        <f t="shared" si="307"/>
        <v>633.55242775006047</v>
      </c>
      <c r="BA512" s="22" t="s">
        <v>308</v>
      </c>
      <c r="BB512" s="23">
        <v>-17.57435003676801</v>
      </c>
      <c r="BC512" s="23">
        <v>3.1321509041736135</v>
      </c>
      <c r="BD512" s="23">
        <v>2.0765191602312569</v>
      </c>
      <c r="BE512" s="23">
        <v>8.4100639300895896E-2</v>
      </c>
      <c r="BF512" s="23">
        <v>1.8014065735059859</v>
      </c>
      <c r="BG512" s="23">
        <v>309.7782290004543</v>
      </c>
      <c r="BH512" s="42" cm="1">
        <f t="array" ref="BH512">_xll.Bimoment(BE512,AY512,AD512,AE512,$O$75)</f>
        <v>0.28193270960338385</v>
      </c>
      <c r="BI512" s="42">
        <f t="shared" si="308"/>
        <v>0.31170108804634533</v>
      </c>
      <c r="BJ512" s="42">
        <f t="shared" si="309"/>
        <v>0.43502095891300191</v>
      </c>
      <c r="BK512" s="24">
        <f t="shared" si="310"/>
        <v>0.54038697954603754</v>
      </c>
      <c r="BL512" s="26" cm="1">
        <f t="array" ref="BL512">_xll.TCVN5575AnnexEHeSoCx(1,BK512)</f>
        <v>1.1159613020453962</v>
      </c>
      <c r="BM512" s="26">
        <f t="shared" si="311"/>
        <v>1.47</v>
      </c>
      <c r="BN512" s="24">
        <f t="shared" si="312"/>
        <v>1</v>
      </c>
      <c r="BO512" s="26" cm="1">
        <f t="array" ref="BO512">noisuy1chieu(BQ512*BN512,$C$92:$M$92,$C$93:$M$93)</f>
        <v>2.1125390529632568</v>
      </c>
      <c r="BP512" s="24">
        <f t="shared" si="313"/>
        <v>5.8386332445142181E-3</v>
      </c>
      <c r="BQ512" s="26">
        <f t="shared" si="314"/>
        <v>0.32800914512307416</v>
      </c>
      <c r="BR512" s="24">
        <f t="shared" si="315"/>
        <v>1.5666093105353784E-2</v>
      </c>
      <c r="BS512" s="24">
        <f t="shared" si="316"/>
        <v>4.0420471016518848E-3</v>
      </c>
      <c r="BT512" s="42">
        <f t="shared" si="317"/>
        <v>0.34951387147294216</v>
      </c>
      <c r="BU512" s="42">
        <f t="shared" si="318"/>
        <v>0.33788982546924029</v>
      </c>
      <c r="BV512" s="28">
        <f t="shared" si="319"/>
        <v>0.34951387147294216</v>
      </c>
      <c r="BW512" s="5" t="str">
        <f t="shared" si="320"/>
        <v>OK</v>
      </c>
      <c r="BX512" s="51">
        <v>1.2</v>
      </c>
      <c r="BY512" s="96" cm="1">
        <f t="array" ref="BY512">_xll.DCETCVNPhuLucFHeSoOnDinh(AE512*1000, BX512*1000, AH512, AI512, AJ512, AK512, AL512, AM512, $D$29)</f>
        <v>1</v>
      </c>
      <c r="BZ512" s="52">
        <f t="shared" si="321"/>
        <v>0.36604551267434321</v>
      </c>
      <c r="CA512" s="54">
        <f t="shared" si="322"/>
        <v>0.38575365288134889</v>
      </c>
      <c r="CB512" s="5" t="str">
        <f t="shared" si="323"/>
        <v>OK</v>
      </c>
      <c r="CC512" s="56">
        <f t="shared" si="324"/>
        <v>0.40527421278457681</v>
      </c>
      <c r="CD512" s="55">
        <f t="shared" si="325"/>
        <v>0.40527421278457681</v>
      </c>
      <c r="CE512" s="54">
        <f t="shared" si="326"/>
        <v>0.40527421278457681</v>
      </c>
      <c r="CF512" s="52">
        <f t="shared" si="327"/>
        <v>0.38</v>
      </c>
      <c r="CG512" s="5" t="str">
        <f t="shared" si="328"/>
        <v>Check</v>
      </c>
      <c r="CH512" s="57">
        <f t="shared" si="329"/>
        <v>3.4673286780698911</v>
      </c>
      <c r="CI512" s="6">
        <f t="shared" si="330"/>
        <v>3.2</v>
      </c>
      <c r="CJ512" s="5" t="str">
        <f t="shared" si="331"/>
        <v>Gia cường</v>
      </c>
      <c r="DN512" s="181"/>
      <c r="DP512" s="27"/>
      <c r="DQ512" s="27"/>
      <c r="DR512" s="5"/>
      <c r="DS512" s="5"/>
      <c r="DT512" s="27"/>
      <c r="DU512" s="27"/>
      <c r="DV512" s="82"/>
      <c r="DW512" s="82"/>
      <c r="DX512" s="82"/>
      <c r="DY512" s="70"/>
      <c r="DZ512" s="16"/>
      <c r="EH512" s="42"/>
      <c r="EI512" s="42"/>
      <c r="EJ512" s="42"/>
      <c r="EK512" s="24"/>
      <c r="EL512" s="26"/>
      <c r="EM512" s="26"/>
      <c r="EN512" s="24"/>
      <c r="EO512" s="26"/>
      <c r="EP512" s="24"/>
      <c r="EQ512" s="26"/>
      <c r="ER512" s="24"/>
      <c r="ES512" s="24"/>
      <c r="ET512" s="42"/>
      <c r="EU512" s="42"/>
      <c r="EV512" s="28"/>
      <c r="EX512" s="51"/>
      <c r="EY512" s="96"/>
      <c r="EZ512" s="52"/>
      <c r="FA512" s="54"/>
      <c r="FB512" s="5"/>
      <c r="FC512" s="56"/>
      <c r="FD512" s="55"/>
      <c r="FE512" s="54"/>
      <c r="FF512" s="52"/>
      <c r="FG512" s="5"/>
      <c r="FH512" s="57"/>
      <c r="FI512" s="6"/>
      <c r="FJ512" s="5"/>
    </row>
    <row r="513" spans="27:166">
      <c r="AA513" s="18" t="s">
        <v>131</v>
      </c>
      <c r="AB513" s="22" t="s">
        <v>343</v>
      </c>
      <c r="AC513" s="22" t="s">
        <v>211</v>
      </c>
      <c r="AD513" s="74">
        <v>10.5</v>
      </c>
      <c r="AE513" s="74">
        <v>10.5</v>
      </c>
      <c r="AF513" s="22">
        <v>724</v>
      </c>
      <c r="AG513" s="22">
        <v>874</v>
      </c>
      <c r="AH513" s="22">
        <v>874</v>
      </c>
      <c r="AI513" s="6">
        <v>8</v>
      </c>
      <c r="AJ513" s="6">
        <v>300</v>
      </c>
      <c r="AK513" s="6">
        <v>12</v>
      </c>
      <c r="AL513" s="6">
        <v>300</v>
      </c>
      <c r="AM513" s="6">
        <v>12</v>
      </c>
      <c r="AN513" s="5" t="str" cm="1">
        <f t="array" ref="AN513">_xll.Dce_Name_SectI(AF513, AG513, AJ513, AI513, AK513, "x", "-", $Q$14)</f>
        <v>(724-874)x300x8x12</v>
      </c>
      <c r="AO513" s="5">
        <f t="shared" si="296"/>
        <v>850</v>
      </c>
      <c r="AP513" s="27">
        <f t="shared" si="297"/>
        <v>140</v>
      </c>
      <c r="AQ513" s="27">
        <f t="shared" si="298"/>
        <v>174698.22666666668</v>
      </c>
      <c r="AR513" s="5">
        <f t="shared" si="299"/>
        <v>5403.626666666667</v>
      </c>
      <c r="AS513" s="5">
        <f t="shared" si="300"/>
        <v>3997.6710907704046</v>
      </c>
      <c r="AT513" s="27">
        <f t="shared" si="301"/>
        <v>360.24177777777783</v>
      </c>
      <c r="AU513" s="27">
        <f t="shared" si="302"/>
        <v>2274.1</v>
      </c>
      <c r="AV513" s="82">
        <f t="shared" si="303"/>
        <v>4.9271466666666671E-7</v>
      </c>
      <c r="AW513" s="82">
        <f t="shared" si="304"/>
        <v>10031094</v>
      </c>
      <c r="AX513" s="82">
        <f t="shared" si="305"/>
        <v>1.0031094E-5</v>
      </c>
      <c r="AY513" s="70">
        <f t="shared" si="306"/>
        <v>0.13724721180314908</v>
      </c>
      <c r="AZ513" s="16">
        <f t="shared" si="307"/>
        <v>646.5</v>
      </c>
      <c r="BA513" s="22" t="s">
        <v>308</v>
      </c>
      <c r="BB513" s="23">
        <v>-16.466944493361495</v>
      </c>
      <c r="BC513" s="23">
        <v>6.6885550621748262</v>
      </c>
      <c r="BD513" s="23">
        <v>2.0765191602312569</v>
      </c>
      <c r="BE513" s="23">
        <v>8.4100639300895896E-2</v>
      </c>
      <c r="BF513" s="23">
        <v>0.70794239967194772</v>
      </c>
      <c r="BG513" s="23">
        <v>303.84590377078888</v>
      </c>
      <c r="BH513" s="42" cm="1">
        <f t="array" ref="BH513">_xll.Bimoment(BE513,AY513,AD513,AE513,$O$75)</f>
        <v>0.74718751101169978</v>
      </c>
      <c r="BI513" s="42">
        <f t="shared" si="308"/>
        <v>0.30537046473989071</v>
      </c>
      <c r="BJ513" s="42">
        <f t="shared" si="309"/>
        <v>0.92896598085761473</v>
      </c>
      <c r="BK513" s="24">
        <f t="shared" si="310"/>
        <v>0.52941176470588236</v>
      </c>
      <c r="BL513" s="26" cm="1">
        <f t="array" ref="BL513">_xll.TCVN5575AnnexEHeSoCx(1,BK513)</f>
        <v>1.1170588235294117</v>
      </c>
      <c r="BM513" s="26">
        <f t="shared" si="311"/>
        <v>1.47</v>
      </c>
      <c r="BN513" s="24">
        <f t="shared" si="312"/>
        <v>1</v>
      </c>
      <c r="BO513" s="26" cm="1">
        <f t="array" ref="BO513">noisuy1chieu(BQ513*BN513,$C$92:$M$92,$C$93:$M$93)</f>
        <v>2.0818939208984375</v>
      </c>
      <c r="BP513" s="24">
        <f t="shared" si="313"/>
        <v>5.4167580570268084E-3</v>
      </c>
      <c r="BQ513" s="26">
        <f t="shared" si="314"/>
        <v>0.31334641840068844</v>
      </c>
      <c r="BR513" s="24">
        <f t="shared" si="315"/>
        <v>6.1566003651984426E-3</v>
      </c>
      <c r="BS513" s="24">
        <f t="shared" si="316"/>
        <v>1.0652356397874827E-2</v>
      </c>
      <c r="BT513" s="42">
        <f t="shared" si="317"/>
        <v>0.32491977682291368</v>
      </c>
      <c r="BU513" s="42">
        <f t="shared" si="318"/>
        <v>0.32941553285559005</v>
      </c>
      <c r="BV513" s="28">
        <f t="shared" si="319"/>
        <v>0.32941553285559005</v>
      </c>
      <c r="BW513" s="5" t="str">
        <f t="shared" si="320"/>
        <v>OK</v>
      </c>
      <c r="BX513" s="51">
        <v>1.2</v>
      </c>
      <c r="BY513" s="96" cm="1">
        <f t="array" ref="BY513">_xll.DCETCVNPhuLucFHeSoOnDinh(AE513*1000, BX513*1000, AH513, AI513, AJ513, AK513, AL513, AM513, $D$29)</f>
        <v>1</v>
      </c>
      <c r="BZ513" s="52">
        <f t="shared" si="321"/>
        <v>0.35002638149582782</v>
      </c>
      <c r="CA513" s="54">
        <f t="shared" si="322"/>
        <v>0.36683533825890108</v>
      </c>
      <c r="CB513" s="5" t="str">
        <f t="shared" si="323"/>
        <v>OK</v>
      </c>
      <c r="CC513" s="56">
        <f t="shared" si="324"/>
        <v>0.40527421278457681</v>
      </c>
      <c r="CD513" s="55">
        <f t="shared" si="325"/>
        <v>0.40527421278457681</v>
      </c>
      <c r="CE513" s="54">
        <f t="shared" si="326"/>
        <v>0.40527421278457681</v>
      </c>
      <c r="CF513" s="52">
        <f t="shared" si="327"/>
        <v>0.38</v>
      </c>
      <c r="CG513" s="5" t="str">
        <f t="shared" si="328"/>
        <v>Check</v>
      </c>
      <c r="CH513" s="57">
        <f t="shared" si="329"/>
        <v>3.5392097349338045</v>
      </c>
      <c r="CI513" s="6">
        <f t="shared" si="330"/>
        <v>3.2</v>
      </c>
      <c r="CJ513" s="5" t="str">
        <f t="shared" si="331"/>
        <v>Gia cường</v>
      </c>
      <c r="DN513" s="181"/>
      <c r="DP513" s="27"/>
      <c r="DQ513" s="27"/>
      <c r="DR513" s="5"/>
      <c r="DS513" s="5"/>
      <c r="DT513" s="27"/>
      <c r="DU513" s="27"/>
      <c r="DV513" s="82"/>
      <c r="DW513" s="82"/>
      <c r="DX513" s="82"/>
      <c r="DY513" s="70"/>
      <c r="DZ513" s="16"/>
      <c r="EH513" s="42"/>
      <c r="EI513" s="42"/>
      <c r="EJ513" s="42"/>
      <c r="EK513" s="24"/>
      <c r="EL513" s="26"/>
      <c r="EM513" s="26"/>
      <c r="EN513" s="24"/>
      <c r="EO513" s="26"/>
      <c r="EP513" s="24"/>
      <c r="EQ513" s="26"/>
      <c r="ER513" s="24"/>
      <c r="ES513" s="24"/>
      <c r="ET513" s="42"/>
      <c r="EU513" s="42"/>
      <c r="EV513" s="28"/>
      <c r="EX513" s="51"/>
      <c r="EY513" s="96"/>
      <c r="EZ513" s="52"/>
      <c r="FA513" s="54"/>
      <c r="FB513" s="5"/>
      <c r="FC513" s="56"/>
      <c r="FD513" s="55"/>
      <c r="FE513" s="54"/>
      <c r="FF513" s="52"/>
      <c r="FG513" s="5"/>
      <c r="FH513" s="57"/>
      <c r="FI513" s="6"/>
      <c r="FJ513" s="5"/>
    </row>
    <row r="514" spans="27:166">
      <c r="AA514" s="18" t="s">
        <v>131</v>
      </c>
      <c r="AB514" s="22" t="s">
        <v>343</v>
      </c>
      <c r="AC514" s="22" t="s">
        <v>211</v>
      </c>
      <c r="AD514" s="74">
        <v>0</v>
      </c>
      <c r="AE514" s="74">
        <v>10.5</v>
      </c>
      <c r="AF514" s="22">
        <v>724</v>
      </c>
      <c r="AG514" s="22">
        <v>874</v>
      </c>
      <c r="AH514" s="22">
        <v>724</v>
      </c>
      <c r="AI514" s="6">
        <v>8</v>
      </c>
      <c r="AJ514" s="6">
        <v>300</v>
      </c>
      <c r="AK514" s="6">
        <v>12</v>
      </c>
      <c r="AL514" s="6">
        <v>300</v>
      </c>
      <c r="AM514" s="6">
        <v>12</v>
      </c>
      <c r="AN514" s="5" t="str" cm="1">
        <f t="array" ref="AN514">_xll.Dce_Name_SectI(AF514, AG514, AJ514, AI514, AK514, "x", "-", $Q$14)</f>
        <v>(724-874)x300x8x12</v>
      </c>
      <c r="AO514" s="5">
        <f t="shared" si="296"/>
        <v>700</v>
      </c>
      <c r="AP514" s="27">
        <f t="shared" si="297"/>
        <v>128</v>
      </c>
      <c r="AQ514" s="27">
        <f t="shared" si="298"/>
        <v>114125.22666666665</v>
      </c>
      <c r="AR514" s="5">
        <f t="shared" si="299"/>
        <v>5402.9866666666676</v>
      </c>
      <c r="AS514" s="5">
        <f t="shared" si="300"/>
        <v>3152.6305709023936</v>
      </c>
      <c r="AT514" s="27">
        <f t="shared" si="301"/>
        <v>360.19911111111116</v>
      </c>
      <c r="AU514" s="27">
        <f t="shared" si="302"/>
        <v>1771.6</v>
      </c>
      <c r="AV514" s="82">
        <f t="shared" si="303"/>
        <v>4.6711466666666669E-7</v>
      </c>
      <c r="AW514" s="82">
        <f t="shared" si="304"/>
        <v>6843744</v>
      </c>
      <c r="AX514" s="82">
        <f t="shared" si="305"/>
        <v>6.8437439999999997E-6</v>
      </c>
      <c r="AY514" s="70">
        <f t="shared" si="306"/>
        <v>0.16178744234285594</v>
      </c>
      <c r="AZ514" s="16">
        <f t="shared" si="307"/>
        <v>534</v>
      </c>
      <c r="BA514" s="22" t="s">
        <v>309</v>
      </c>
      <c r="BB514" s="23">
        <v>-65.010297485263436</v>
      </c>
      <c r="BC514" s="23">
        <v>50.439196274282494</v>
      </c>
      <c r="BD514" s="23">
        <v>2.9307577664168249E-3</v>
      </c>
      <c r="BE514" s="23">
        <v>1.8583527068107373E-3</v>
      </c>
      <c r="BF514" s="23">
        <v>0.22925058027569323</v>
      </c>
      <c r="BG514" s="23">
        <v>171.58836919218629</v>
      </c>
      <c r="BH514" s="42" cm="1">
        <f t="array" ref="BH514">_xll.Bimoment(BE514,AY514,AD514,AE514,$O$75)</f>
        <v>1.6305057170866152E-2</v>
      </c>
      <c r="BI514" s="42">
        <f t="shared" si="308"/>
        <v>5.233496011458616E-4</v>
      </c>
      <c r="BJ514" s="42">
        <f t="shared" si="309"/>
        <v>7.0054439269836797</v>
      </c>
      <c r="BK514" s="24">
        <f t="shared" si="310"/>
        <v>0.6428571428571429</v>
      </c>
      <c r="BL514" s="26" cm="1">
        <f t="array" ref="BL514">_xll.TCVN5575AnnexEHeSoCx(1,BK514)</f>
        <v>1.1057142857142856</v>
      </c>
      <c r="BM514" s="26">
        <f t="shared" si="311"/>
        <v>1.47</v>
      </c>
      <c r="BN514" s="24">
        <f t="shared" si="312"/>
        <v>1</v>
      </c>
      <c r="BO514" s="26" cm="1">
        <f t="array" ref="BO514">noisuy1chieu(BQ514*BN514,$C$92:$M$92,$C$93:$M$93)</f>
        <v>1.9007754325866699</v>
      </c>
      <c r="BP514" s="24">
        <f t="shared" si="313"/>
        <v>2.3389806866614109E-2</v>
      </c>
      <c r="BQ514" s="26">
        <f t="shared" si="314"/>
        <v>0.22668683321248517</v>
      </c>
      <c r="BR514" s="24">
        <f t="shared" si="315"/>
        <v>1.9939071200837221E-3</v>
      </c>
      <c r="BS514" s="24">
        <f t="shared" si="316"/>
        <v>3.0824317482326658E-4</v>
      </c>
      <c r="BT514" s="42">
        <f t="shared" si="317"/>
        <v>0.25207054719918304</v>
      </c>
      <c r="BU514" s="42">
        <f t="shared" si="318"/>
        <v>0.25038488325392255</v>
      </c>
      <c r="BV514" s="28">
        <f t="shared" si="319"/>
        <v>0.25207054719918304</v>
      </c>
      <c r="BW514" s="5" t="str">
        <f t="shared" si="320"/>
        <v>OK</v>
      </c>
      <c r="BX514" s="51">
        <v>1.2</v>
      </c>
      <c r="BY514" s="96" cm="1">
        <f t="array" ref="BY514">_xll.DCETCVNPhuLucFHeSoOnDinh(AE514*1000, BX514*1000, AH514, AI514, AJ514, AK514, AL514, AM514, $D$29)</f>
        <v>1</v>
      </c>
      <c r="BZ514" s="52">
        <f t="shared" si="321"/>
        <v>0.25065086986637641</v>
      </c>
      <c r="CA514" s="54">
        <f t="shared" si="322"/>
        <v>0.2529530201612834</v>
      </c>
      <c r="CB514" s="5" t="str">
        <f t="shared" si="323"/>
        <v>OK</v>
      </c>
      <c r="CC514" s="56">
        <f t="shared" si="324"/>
        <v>0.40527421278457681</v>
      </c>
      <c r="CD514" s="55">
        <f t="shared" si="325"/>
        <v>0.40527421278457681</v>
      </c>
      <c r="CE514" s="54">
        <f t="shared" si="326"/>
        <v>0.40527421278457681</v>
      </c>
      <c r="CF514" s="52">
        <f t="shared" si="327"/>
        <v>0.38</v>
      </c>
      <c r="CG514" s="5" t="str">
        <f t="shared" si="328"/>
        <v>Check</v>
      </c>
      <c r="CH514" s="57">
        <f t="shared" si="329"/>
        <v>2.9146433111219565</v>
      </c>
      <c r="CI514" s="6">
        <f t="shared" si="330"/>
        <v>3.2</v>
      </c>
      <c r="CJ514" s="5" t="str">
        <f t="shared" si="331"/>
        <v>OK</v>
      </c>
      <c r="DN514" s="181"/>
      <c r="DP514" s="27"/>
      <c r="DQ514" s="27"/>
      <c r="DR514" s="5"/>
      <c r="DS514" s="5"/>
      <c r="DT514" s="27"/>
      <c r="DU514" s="27"/>
      <c r="DV514" s="82"/>
      <c r="DW514" s="82"/>
      <c r="DX514" s="82"/>
      <c r="DY514" s="70"/>
      <c r="DZ514" s="16"/>
      <c r="EH514" s="42"/>
      <c r="EI514" s="42"/>
      <c r="EJ514" s="42"/>
      <c r="EK514" s="24"/>
      <c r="EL514" s="26"/>
      <c r="EM514" s="26"/>
      <c r="EN514" s="24"/>
      <c r="EO514" s="26"/>
      <c r="EP514" s="24"/>
      <c r="EQ514" s="26"/>
      <c r="ER514" s="24"/>
      <c r="ES514" s="24"/>
      <c r="ET514" s="42"/>
      <c r="EU514" s="42"/>
      <c r="EV514" s="28"/>
      <c r="EX514" s="51"/>
      <c r="EY514" s="96"/>
      <c r="EZ514" s="52"/>
      <c r="FA514" s="54"/>
      <c r="FB514" s="5"/>
      <c r="FC514" s="56"/>
      <c r="FD514" s="55"/>
      <c r="FE514" s="54"/>
      <c r="FF514" s="52"/>
      <c r="FG514" s="5"/>
      <c r="FH514" s="57"/>
      <c r="FI514" s="6"/>
      <c r="FJ514" s="5"/>
    </row>
    <row r="515" spans="27:166">
      <c r="AA515" s="18" t="s">
        <v>131</v>
      </c>
      <c r="AB515" s="22" t="s">
        <v>343</v>
      </c>
      <c r="AC515" s="22" t="s">
        <v>211</v>
      </c>
      <c r="AD515" s="74">
        <v>5.25</v>
      </c>
      <c r="AE515" s="74">
        <v>10.5</v>
      </c>
      <c r="AF515" s="22">
        <v>724</v>
      </c>
      <c r="AG515" s="22">
        <v>874</v>
      </c>
      <c r="AH515" s="22">
        <v>798.99999999999989</v>
      </c>
      <c r="AI515" s="6">
        <v>8</v>
      </c>
      <c r="AJ515" s="6">
        <v>300</v>
      </c>
      <c r="AK515" s="6">
        <v>12</v>
      </c>
      <c r="AL515" s="6">
        <v>300</v>
      </c>
      <c r="AM515" s="6">
        <v>12</v>
      </c>
      <c r="AN515" s="5" t="str" cm="1">
        <f t="array" ref="AN515">_xll.Dce_Name_SectI(AF515, AG515, AJ515, AI515, AK515, "x", "-", $Q$14)</f>
        <v>(724-874)x300x8x12</v>
      </c>
      <c r="AO515" s="5">
        <f t="shared" si="296"/>
        <v>774.99999999999989</v>
      </c>
      <c r="AP515" s="27">
        <f t="shared" si="297"/>
        <v>134</v>
      </c>
      <c r="AQ515" s="27">
        <f t="shared" si="298"/>
        <v>142527.3516666666</v>
      </c>
      <c r="AR515" s="5">
        <f t="shared" si="299"/>
        <v>5403.3066666666673</v>
      </c>
      <c r="AS515" s="5">
        <f t="shared" si="300"/>
        <v>3567.6433458489764</v>
      </c>
      <c r="AT515" s="27">
        <f t="shared" si="301"/>
        <v>360.22044444444447</v>
      </c>
      <c r="AU515" s="27">
        <f t="shared" si="302"/>
        <v>2017.2249999999995</v>
      </c>
      <c r="AV515" s="82">
        <f t="shared" si="303"/>
        <v>4.799146666666667E-7</v>
      </c>
      <c r="AW515" s="82">
        <f t="shared" si="304"/>
        <v>8361481.4999999972</v>
      </c>
      <c r="AX515" s="82">
        <f t="shared" si="305"/>
        <v>8.3614814999999972E-6</v>
      </c>
      <c r="AY515" s="70">
        <f t="shared" si="306"/>
        <v>0.1483611975238546</v>
      </c>
      <c r="AZ515" s="16">
        <f t="shared" si="307"/>
        <v>590.24999999999989</v>
      </c>
      <c r="BA515" s="22" t="s">
        <v>309</v>
      </c>
      <c r="BB515" s="23">
        <v>-60.24676351510692</v>
      </c>
      <c r="BC515" s="23">
        <v>24.993878630072576</v>
      </c>
      <c r="BD515" s="23">
        <v>2.9307577664168249E-3</v>
      </c>
      <c r="BE515" s="23">
        <v>1.8583527068107373E-3</v>
      </c>
      <c r="BF515" s="23">
        <v>0.21386410200200046</v>
      </c>
      <c r="BG515" s="23">
        <v>369.72664018603734</v>
      </c>
      <c r="BH515" s="42" cm="1">
        <f t="array" ref="BH515">_xll.Bimoment(BE515,AY515,AD515,AE515,$O$75)</f>
        <v>-7.968968823419461E-3</v>
      </c>
      <c r="BI515" s="42">
        <f t="shared" si="308"/>
        <v>4.7270286555110087E-4</v>
      </c>
      <c r="BJ515" s="42">
        <f t="shared" si="309"/>
        <v>3.4713720319545245</v>
      </c>
      <c r="BK515" s="24">
        <f t="shared" si="310"/>
        <v>0.58064516129032262</v>
      </c>
      <c r="BL515" s="26" cm="1">
        <f t="array" ref="BL515">_xll.TCVN5575AnnexEHeSoCx(1,BK515)</f>
        <v>1.1119354838709676</v>
      </c>
      <c r="BM515" s="26">
        <f t="shared" si="311"/>
        <v>1.47</v>
      </c>
      <c r="BN515" s="24">
        <f t="shared" si="312"/>
        <v>1</v>
      </c>
      <c r="BO515" s="26" cm="1">
        <f t="array" ref="BO515">noisuy1chieu(BQ515*BN515,$C$92:$M$92,$C$93:$M$93)</f>
        <v>2.3240578174591064</v>
      </c>
      <c r="BP515" s="24">
        <f t="shared" si="313"/>
        <v>2.0705388089441695E-2</v>
      </c>
      <c r="BQ515" s="26">
        <f t="shared" si="314"/>
        <v>0.42921429220048102</v>
      </c>
      <c r="BR515" s="24">
        <f t="shared" si="315"/>
        <v>1.8599730523026191E-3</v>
      </c>
      <c r="BS515" s="24">
        <f t="shared" si="316"/>
        <v>1.1147113271070159E-4</v>
      </c>
      <c r="BT515" s="42">
        <f t="shared" si="317"/>
        <v>0.45177965334222531</v>
      </c>
      <c r="BU515" s="42">
        <f t="shared" si="318"/>
        <v>0.45003115142263339</v>
      </c>
      <c r="BV515" s="28">
        <f t="shared" si="319"/>
        <v>0.45177965334222531</v>
      </c>
      <c r="BW515" s="5" t="str">
        <f t="shared" si="320"/>
        <v>OK</v>
      </c>
      <c r="BX515" s="51">
        <v>1.2</v>
      </c>
      <c r="BY515" s="96" cm="1">
        <f t="array" ref="BY515">_xll.DCETCVNPhuLucFHeSoOnDinh(AE515*1000, BX515*1000, AH515, AI515, AJ515, AK515, AL515, AM515, $D$29)</f>
        <v>1</v>
      </c>
      <c r="BZ515" s="52">
        <f t="shared" si="321"/>
        <v>0.4772586016822768</v>
      </c>
      <c r="CA515" s="54">
        <f t="shared" si="322"/>
        <v>0.47923004586729012</v>
      </c>
      <c r="CB515" s="5" t="str">
        <f t="shared" si="323"/>
        <v>OK</v>
      </c>
      <c r="CC515" s="56">
        <f t="shared" si="324"/>
        <v>0.40527421278457681</v>
      </c>
      <c r="CD515" s="55">
        <f t="shared" si="325"/>
        <v>0.40527421278457681</v>
      </c>
      <c r="CE515" s="54">
        <f t="shared" si="326"/>
        <v>0.40527421278457681</v>
      </c>
      <c r="CF515" s="52">
        <f t="shared" si="327"/>
        <v>0.38</v>
      </c>
      <c r="CG515" s="5" t="str">
        <f t="shared" si="328"/>
        <v>Check</v>
      </c>
      <c r="CH515" s="57">
        <f t="shared" si="329"/>
        <v>3.2269265230278799</v>
      </c>
      <c r="CI515" s="6">
        <f t="shared" si="330"/>
        <v>3.2</v>
      </c>
      <c r="CJ515" s="5" t="str">
        <f t="shared" si="331"/>
        <v>Gia cường</v>
      </c>
      <c r="DN515" s="181"/>
      <c r="DP515" s="27"/>
      <c r="DQ515" s="27"/>
      <c r="DR515" s="5"/>
      <c r="DS515" s="5"/>
      <c r="DT515" s="27"/>
      <c r="DU515" s="27"/>
      <c r="DV515" s="82"/>
      <c r="DW515" s="82"/>
      <c r="DX515" s="82"/>
      <c r="DY515" s="70"/>
      <c r="DZ515" s="16"/>
      <c r="EH515" s="42"/>
      <c r="EI515" s="42"/>
      <c r="EJ515" s="42"/>
      <c r="EK515" s="24"/>
      <c r="EL515" s="26"/>
      <c r="EM515" s="26"/>
      <c r="EN515" s="24"/>
      <c r="EO515" s="26"/>
      <c r="EP515" s="24"/>
      <c r="EQ515" s="26"/>
      <c r="ER515" s="24"/>
      <c r="ES515" s="24"/>
      <c r="ET515" s="42"/>
      <c r="EU515" s="42"/>
      <c r="EV515" s="28"/>
      <c r="EX515" s="51"/>
      <c r="EY515" s="96"/>
      <c r="EZ515" s="52"/>
      <c r="FA515" s="54"/>
      <c r="FB515" s="5"/>
      <c r="FC515" s="56"/>
      <c r="FD515" s="55"/>
      <c r="FE515" s="54"/>
      <c r="FF515" s="52"/>
      <c r="FG515" s="5"/>
      <c r="FH515" s="57"/>
      <c r="FI515" s="6"/>
      <c r="FJ515" s="5"/>
    </row>
    <row r="516" spans="27:166">
      <c r="AA516" s="18" t="s">
        <v>131</v>
      </c>
      <c r="AB516" s="22" t="s">
        <v>343</v>
      </c>
      <c r="AC516" s="22" t="s">
        <v>211</v>
      </c>
      <c r="AD516" s="74">
        <v>6.47</v>
      </c>
      <c r="AE516" s="74">
        <v>10.5</v>
      </c>
      <c r="AF516" s="22">
        <v>724</v>
      </c>
      <c r="AG516" s="22">
        <v>874</v>
      </c>
      <c r="AH516" s="22">
        <v>816.4552427885651</v>
      </c>
      <c r="AI516" s="6">
        <v>8</v>
      </c>
      <c r="AJ516" s="6">
        <v>300</v>
      </c>
      <c r="AK516" s="6">
        <v>12</v>
      </c>
      <c r="AL516" s="6">
        <v>300</v>
      </c>
      <c r="AM516" s="6">
        <v>12</v>
      </c>
      <c r="AN516" s="5" t="str" cm="1">
        <f t="array" ref="AN516">_xll.Dce_Name_SectI(AF516, AG516, AJ516, AI516, AK516, "x", "-", $Q$14)</f>
        <v>(724-874)x300x8x12</v>
      </c>
      <c r="AO516" s="5">
        <f t="shared" si="296"/>
        <v>792.4552427885651</v>
      </c>
      <c r="AP516" s="27">
        <f t="shared" si="297"/>
        <v>135.39641942308521</v>
      </c>
      <c r="AQ516" s="27">
        <f t="shared" si="298"/>
        <v>149672.00629356262</v>
      </c>
      <c r="AR516" s="5">
        <f t="shared" si="299"/>
        <v>5403.3811423692314</v>
      </c>
      <c r="AS516" s="5">
        <f t="shared" si="300"/>
        <v>3666.3860662432589</v>
      </c>
      <c r="AT516" s="27">
        <f t="shared" si="301"/>
        <v>360.22540949128211</v>
      </c>
      <c r="AU516" s="27">
        <f t="shared" si="302"/>
        <v>2076.0047488425012</v>
      </c>
      <c r="AV516" s="82">
        <f t="shared" si="303"/>
        <v>4.8289369476924839E-7</v>
      </c>
      <c r="AW516" s="82">
        <f t="shared" si="304"/>
        <v>8736501.2082751244</v>
      </c>
      <c r="AX516" s="82">
        <f t="shared" si="305"/>
        <v>8.736501208275125E-6</v>
      </c>
      <c r="AY516" s="70">
        <f t="shared" si="306"/>
        <v>0.1455918056309819</v>
      </c>
      <c r="AZ516" s="16">
        <f t="shared" si="307"/>
        <v>603.34143209142383</v>
      </c>
      <c r="BA516" s="22" t="s">
        <v>309</v>
      </c>
      <c r="BB516" s="23">
        <v>-59.133188821437237</v>
      </c>
      <c r="BC516" s="23">
        <v>19.030361307501817</v>
      </c>
      <c r="BD516" s="23">
        <v>2.9307577664168249E-3</v>
      </c>
      <c r="BE516" s="23">
        <v>1.8583527068107373E-3</v>
      </c>
      <c r="BF516" s="23">
        <v>0.21028310581628992</v>
      </c>
      <c r="BG516" s="23">
        <v>396.62411715192354</v>
      </c>
      <c r="BH516" s="42" cm="1">
        <f t="array" ref="BH516">_xll.Bimoment(BE516,AY516,AD516,AE516,$O$75)</f>
        <v>-6.7284738067216118E-3</v>
      </c>
      <c r="BI516" s="42">
        <f t="shared" si="308"/>
        <v>4.6229074024796061E-4</v>
      </c>
      <c r="BJ516" s="42">
        <f t="shared" si="309"/>
        <v>2.6431057371530304</v>
      </c>
      <c r="BK516" s="24">
        <f t="shared" si="310"/>
        <v>0.56785541403764106</v>
      </c>
      <c r="BL516" s="26" cm="1">
        <f t="array" ref="BL516">_xll.TCVN5575AnnexEHeSoCx(1,BK516)</f>
        <v>1.1132144585962358</v>
      </c>
      <c r="BM516" s="26">
        <f t="shared" si="311"/>
        <v>1.47</v>
      </c>
      <c r="BN516" s="24">
        <f t="shared" si="312"/>
        <v>1</v>
      </c>
      <c r="BO516" s="26" cm="1">
        <f t="array" ref="BO516">noisuy1chieu(BQ516*BN516,$C$92:$M$92,$C$93:$M$93)</f>
        <v>2.3623256683349609</v>
      </c>
      <c r="BP516" s="24">
        <f t="shared" si="313"/>
        <v>2.011307958131767E-2</v>
      </c>
      <c r="BQ516" s="26">
        <f t="shared" si="314"/>
        <v>0.44752421387962221</v>
      </c>
      <c r="BR516" s="24">
        <f t="shared" si="315"/>
        <v>1.8288039723677882E-3</v>
      </c>
      <c r="BS516" s="24">
        <f t="shared" si="316"/>
        <v>9.0585118698889992E-5</v>
      </c>
      <c r="BT516" s="42">
        <f t="shared" si="317"/>
        <v>0.46946609743330769</v>
      </c>
      <c r="BU516" s="42">
        <f t="shared" si="318"/>
        <v>0.46772787857963882</v>
      </c>
      <c r="BV516" s="28">
        <f t="shared" si="319"/>
        <v>0.46946609743330769</v>
      </c>
      <c r="BW516" s="5" t="str">
        <f t="shared" si="320"/>
        <v>OK</v>
      </c>
      <c r="BX516" s="51">
        <v>1.2</v>
      </c>
      <c r="BY516" s="96" cm="1">
        <f t="array" ref="BY516">_xll.DCETCVNPhuLucFHeSoOnDinh(AE516*1000, BX516*1000, AH516, AI516, AJ516, AK516, AL516, AM516, $D$29)</f>
        <v>1</v>
      </c>
      <c r="BZ516" s="52">
        <f t="shared" si="321"/>
        <v>0.49819042546270964</v>
      </c>
      <c r="CA516" s="54">
        <f t="shared" si="322"/>
        <v>0.50010981455377634</v>
      </c>
      <c r="CB516" s="5" t="str">
        <f t="shared" si="323"/>
        <v>OK</v>
      </c>
      <c r="CC516" s="56">
        <f t="shared" si="324"/>
        <v>0.40527421278457681</v>
      </c>
      <c r="CD516" s="55">
        <f t="shared" si="325"/>
        <v>0.40527421278457681</v>
      </c>
      <c r="CE516" s="54">
        <f t="shared" si="326"/>
        <v>0.40527421278457681</v>
      </c>
      <c r="CF516" s="52">
        <f t="shared" si="327"/>
        <v>0.38</v>
      </c>
      <c r="CG516" s="5" t="str">
        <f t="shared" si="328"/>
        <v>Check</v>
      </c>
      <c r="CH516" s="57">
        <f t="shared" si="329"/>
        <v>3.2996062467960248</v>
      </c>
      <c r="CI516" s="6">
        <f t="shared" si="330"/>
        <v>3.2</v>
      </c>
      <c r="CJ516" s="5" t="str">
        <f t="shared" si="331"/>
        <v>Gia cường</v>
      </c>
      <c r="DN516" s="181"/>
      <c r="DP516" s="27"/>
      <c r="DQ516" s="27"/>
      <c r="DR516" s="5"/>
      <c r="DS516" s="5"/>
      <c r="DT516" s="27"/>
      <c r="DU516" s="27"/>
      <c r="DV516" s="82"/>
      <c r="DW516" s="82"/>
      <c r="DX516" s="82"/>
      <c r="DY516" s="70"/>
      <c r="DZ516" s="16"/>
      <c r="EH516" s="42"/>
      <c r="EI516" s="42"/>
      <c r="EJ516" s="42"/>
      <c r="EK516" s="24"/>
      <c r="EL516" s="26"/>
      <c r="EM516" s="26"/>
      <c r="EN516" s="24"/>
      <c r="EO516" s="26"/>
      <c r="EP516" s="24"/>
      <c r="EQ516" s="26"/>
      <c r="ER516" s="24"/>
      <c r="ES516" s="24"/>
      <c r="ET516" s="42"/>
      <c r="EU516" s="42"/>
      <c r="EV516" s="28"/>
      <c r="EX516" s="51"/>
      <c r="EY516" s="96"/>
      <c r="EZ516" s="52"/>
      <c r="FA516" s="54"/>
      <c r="FB516" s="5"/>
      <c r="FC516" s="56"/>
      <c r="FD516" s="55"/>
      <c r="FE516" s="54"/>
      <c r="FF516" s="52"/>
      <c r="FG516" s="5"/>
      <c r="FH516" s="57"/>
      <c r="FI516" s="6"/>
      <c r="FJ516" s="5"/>
    </row>
    <row r="517" spans="27:166">
      <c r="AA517" s="18" t="s">
        <v>131</v>
      </c>
      <c r="AB517" s="22" t="s">
        <v>343</v>
      </c>
      <c r="AC517" s="22" t="s">
        <v>211</v>
      </c>
      <c r="AD517" s="74">
        <v>6.47</v>
      </c>
      <c r="AE517" s="74">
        <v>10.5</v>
      </c>
      <c r="AF517" s="22">
        <v>724</v>
      </c>
      <c r="AG517" s="22">
        <v>874</v>
      </c>
      <c r="AH517" s="22">
        <v>816.4552427885651</v>
      </c>
      <c r="AI517" s="6">
        <v>8</v>
      </c>
      <c r="AJ517" s="6">
        <v>300</v>
      </c>
      <c r="AK517" s="6">
        <v>12</v>
      </c>
      <c r="AL517" s="6">
        <v>300</v>
      </c>
      <c r="AM517" s="6">
        <v>12</v>
      </c>
      <c r="AN517" s="5" t="str" cm="1">
        <f t="array" ref="AN517">_xll.Dce_Name_SectI(AF517, AG517, AJ517, AI517, AK517, "x", "-", $Q$14)</f>
        <v>(724-874)x300x8x12</v>
      </c>
      <c r="AO517" s="5">
        <f t="shared" si="296"/>
        <v>792.4552427885651</v>
      </c>
      <c r="AP517" s="27">
        <f t="shared" si="297"/>
        <v>135.39641942308521</v>
      </c>
      <c r="AQ517" s="27">
        <f t="shared" si="298"/>
        <v>149672.00629356262</v>
      </c>
      <c r="AR517" s="5">
        <f t="shared" si="299"/>
        <v>5403.3811423692314</v>
      </c>
      <c r="AS517" s="5">
        <f t="shared" si="300"/>
        <v>3666.3860662432589</v>
      </c>
      <c r="AT517" s="27">
        <f t="shared" si="301"/>
        <v>360.22540949128211</v>
      </c>
      <c r="AU517" s="27">
        <f t="shared" si="302"/>
        <v>2076.0047488425012</v>
      </c>
      <c r="AV517" s="82">
        <f t="shared" si="303"/>
        <v>4.8289369476924839E-7</v>
      </c>
      <c r="AW517" s="82">
        <f t="shared" si="304"/>
        <v>8736501.2082751244</v>
      </c>
      <c r="AX517" s="82">
        <f t="shared" si="305"/>
        <v>8.736501208275125E-6</v>
      </c>
      <c r="AY517" s="70">
        <f t="shared" si="306"/>
        <v>0.1455918056309819</v>
      </c>
      <c r="AZ517" s="16">
        <f t="shared" si="307"/>
        <v>603.34143209142383</v>
      </c>
      <c r="BA517" s="22" t="s">
        <v>309</v>
      </c>
      <c r="BB517" s="23">
        <v>-59.058969100573449</v>
      </c>
      <c r="BC517" s="23">
        <v>18.406218291192999</v>
      </c>
      <c r="BD517" s="23">
        <v>0.89941945773913456</v>
      </c>
      <c r="BE517" s="23">
        <v>1.8588790465213067E-3</v>
      </c>
      <c r="BF517" s="23">
        <v>0.21028310116654048</v>
      </c>
      <c r="BG517" s="23">
        <v>396.62412202926498</v>
      </c>
      <c r="BH517" s="42" cm="1">
        <f t="array" ref="BH517">_xll.Bimoment(BE517,AY517,AD517,AE517,$O$75)</f>
        <v>-6.730379506830652E-3</v>
      </c>
      <c r="BI517" s="42">
        <f t="shared" si="308"/>
        <v>0.14187228015776857</v>
      </c>
      <c r="BJ517" s="42">
        <f t="shared" si="309"/>
        <v>2.5564192071101388</v>
      </c>
      <c r="BK517" s="24">
        <f t="shared" si="310"/>
        <v>0.56785541403764106</v>
      </c>
      <c r="BL517" s="26" cm="1">
        <f t="array" ref="BL517">_xll.TCVN5575AnnexEHeSoCx(1,BK517)</f>
        <v>1.1132144585962358</v>
      </c>
      <c r="BM517" s="26">
        <f t="shared" si="311"/>
        <v>1.47</v>
      </c>
      <c r="BN517" s="24">
        <f t="shared" si="312"/>
        <v>1</v>
      </c>
      <c r="BO517" s="26" cm="1">
        <f t="array" ref="BO517">noisuy1chieu(BQ517*BN517,$C$92:$M$92,$C$93:$M$93)</f>
        <v>2.3623256683349609</v>
      </c>
      <c r="BP517" s="24">
        <f t="shared" si="313"/>
        <v>2.008783509202175E-2</v>
      </c>
      <c r="BQ517" s="26">
        <f t="shared" si="314"/>
        <v>0.44752421938288917</v>
      </c>
      <c r="BR517" s="24">
        <f t="shared" si="315"/>
        <v>1.8288039319295409E-3</v>
      </c>
      <c r="BS517" s="24">
        <f t="shared" si="316"/>
        <v>9.0610775047646154E-5</v>
      </c>
      <c r="BT517" s="42">
        <f t="shared" si="317"/>
        <v>0.46944085840684047</v>
      </c>
      <c r="BU517" s="42">
        <f t="shared" si="318"/>
        <v>0.46770266524995857</v>
      </c>
      <c r="BV517" s="28">
        <f t="shared" si="319"/>
        <v>0.46944085840684047</v>
      </c>
      <c r="BW517" s="5" t="str">
        <f t="shared" si="320"/>
        <v>OK</v>
      </c>
      <c r="BX517" s="51">
        <v>1.2</v>
      </c>
      <c r="BY517" s="96" cm="1">
        <f t="array" ref="BY517">_xll.DCETCVNPhuLucFHeSoOnDinh(AE517*1000, BX517*1000, AH517, AI517, AJ517, AK517, AL517, AM517, $D$29)</f>
        <v>1</v>
      </c>
      <c r="BZ517" s="52">
        <f t="shared" si="321"/>
        <v>0.49819043158902604</v>
      </c>
      <c r="CA517" s="54">
        <f t="shared" si="322"/>
        <v>0.5001098462960033</v>
      </c>
      <c r="CB517" s="5" t="str">
        <f t="shared" si="323"/>
        <v>OK</v>
      </c>
      <c r="CC517" s="56">
        <f t="shared" si="324"/>
        <v>0.40527421278457681</v>
      </c>
      <c r="CD517" s="55">
        <f t="shared" si="325"/>
        <v>0.40527421278457681</v>
      </c>
      <c r="CE517" s="54">
        <f t="shared" si="326"/>
        <v>0.40527421278457681</v>
      </c>
      <c r="CF517" s="52">
        <f t="shared" si="327"/>
        <v>0.38</v>
      </c>
      <c r="CG517" s="5" t="str">
        <f t="shared" si="328"/>
        <v>Check</v>
      </c>
      <c r="CH517" s="57">
        <f t="shared" si="329"/>
        <v>3.2996062467960248</v>
      </c>
      <c r="CI517" s="6">
        <f t="shared" si="330"/>
        <v>3.2</v>
      </c>
      <c r="CJ517" s="5" t="str">
        <f t="shared" si="331"/>
        <v>Gia cường</v>
      </c>
      <c r="DN517" s="181"/>
      <c r="DP517" s="27"/>
      <c r="DQ517" s="27"/>
      <c r="DR517" s="5"/>
      <c r="DS517" s="5"/>
      <c r="DT517" s="27"/>
      <c r="DU517" s="27"/>
      <c r="DV517" s="82"/>
      <c r="DW517" s="82"/>
      <c r="DX517" s="82"/>
      <c r="DY517" s="70"/>
      <c r="DZ517" s="16"/>
      <c r="EH517" s="42"/>
      <c r="EI517" s="42"/>
      <c r="EJ517" s="42"/>
      <c r="EK517" s="24"/>
      <c r="EL517" s="26"/>
      <c r="EM517" s="26"/>
      <c r="EN517" s="24"/>
      <c r="EO517" s="26"/>
      <c r="EP517" s="24"/>
      <c r="EQ517" s="26"/>
      <c r="ER517" s="24"/>
      <c r="ES517" s="24"/>
      <c r="ET517" s="42"/>
      <c r="EU517" s="42"/>
      <c r="EV517" s="28"/>
      <c r="EX517" s="51"/>
      <c r="EY517" s="96"/>
      <c r="EZ517" s="52"/>
      <c r="FA517" s="54"/>
      <c r="FB517" s="5"/>
      <c r="FC517" s="56"/>
      <c r="FD517" s="55"/>
      <c r="FE517" s="54"/>
      <c r="FF517" s="52"/>
      <c r="FG517" s="5"/>
      <c r="FH517" s="57"/>
      <c r="FI517" s="6"/>
      <c r="FJ517" s="5"/>
    </row>
    <row r="518" spans="27:166">
      <c r="AA518" s="18" t="s">
        <v>131</v>
      </c>
      <c r="AB518" s="22" t="s">
        <v>343</v>
      </c>
      <c r="AC518" s="22" t="s">
        <v>211</v>
      </c>
      <c r="AD518" s="74">
        <v>9.2899999999999991</v>
      </c>
      <c r="AE518" s="74">
        <v>10.5</v>
      </c>
      <c r="AF518" s="22">
        <v>724</v>
      </c>
      <c r="AG518" s="22">
        <v>874</v>
      </c>
      <c r="AH518" s="22">
        <v>856.73657033341397</v>
      </c>
      <c r="AI518" s="6">
        <v>8</v>
      </c>
      <c r="AJ518" s="6">
        <v>300</v>
      </c>
      <c r="AK518" s="6">
        <v>12</v>
      </c>
      <c r="AL518" s="6">
        <v>300</v>
      </c>
      <c r="AM518" s="6">
        <v>12</v>
      </c>
      <c r="AN518" s="5" t="str" cm="1">
        <f t="array" ref="AN518">_xll.Dce_Name_SectI(AF518, AG518, AJ518, AI518, AK518, "x", "-", $Q$14)</f>
        <v>(724-874)x300x8x12</v>
      </c>
      <c r="AO518" s="5">
        <f t="shared" si="296"/>
        <v>832.73657033341397</v>
      </c>
      <c r="AP518" s="27">
        <f t="shared" si="297"/>
        <v>138.6189256266731</v>
      </c>
      <c r="AQ518" s="27">
        <f t="shared" si="298"/>
        <v>166950.4396903282</v>
      </c>
      <c r="AR518" s="5">
        <f t="shared" si="299"/>
        <v>5403.5530093667558</v>
      </c>
      <c r="AS518" s="5">
        <f t="shared" si="300"/>
        <v>3897.3576119286358</v>
      </c>
      <c r="AT518" s="27">
        <f t="shared" si="301"/>
        <v>360.23686729111705</v>
      </c>
      <c r="AU518" s="27">
        <f t="shared" si="302"/>
        <v>2213.976022170802</v>
      </c>
      <c r="AV518" s="82">
        <f t="shared" si="303"/>
        <v>4.89768374670236E-7</v>
      </c>
      <c r="AW518" s="82">
        <f t="shared" si="304"/>
        <v>9633328.2889918946</v>
      </c>
      <c r="AX518" s="82">
        <f t="shared" si="305"/>
        <v>9.6333282889918949E-6</v>
      </c>
      <c r="AY518" s="70">
        <f t="shared" si="306"/>
        <v>0.13963269631800207</v>
      </c>
      <c r="AZ518" s="16">
        <f t="shared" si="307"/>
        <v>633.55242775006047</v>
      </c>
      <c r="BA518" s="22" t="s">
        <v>309</v>
      </c>
      <c r="BB518" s="23">
        <v>-56.482136654362272</v>
      </c>
      <c r="BC518" s="23">
        <v>4.5844990571502029</v>
      </c>
      <c r="BD518" s="23">
        <v>0.89941945773913456</v>
      </c>
      <c r="BE518" s="23">
        <v>1.8588790465213067E-3</v>
      </c>
      <c r="BF518" s="23">
        <v>2.3258035832553459</v>
      </c>
      <c r="BG518" s="23">
        <v>429.05709403576907</v>
      </c>
      <c r="BH518" s="42" cm="1">
        <f t="array" ref="BH518">_xll.Bimoment(BE518,AY518,AD518,AE518,$O$75)</f>
        <v>6.2315674502265508E-3</v>
      </c>
      <c r="BI518" s="42">
        <f t="shared" si="308"/>
        <v>0.13500960114238494</v>
      </c>
      <c r="BJ518" s="42">
        <f t="shared" si="309"/>
        <v>0.63673598015975041</v>
      </c>
      <c r="BK518" s="24">
        <f t="shared" si="310"/>
        <v>0.54038697954603754</v>
      </c>
      <c r="BL518" s="26" cm="1">
        <f t="array" ref="BL518">_xll.TCVN5575AnnexEHeSoCx(1,BK518)</f>
        <v>1.1159613020453962</v>
      </c>
      <c r="BM518" s="26">
        <f t="shared" si="311"/>
        <v>1.47</v>
      </c>
      <c r="BN518" s="24">
        <f t="shared" si="312"/>
        <v>1</v>
      </c>
      <c r="BO518" s="26" cm="1">
        <f t="array" ref="BO518">noisuy1chieu(BQ518*BN518,$C$92:$M$92,$C$93:$M$93)</f>
        <v>2.3765032291412354</v>
      </c>
      <c r="BP518" s="24">
        <f t="shared" si="313"/>
        <v>1.8764761149141315E-2</v>
      </c>
      <c r="BQ518" s="26">
        <f t="shared" si="314"/>
        <v>0.4543077513153988</v>
      </c>
      <c r="BR518" s="24">
        <f t="shared" si="315"/>
        <v>2.0226558521505601E-2</v>
      </c>
      <c r="BS518" s="24">
        <f t="shared" si="316"/>
        <v>7.9418109060115218E-5</v>
      </c>
      <c r="BT518" s="42">
        <f t="shared" si="317"/>
        <v>0.49329907098604575</v>
      </c>
      <c r="BU518" s="42">
        <f t="shared" si="318"/>
        <v>0.47315193057360022</v>
      </c>
      <c r="BV518" s="28">
        <f t="shared" si="319"/>
        <v>0.49329907098604575</v>
      </c>
      <c r="BW518" s="5" t="str">
        <f t="shared" si="320"/>
        <v>OK</v>
      </c>
      <c r="BX518" s="51">
        <v>1.2</v>
      </c>
      <c r="BY518" s="96" cm="1">
        <f t="array" ref="BY518">_xll.DCETCVNPhuLucFHeSoOnDinh(AE518*1000, BX518*1000, AH518, AI518, AJ518, AK518, AL518, AM518, $D$29)</f>
        <v>1</v>
      </c>
      <c r="BZ518" s="52">
        <f t="shared" si="321"/>
        <v>0.50698986968724857</v>
      </c>
      <c r="CA518" s="54">
        <f t="shared" si="322"/>
        <v>0.52729584631781423</v>
      </c>
      <c r="CB518" s="5" t="str">
        <f t="shared" si="323"/>
        <v>OK</v>
      </c>
      <c r="CC518" s="56">
        <f t="shared" si="324"/>
        <v>0.40527421278457681</v>
      </c>
      <c r="CD518" s="55">
        <f t="shared" si="325"/>
        <v>0.40527421278457681</v>
      </c>
      <c r="CE518" s="54">
        <f t="shared" si="326"/>
        <v>0.40527421278457681</v>
      </c>
      <c r="CF518" s="52">
        <f t="shared" si="327"/>
        <v>0.38</v>
      </c>
      <c r="CG518" s="5" t="str">
        <f t="shared" si="328"/>
        <v>Check</v>
      </c>
      <c r="CH518" s="57">
        <f t="shared" si="329"/>
        <v>3.4673286780698911</v>
      </c>
      <c r="CI518" s="6">
        <f t="shared" si="330"/>
        <v>3.2</v>
      </c>
      <c r="CJ518" s="5" t="str">
        <f t="shared" si="331"/>
        <v>Gia cường</v>
      </c>
      <c r="DN518" s="181"/>
      <c r="DP518" s="27"/>
      <c r="DQ518" s="27"/>
      <c r="DR518" s="5"/>
      <c r="DS518" s="5"/>
      <c r="DT518" s="27"/>
      <c r="DU518" s="27"/>
      <c r="DV518" s="82"/>
      <c r="DW518" s="82"/>
      <c r="DX518" s="82"/>
      <c r="DY518" s="70"/>
      <c r="DZ518" s="16"/>
      <c r="EH518" s="42"/>
      <c r="EI518" s="42"/>
      <c r="EJ518" s="42"/>
      <c r="EK518" s="24"/>
      <c r="EL518" s="26"/>
      <c r="EM518" s="26"/>
      <c r="EN518" s="24"/>
      <c r="EO518" s="26"/>
      <c r="EP518" s="24"/>
      <c r="EQ518" s="26"/>
      <c r="ER518" s="24"/>
      <c r="ES518" s="24"/>
      <c r="ET518" s="42"/>
      <c r="EU518" s="42"/>
      <c r="EV518" s="28"/>
      <c r="EX518" s="51"/>
      <c r="EY518" s="96"/>
      <c r="EZ518" s="52"/>
      <c r="FA518" s="54"/>
      <c r="FB518" s="5"/>
      <c r="FC518" s="56"/>
      <c r="FD518" s="55"/>
      <c r="FE518" s="54"/>
      <c r="FF518" s="52"/>
      <c r="FG518" s="5"/>
      <c r="FH518" s="57"/>
      <c r="FI518" s="6"/>
      <c r="FJ518" s="5"/>
    </row>
    <row r="519" spans="27:166">
      <c r="AA519" s="18" t="s">
        <v>131</v>
      </c>
      <c r="AB519" s="22" t="s">
        <v>343</v>
      </c>
      <c r="AC519" s="22" t="s">
        <v>211</v>
      </c>
      <c r="AD519" s="74">
        <v>9.2899999999999991</v>
      </c>
      <c r="AE519" s="74">
        <v>10.5</v>
      </c>
      <c r="AF519" s="22">
        <v>724</v>
      </c>
      <c r="AG519" s="22">
        <v>874</v>
      </c>
      <c r="AH519" s="22">
        <v>856.73657033341397</v>
      </c>
      <c r="AI519" s="6">
        <v>8</v>
      </c>
      <c r="AJ519" s="6">
        <v>300</v>
      </c>
      <c r="AK519" s="6">
        <v>12</v>
      </c>
      <c r="AL519" s="6">
        <v>300</v>
      </c>
      <c r="AM519" s="6">
        <v>12</v>
      </c>
      <c r="AN519" s="5" t="str" cm="1">
        <f t="array" ref="AN519">_xll.Dce_Name_SectI(AF519, AG519, AJ519, AI519, AK519, "x", "-", $Q$14)</f>
        <v>(724-874)x300x8x12</v>
      </c>
      <c r="AO519" s="5">
        <f t="shared" si="296"/>
        <v>832.73657033341397</v>
      </c>
      <c r="AP519" s="27">
        <f t="shared" si="297"/>
        <v>138.6189256266731</v>
      </c>
      <c r="AQ519" s="27">
        <f t="shared" si="298"/>
        <v>166950.4396903282</v>
      </c>
      <c r="AR519" s="5">
        <f t="shared" si="299"/>
        <v>5403.5530093667558</v>
      </c>
      <c r="AS519" s="5">
        <f t="shared" si="300"/>
        <v>3897.3576119286358</v>
      </c>
      <c r="AT519" s="27">
        <f t="shared" si="301"/>
        <v>360.23686729111705</v>
      </c>
      <c r="AU519" s="27">
        <f t="shared" si="302"/>
        <v>2213.976022170802</v>
      </c>
      <c r="AV519" s="82">
        <f t="shared" si="303"/>
        <v>4.89768374670236E-7</v>
      </c>
      <c r="AW519" s="82">
        <f t="shared" si="304"/>
        <v>9633328.2889918946</v>
      </c>
      <c r="AX519" s="82">
        <f t="shared" si="305"/>
        <v>9.6333282889918949E-6</v>
      </c>
      <c r="AY519" s="70">
        <f t="shared" si="306"/>
        <v>0.13963269631800207</v>
      </c>
      <c r="AZ519" s="16">
        <f t="shared" si="307"/>
        <v>633.55242775006047</v>
      </c>
      <c r="BA519" s="22" t="s">
        <v>309</v>
      </c>
      <c r="BB519" s="23">
        <v>-56.41202470639837</v>
      </c>
      <c r="BC519" s="23">
        <v>5.3536942562859622</v>
      </c>
      <c r="BD519" s="23">
        <v>2.7863268719046062</v>
      </c>
      <c r="BE519" s="23">
        <v>0.11323530380505376</v>
      </c>
      <c r="BF519" s="23">
        <v>2.4139530449634918</v>
      </c>
      <c r="BG519" s="23">
        <v>427.83763105069374</v>
      </c>
      <c r="BH519" s="42" cm="1">
        <f t="array" ref="BH519">_xll.Bimoment(BE519,AY519,AD519,AE519,$O$75)</f>
        <v>0.3796015855515748</v>
      </c>
      <c r="BI519" s="42">
        <f t="shared" si="308"/>
        <v>0.4182485450934692</v>
      </c>
      <c r="BJ519" s="42">
        <f t="shared" si="309"/>
        <v>0.74356864670638367</v>
      </c>
      <c r="BK519" s="24">
        <f t="shared" si="310"/>
        <v>0.54038697954603754</v>
      </c>
      <c r="BL519" s="26" cm="1">
        <f t="array" ref="BL519">_xll.TCVN5575AnnexEHeSoCx(1,BK519)</f>
        <v>1.1159613020453962</v>
      </c>
      <c r="BM519" s="26">
        <f t="shared" si="311"/>
        <v>1.47</v>
      </c>
      <c r="BN519" s="24">
        <f t="shared" si="312"/>
        <v>1</v>
      </c>
      <c r="BO519" s="26" cm="1">
        <f t="array" ref="BO519">noisuy1chieu(BQ519*BN519,$C$92:$M$92,$C$93:$M$93)</f>
        <v>2.3738045692443848</v>
      </c>
      <c r="BP519" s="24">
        <f t="shared" si="313"/>
        <v>1.8741468227959978E-2</v>
      </c>
      <c r="BQ519" s="26">
        <f t="shared" si="314"/>
        <v>0.45301652109391283</v>
      </c>
      <c r="BR519" s="24">
        <f t="shared" si="315"/>
        <v>2.0993158185688546E-2</v>
      </c>
      <c r="BS519" s="24">
        <f t="shared" si="316"/>
        <v>4.8433260578363609E-3</v>
      </c>
      <c r="BT519" s="42">
        <f t="shared" si="317"/>
        <v>0.49275114750756133</v>
      </c>
      <c r="BU519" s="42">
        <f t="shared" si="318"/>
        <v>0.47660131537970918</v>
      </c>
      <c r="BV519" s="28">
        <f t="shared" si="319"/>
        <v>0.49275114750756133</v>
      </c>
      <c r="BW519" s="5" t="str">
        <f t="shared" si="320"/>
        <v>OK</v>
      </c>
      <c r="BX519" s="51">
        <v>1.2</v>
      </c>
      <c r="BY519" s="96" cm="1">
        <f t="array" ref="BY519">_xll.DCETCVNPhuLucFHeSoOnDinh(AE519*1000, BX519*1000, AH519, AI519, AJ519, AK519, AL519, AM519, $D$29)</f>
        <v>1</v>
      </c>
      <c r="BZ519" s="52">
        <f t="shared" si="321"/>
        <v>0.50554890672803865</v>
      </c>
      <c r="CA519" s="54">
        <f t="shared" si="322"/>
        <v>0.53138539097156356</v>
      </c>
      <c r="CB519" s="5" t="str">
        <f t="shared" si="323"/>
        <v>OK</v>
      </c>
      <c r="CC519" s="56">
        <f t="shared" si="324"/>
        <v>0.40527421278457681</v>
      </c>
      <c r="CD519" s="55">
        <f t="shared" si="325"/>
        <v>0.40527421278457681</v>
      </c>
      <c r="CE519" s="54">
        <f t="shared" si="326"/>
        <v>0.40527421278457681</v>
      </c>
      <c r="CF519" s="52">
        <f t="shared" si="327"/>
        <v>0.38</v>
      </c>
      <c r="CG519" s="5" t="str">
        <f t="shared" si="328"/>
        <v>Check</v>
      </c>
      <c r="CH519" s="57">
        <f t="shared" si="329"/>
        <v>3.4673286780698911</v>
      </c>
      <c r="CI519" s="6">
        <f t="shared" si="330"/>
        <v>3.2</v>
      </c>
      <c r="CJ519" s="5" t="str">
        <f t="shared" si="331"/>
        <v>Gia cường</v>
      </c>
      <c r="DN519" s="181"/>
      <c r="DP519" s="27"/>
      <c r="DQ519" s="27"/>
      <c r="DR519" s="5"/>
      <c r="DS519" s="5"/>
      <c r="DT519" s="27"/>
      <c r="DU519" s="27"/>
      <c r="DV519" s="82"/>
      <c r="DW519" s="82"/>
      <c r="DX519" s="82"/>
      <c r="DY519" s="70"/>
      <c r="DZ519" s="16"/>
      <c r="EH519" s="42"/>
      <c r="EI519" s="42"/>
      <c r="EJ519" s="42"/>
      <c r="EK519" s="24"/>
      <c r="EL519" s="26"/>
      <c r="EM519" s="26"/>
      <c r="EN519" s="24"/>
      <c r="EO519" s="26"/>
      <c r="EP519" s="24"/>
      <c r="EQ519" s="26"/>
      <c r="ER519" s="24"/>
      <c r="ES519" s="24"/>
      <c r="ET519" s="42"/>
      <c r="EU519" s="42"/>
      <c r="EV519" s="28"/>
      <c r="EX519" s="51"/>
      <c r="EY519" s="96"/>
      <c r="EZ519" s="52"/>
      <c r="FA519" s="54"/>
      <c r="FB519" s="5"/>
      <c r="FC519" s="56"/>
      <c r="FD519" s="55"/>
      <c r="FE519" s="54"/>
      <c r="FF519" s="52"/>
      <c r="FG519" s="5"/>
      <c r="FH519" s="57"/>
      <c r="FI519" s="6"/>
      <c r="FJ519" s="5"/>
    </row>
    <row r="520" spans="27:166">
      <c r="AA520" s="18" t="s">
        <v>131</v>
      </c>
      <c r="AB520" s="22" t="s">
        <v>343</v>
      </c>
      <c r="AC520" s="22" t="s">
        <v>211</v>
      </c>
      <c r="AD520" s="74">
        <v>10.5</v>
      </c>
      <c r="AE520" s="74">
        <v>10.5</v>
      </c>
      <c r="AF520" s="22">
        <v>724</v>
      </c>
      <c r="AG520" s="22">
        <v>874</v>
      </c>
      <c r="AH520" s="22">
        <v>874</v>
      </c>
      <c r="AI520" s="6">
        <v>8</v>
      </c>
      <c r="AJ520" s="6">
        <v>300</v>
      </c>
      <c r="AK520" s="6">
        <v>12</v>
      </c>
      <c r="AL520" s="6">
        <v>300</v>
      </c>
      <c r="AM520" s="6">
        <v>12</v>
      </c>
      <c r="AN520" s="5" t="str" cm="1">
        <f t="array" ref="AN520">_xll.Dce_Name_SectI(AF520, AG520, AJ520, AI520, AK520, "x", "-", $Q$14)</f>
        <v>(724-874)x300x8x12</v>
      </c>
      <c r="AO520" s="5">
        <f t="shared" si="296"/>
        <v>850</v>
      </c>
      <c r="AP520" s="27">
        <f t="shared" si="297"/>
        <v>140</v>
      </c>
      <c r="AQ520" s="27">
        <f t="shared" si="298"/>
        <v>174698.22666666668</v>
      </c>
      <c r="AR520" s="5">
        <f t="shared" si="299"/>
        <v>5403.626666666667</v>
      </c>
      <c r="AS520" s="5">
        <f t="shared" si="300"/>
        <v>3997.6710907704046</v>
      </c>
      <c r="AT520" s="27">
        <f t="shared" si="301"/>
        <v>360.24177777777783</v>
      </c>
      <c r="AU520" s="27">
        <f t="shared" si="302"/>
        <v>2274.1</v>
      </c>
      <c r="AV520" s="82">
        <f t="shared" si="303"/>
        <v>4.9271466666666671E-7</v>
      </c>
      <c r="AW520" s="82">
        <f t="shared" si="304"/>
        <v>10031094</v>
      </c>
      <c r="AX520" s="82">
        <f t="shared" si="305"/>
        <v>1.0031094E-5</v>
      </c>
      <c r="AY520" s="70">
        <f t="shared" si="306"/>
        <v>0.13724721180314908</v>
      </c>
      <c r="AZ520" s="16">
        <f t="shared" si="307"/>
        <v>646.5</v>
      </c>
      <c r="BA520" s="22" t="s">
        <v>309</v>
      </c>
      <c r="BB520" s="23">
        <v>-55.304619162991848</v>
      </c>
      <c r="BC520" s="23">
        <v>11.302809766075992</v>
      </c>
      <c r="BD520" s="23">
        <v>2.7863268719046062</v>
      </c>
      <c r="BE520" s="23">
        <v>0.11323530380505376</v>
      </c>
      <c r="BF520" s="23">
        <v>0.95315601372356595</v>
      </c>
      <c r="BG520" s="23">
        <v>417.77497965760421</v>
      </c>
      <c r="BH520" s="42" cm="1">
        <f t="array" ref="BH520">_xll.Bimoment(BE520,AY520,AD520,AE520,$O$75)</f>
        <v>1.0060328377057945</v>
      </c>
      <c r="BI520" s="42">
        <f t="shared" si="308"/>
        <v>0.40975395175067736</v>
      </c>
      <c r="BJ520" s="42">
        <f t="shared" si="309"/>
        <v>1.5698346897327768</v>
      </c>
      <c r="BK520" s="24">
        <f t="shared" si="310"/>
        <v>0.52941176470588236</v>
      </c>
      <c r="BL520" s="26" cm="1">
        <f t="array" ref="BL520">_xll.TCVN5575AnnexEHeSoCx(1,BK520)</f>
        <v>1.1170588235294117</v>
      </c>
      <c r="BM520" s="26">
        <f t="shared" si="311"/>
        <v>1.47</v>
      </c>
      <c r="BN520" s="24">
        <f t="shared" si="312"/>
        <v>1</v>
      </c>
      <c r="BO520" s="26" cm="1">
        <f t="array" ref="BO520">noisuy1chieu(BQ520*BN520,$C$92:$M$92,$C$93:$M$93)</f>
        <v>2.3274509906768799</v>
      </c>
      <c r="BP520" s="24">
        <f t="shared" si="313"/>
        <v>1.819230893519469E-2</v>
      </c>
      <c r="BQ520" s="26">
        <f t="shared" si="314"/>
        <v>0.43083777647989474</v>
      </c>
      <c r="BR520" s="24">
        <f t="shared" si="315"/>
        <v>8.2890933851410154E-3</v>
      </c>
      <c r="BS520" s="24">
        <f t="shared" si="316"/>
        <v>1.2829398436819855E-2</v>
      </c>
      <c r="BT520" s="42">
        <f t="shared" si="317"/>
        <v>0.45731917880023043</v>
      </c>
      <c r="BU520" s="42">
        <f t="shared" si="318"/>
        <v>0.46185948385190928</v>
      </c>
      <c r="BV520" s="28">
        <f t="shared" si="319"/>
        <v>0.46185948385190928</v>
      </c>
      <c r="BW520" s="5" t="str">
        <f t="shared" si="320"/>
        <v>OK</v>
      </c>
      <c r="BX520" s="51">
        <v>1.2</v>
      </c>
      <c r="BY520" s="96" cm="1">
        <f t="array" ref="BY520">_xll.DCETCVNPhuLucFHeSoOnDinh(AE520*1000, BX520*1000, AH520, AI520, AJ520, AK520, AL520, AM520, $D$29)</f>
        <v>1</v>
      </c>
      <c r="BZ520" s="52">
        <f t="shared" si="321"/>
        <v>0.48127113972665886</v>
      </c>
      <c r="CA520" s="54">
        <f t="shared" si="322"/>
        <v>0.50238963154861971</v>
      </c>
      <c r="CB520" s="5" t="str">
        <f t="shared" si="323"/>
        <v>OK</v>
      </c>
      <c r="CC520" s="56">
        <f t="shared" si="324"/>
        <v>0.40527421278457681</v>
      </c>
      <c r="CD520" s="55">
        <f t="shared" si="325"/>
        <v>0.40527421278457681</v>
      </c>
      <c r="CE520" s="54">
        <f t="shared" si="326"/>
        <v>0.40527421278457681</v>
      </c>
      <c r="CF520" s="52">
        <f t="shared" si="327"/>
        <v>0.38</v>
      </c>
      <c r="CG520" s="5" t="str">
        <f t="shared" si="328"/>
        <v>Check</v>
      </c>
      <c r="CH520" s="57">
        <f t="shared" si="329"/>
        <v>3.5392097349338045</v>
      </c>
      <c r="CI520" s="6">
        <f t="shared" si="330"/>
        <v>3.2</v>
      </c>
      <c r="CJ520" s="5" t="str">
        <f t="shared" si="331"/>
        <v>Gia cường</v>
      </c>
      <c r="DN520" s="181"/>
      <c r="DP520" s="27"/>
      <c r="DQ520" s="27"/>
      <c r="DR520" s="5"/>
      <c r="DS520" s="5"/>
      <c r="DT520" s="27"/>
      <c r="DU520" s="27"/>
      <c r="DV520" s="82"/>
      <c r="DW520" s="82"/>
      <c r="DX520" s="82"/>
      <c r="DY520" s="70"/>
      <c r="DZ520" s="16"/>
      <c r="EH520" s="42"/>
      <c r="EI520" s="42"/>
      <c r="EJ520" s="42"/>
      <c r="EK520" s="24"/>
      <c r="EL520" s="26"/>
      <c r="EM520" s="26"/>
      <c r="EN520" s="24"/>
      <c r="EO520" s="26"/>
      <c r="EP520" s="24"/>
      <c r="EQ520" s="26"/>
      <c r="ER520" s="24"/>
      <c r="ES520" s="24"/>
      <c r="ET520" s="42"/>
      <c r="EU520" s="42"/>
      <c r="EV520" s="28"/>
      <c r="EX520" s="51"/>
      <c r="EY520" s="96"/>
      <c r="EZ520" s="52"/>
      <c r="FA520" s="54"/>
      <c r="FB520" s="5"/>
      <c r="FC520" s="56"/>
      <c r="FD520" s="55"/>
      <c r="FE520" s="54"/>
      <c r="FF520" s="52"/>
      <c r="FG520" s="5"/>
      <c r="FH520" s="57"/>
      <c r="FI520" s="6"/>
      <c r="FJ520" s="5"/>
    </row>
    <row r="521" spans="27:166">
      <c r="AA521" s="18" t="s">
        <v>131</v>
      </c>
      <c r="AB521" s="22" t="s">
        <v>343</v>
      </c>
      <c r="AC521" s="22" t="s">
        <v>211</v>
      </c>
      <c r="AD521" s="74">
        <v>0</v>
      </c>
      <c r="AE521" s="74">
        <v>10.5</v>
      </c>
      <c r="AF521" s="22">
        <v>724</v>
      </c>
      <c r="AG521" s="22">
        <v>874</v>
      </c>
      <c r="AH521" s="22">
        <v>724</v>
      </c>
      <c r="AI521" s="6">
        <v>8</v>
      </c>
      <c r="AJ521" s="6">
        <v>300</v>
      </c>
      <c r="AK521" s="6">
        <v>12</v>
      </c>
      <c r="AL521" s="6">
        <v>300</v>
      </c>
      <c r="AM521" s="6">
        <v>12</v>
      </c>
      <c r="AN521" s="5" t="str" cm="1">
        <f t="array" ref="AN521">_xll.Dce_Name_SectI(AF521, AG521, AJ521, AI521, AK521, "x", "-", $Q$14)</f>
        <v>(724-874)x300x8x12</v>
      </c>
      <c r="AO521" s="5">
        <f t="shared" si="296"/>
        <v>700</v>
      </c>
      <c r="AP521" s="27">
        <f t="shared" si="297"/>
        <v>128</v>
      </c>
      <c r="AQ521" s="27">
        <f t="shared" si="298"/>
        <v>114125.22666666665</v>
      </c>
      <c r="AR521" s="5">
        <f t="shared" si="299"/>
        <v>5402.9866666666676</v>
      </c>
      <c r="AS521" s="5">
        <f t="shared" si="300"/>
        <v>3152.6305709023936</v>
      </c>
      <c r="AT521" s="27">
        <f t="shared" si="301"/>
        <v>360.19911111111116</v>
      </c>
      <c r="AU521" s="27">
        <f t="shared" si="302"/>
        <v>1771.6</v>
      </c>
      <c r="AV521" s="82">
        <f t="shared" si="303"/>
        <v>4.6711466666666669E-7</v>
      </c>
      <c r="AW521" s="82">
        <f t="shared" si="304"/>
        <v>6843744</v>
      </c>
      <c r="AX521" s="82">
        <f t="shared" si="305"/>
        <v>6.8437439999999997E-6</v>
      </c>
      <c r="AY521" s="70">
        <f t="shared" si="306"/>
        <v>0.16178744234285594</v>
      </c>
      <c r="AZ521" s="16">
        <f t="shared" si="307"/>
        <v>534</v>
      </c>
      <c r="BA521" s="22" t="s">
        <v>310</v>
      </c>
      <c r="BB521" s="23">
        <v>-31.339283363297</v>
      </c>
      <c r="BC521" s="23">
        <v>61.535309077981196</v>
      </c>
      <c r="BD521" s="23">
        <v>2.220323950402292E-2</v>
      </c>
      <c r="BE521" s="23">
        <v>1.3843558579825605E-3</v>
      </c>
      <c r="BF521" s="23">
        <v>0.25255182287365963</v>
      </c>
      <c r="BG521" s="23">
        <v>75.143819621348484</v>
      </c>
      <c r="BH521" s="42" cm="1">
        <f t="array" ref="BH521">_xll.Bimoment(BE521,AY521,AD521,AE521,$O$75)</f>
        <v>1.2146241844459477E-2</v>
      </c>
      <c r="BI521" s="42">
        <f t="shared" si="308"/>
        <v>3.96486419714695E-3</v>
      </c>
      <c r="BJ521" s="42">
        <f t="shared" si="309"/>
        <v>8.5465707052751654</v>
      </c>
      <c r="BK521" s="24">
        <f t="shared" si="310"/>
        <v>0.6428571428571429</v>
      </c>
      <c r="BL521" s="26" cm="1">
        <f t="array" ref="BL521">_xll.TCVN5575AnnexEHeSoCx(1,BK521)</f>
        <v>1.1057142857142856</v>
      </c>
      <c r="BM521" s="26">
        <f t="shared" si="311"/>
        <v>1.47</v>
      </c>
      <c r="BN521" s="24">
        <f t="shared" si="312"/>
        <v>1</v>
      </c>
      <c r="BO521" s="26" cm="1">
        <f t="array" ref="BO521">noisuy1chieu(BQ521*BN521,$C$92:$M$92,$C$93:$M$93)</f>
        <v>1.6347934007644653</v>
      </c>
      <c r="BP521" s="24">
        <f t="shared" si="313"/>
        <v>1.1275441177173058E-2</v>
      </c>
      <c r="BQ521" s="26">
        <f t="shared" si="314"/>
        <v>9.9273130140742585E-2</v>
      </c>
      <c r="BR521" s="24">
        <f t="shared" si="315"/>
        <v>2.1965696977182501E-3</v>
      </c>
      <c r="BS521" s="24">
        <f t="shared" si="316"/>
        <v>2.6698139721182573E-4</v>
      </c>
      <c r="BT521" s="42">
        <f t="shared" si="317"/>
        <v>0.1127451410156339</v>
      </c>
      <c r="BU521" s="42">
        <f t="shared" si="318"/>
        <v>0.11081555271512748</v>
      </c>
      <c r="BV521" s="28">
        <f t="shared" si="319"/>
        <v>0.1127451410156339</v>
      </c>
      <c r="BW521" s="5" t="str">
        <f t="shared" si="320"/>
        <v>OK</v>
      </c>
      <c r="BX521" s="51">
        <v>1.2</v>
      </c>
      <c r="BY521" s="96" cm="1">
        <f t="array" ref="BY521">_xll.DCETCVNPhuLucFHeSoOnDinh(AE521*1000, BX521*1000, AH521, AI521, AJ521, AK521, AL521, AM521, $D$29)</f>
        <v>1</v>
      </c>
      <c r="BZ521" s="52">
        <f t="shared" si="321"/>
        <v>0.10976771818419251</v>
      </c>
      <c r="CA521" s="54">
        <f t="shared" si="322"/>
        <v>0.11223126927912259</v>
      </c>
      <c r="CB521" s="5" t="str">
        <f t="shared" si="323"/>
        <v>OK</v>
      </c>
      <c r="CC521" s="56">
        <f t="shared" si="324"/>
        <v>0.40527421278457681</v>
      </c>
      <c r="CD521" s="55">
        <f t="shared" si="325"/>
        <v>0.40527421278457681</v>
      </c>
      <c r="CE521" s="54">
        <f t="shared" si="326"/>
        <v>0.40527421278457681</v>
      </c>
      <c r="CF521" s="52">
        <f t="shared" si="327"/>
        <v>0.38</v>
      </c>
      <c r="CG521" s="5" t="str">
        <f t="shared" si="328"/>
        <v>Check</v>
      </c>
      <c r="CH521" s="57">
        <f t="shared" si="329"/>
        <v>2.9146433111219565</v>
      </c>
      <c r="CI521" s="6">
        <f t="shared" si="330"/>
        <v>3.2</v>
      </c>
      <c r="CJ521" s="5" t="str">
        <f t="shared" si="331"/>
        <v>OK</v>
      </c>
      <c r="DN521" s="181"/>
      <c r="DP521" s="27"/>
      <c r="DQ521" s="27"/>
      <c r="DR521" s="5"/>
      <c r="DS521" s="5"/>
      <c r="DT521" s="27"/>
      <c r="DU521" s="27"/>
      <c r="DV521" s="82"/>
      <c r="DW521" s="82"/>
      <c r="DX521" s="82"/>
      <c r="DY521" s="70"/>
      <c r="DZ521" s="16"/>
      <c r="EH521" s="42"/>
      <c r="EI521" s="42"/>
      <c r="EJ521" s="42"/>
      <c r="EK521" s="24"/>
      <c r="EL521" s="26"/>
      <c r="EM521" s="26"/>
      <c r="EN521" s="24"/>
      <c r="EO521" s="26"/>
      <c r="EP521" s="24"/>
      <c r="EQ521" s="26"/>
      <c r="ER521" s="24"/>
      <c r="ES521" s="24"/>
      <c r="ET521" s="42"/>
      <c r="EU521" s="42"/>
      <c r="EV521" s="28"/>
      <c r="EX521" s="51"/>
      <c r="EY521" s="96"/>
      <c r="EZ521" s="52"/>
      <c r="FA521" s="54"/>
      <c r="FB521" s="5"/>
      <c r="FC521" s="56"/>
      <c r="FD521" s="55"/>
      <c r="FE521" s="54"/>
      <c r="FF521" s="52"/>
      <c r="FG521" s="5"/>
      <c r="FH521" s="57"/>
      <c r="FI521" s="6"/>
      <c r="FJ521" s="5"/>
    </row>
    <row r="522" spans="27:166">
      <c r="AA522" s="18" t="s">
        <v>131</v>
      </c>
      <c r="AB522" s="22" t="s">
        <v>343</v>
      </c>
      <c r="AC522" s="22" t="s">
        <v>211</v>
      </c>
      <c r="AD522" s="74">
        <v>5.25</v>
      </c>
      <c r="AE522" s="74">
        <v>10.5</v>
      </c>
      <c r="AF522" s="22">
        <v>724</v>
      </c>
      <c r="AG522" s="22">
        <v>874</v>
      </c>
      <c r="AH522" s="22">
        <v>798.99999999999989</v>
      </c>
      <c r="AI522" s="6">
        <v>8</v>
      </c>
      <c r="AJ522" s="6">
        <v>300</v>
      </c>
      <c r="AK522" s="6">
        <v>12</v>
      </c>
      <c r="AL522" s="6">
        <v>300</v>
      </c>
      <c r="AM522" s="6">
        <v>12</v>
      </c>
      <c r="AN522" s="5" t="str" cm="1">
        <f t="array" ref="AN522">_xll.Dce_Name_SectI(AF522, AG522, AJ522, AI522, AK522, "x", "-", $Q$14)</f>
        <v>(724-874)x300x8x12</v>
      </c>
      <c r="AO522" s="5">
        <f t="shared" si="296"/>
        <v>774.99999999999989</v>
      </c>
      <c r="AP522" s="27">
        <f t="shared" si="297"/>
        <v>134</v>
      </c>
      <c r="AQ522" s="27">
        <f t="shared" si="298"/>
        <v>142527.3516666666</v>
      </c>
      <c r="AR522" s="5">
        <f t="shared" si="299"/>
        <v>5403.3066666666673</v>
      </c>
      <c r="AS522" s="5">
        <f t="shared" si="300"/>
        <v>3567.6433458489764</v>
      </c>
      <c r="AT522" s="27">
        <f t="shared" si="301"/>
        <v>360.22044444444447</v>
      </c>
      <c r="AU522" s="27">
        <f t="shared" si="302"/>
        <v>2017.2249999999995</v>
      </c>
      <c r="AV522" s="82">
        <f t="shared" si="303"/>
        <v>4.799146666666667E-7</v>
      </c>
      <c r="AW522" s="82">
        <f t="shared" si="304"/>
        <v>8361481.4999999972</v>
      </c>
      <c r="AX522" s="82">
        <f t="shared" si="305"/>
        <v>8.3614814999999972E-6</v>
      </c>
      <c r="AY522" s="70">
        <f t="shared" si="306"/>
        <v>0.1483611975238546</v>
      </c>
      <c r="AZ522" s="16">
        <f t="shared" si="307"/>
        <v>590.24999999999989</v>
      </c>
      <c r="BA522" s="22" t="s">
        <v>310</v>
      </c>
      <c r="BB522" s="23">
        <v>-26.575749393140477</v>
      </c>
      <c r="BC522" s="23">
        <v>37.743741433771753</v>
      </c>
      <c r="BD522" s="23">
        <v>2.220323950402292E-2</v>
      </c>
      <c r="BE522" s="23">
        <v>1.3843558579825605E-3</v>
      </c>
      <c r="BF522" s="23">
        <v>0.13598481547750571</v>
      </c>
      <c r="BG522" s="23">
        <v>185.59013734194002</v>
      </c>
      <c r="BH522" s="42" cm="1">
        <f t="array" ref="BH522">_xll.Bimoment(BE522,AY522,AD522,AE522,$O$75)</f>
        <v>-5.9363804472369512E-3</v>
      </c>
      <c r="BI522" s="42">
        <f t="shared" si="308"/>
        <v>3.5811676619391811E-3</v>
      </c>
      <c r="BJ522" s="42">
        <f t="shared" si="309"/>
        <v>5.2421863102460762</v>
      </c>
      <c r="BK522" s="24">
        <f t="shared" si="310"/>
        <v>0.58064516129032262</v>
      </c>
      <c r="BL522" s="26" cm="1">
        <f t="array" ref="BL522">_xll.TCVN5575AnnexEHeSoCx(1,BK522)</f>
        <v>1.1119354838709676</v>
      </c>
      <c r="BM522" s="26">
        <f t="shared" si="311"/>
        <v>1.47</v>
      </c>
      <c r="BN522" s="24">
        <f t="shared" si="312"/>
        <v>1</v>
      </c>
      <c r="BO522" s="26" cm="1">
        <f t="array" ref="BO522">noisuy1chieu(BQ522*BN522,$C$92:$M$92,$C$93:$M$93)</f>
        <v>1.8772923946380615</v>
      </c>
      <c r="BP522" s="24">
        <f t="shared" si="313"/>
        <v>9.1334566846024822E-3</v>
      </c>
      <c r="BQ522" s="26">
        <f t="shared" si="314"/>
        <v>0.21545090556236074</v>
      </c>
      <c r="BR522" s="24">
        <f t="shared" si="315"/>
        <v>1.1826580054474915E-3</v>
      </c>
      <c r="BS522" s="24">
        <f t="shared" si="316"/>
        <v>1.0280092438620204E-4</v>
      </c>
      <c r="BT522" s="42">
        <f t="shared" si="317"/>
        <v>0.22576702025241069</v>
      </c>
      <c r="BU522" s="42">
        <f t="shared" si="318"/>
        <v>0.2246871631713494</v>
      </c>
      <c r="BV522" s="28">
        <f t="shared" si="319"/>
        <v>0.22576702025241069</v>
      </c>
      <c r="BW522" s="5" t="str">
        <f t="shared" si="320"/>
        <v>OK</v>
      </c>
      <c r="BX522" s="51">
        <v>1.2</v>
      </c>
      <c r="BY522" s="96" cm="1">
        <f t="array" ref="BY522">_xll.DCETCVNPhuLucFHeSoOnDinh(AE522*1000, BX522*1000, AH522, AI522, AJ522, AK522, AL522, AM522, $D$29)</f>
        <v>1</v>
      </c>
      <c r="BZ522" s="52">
        <f t="shared" si="321"/>
        <v>0.23956750692692166</v>
      </c>
      <c r="CA522" s="54">
        <f t="shared" si="322"/>
        <v>0.24085296585675534</v>
      </c>
      <c r="CB522" s="5" t="str">
        <f t="shared" si="323"/>
        <v>OK</v>
      </c>
      <c r="CC522" s="56">
        <f t="shared" si="324"/>
        <v>0.40527421278457681</v>
      </c>
      <c r="CD522" s="55">
        <f t="shared" si="325"/>
        <v>0.40527421278457681</v>
      </c>
      <c r="CE522" s="54">
        <f t="shared" si="326"/>
        <v>0.40527421278457681</v>
      </c>
      <c r="CF522" s="52">
        <f t="shared" si="327"/>
        <v>0.38</v>
      </c>
      <c r="CG522" s="5" t="str">
        <f t="shared" si="328"/>
        <v>Check</v>
      </c>
      <c r="CH522" s="57">
        <f t="shared" si="329"/>
        <v>3.2269265230278799</v>
      </c>
      <c r="CI522" s="6">
        <f t="shared" si="330"/>
        <v>3.2</v>
      </c>
      <c r="CJ522" s="5" t="str">
        <f t="shared" si="331"/>
        <v>Gia cường</v>
      </c>
      <c r="DN522" s="181"/>
      <c r="DP522" s="27"/>
      <c r="DQ522" s="27"/>
      <c r="DR522" s="5"/>
      <c r="DS522" s="5"/>
      <c r="DT522" s="27"/>
      <c r="DU522" s="27"/>
      <c r="DV522" s="82"/>
      <c r="DW522" s="82"/>
      <c r="DX522" s="82"/>
      <c r="DY522" s="70"/>
      <c r="DZ522" s="16"/>
      <c r="EH522" s="42"/>
      <c r="EI522" s="42"/>
      <c r="EJ522" s="42"/>
      <c r="EK522" s="24"/>
      <c r="EL522" s="26"/>
      <c r="EM522" s="26"/>
      <c r="EN522" s="24"/>
      <c r="EO522" s="26"/>
      <c r="EP522" s="24"/>
      <c r="EQ522" s="26"/>
      <c r="ER522" s="24"/>
      <c r="ES522" s="24"/>
      <c r="ET522" s="42"/>
      <c r="EU522" s="42"/>
      <c r="EV522" s="28"/>
      <c r="EX522" s="51"/>
      <c r="EY522" s="96"/>
      <c r="EZ522" s="52"/>
      <c r="FA522" s="54"/>
      <c r="FB522" s="5"/>
      <c r="FC522" s="56"/>
      <c r="FD522" s="55"/>
      <c r="FE522" s="54"/>
      <c r="FF522" s="52"/>
      <c r="FG522" s="5"/>
      <c r="FH522" s="57"/>
      <c r="FI522" s="6"/>
      <c r="FJ522" s="5"/>
    </row>
    <row r="523" spans="27:166">
      <c r="AA523" s="18" t="s">
        <v>131</v>
      </c>
      <c r="AB523" s="22" t="s">
        <v>343</v>
      </c>
      <c r="AC523" s="22" t="s">
        <v>211</v>
      </c>
      <c r="AD523" s="74">
        <v>6.47</v>
      </c>
      <c r="AE523" s="74">
        <v>10.5</v>
      </c>
      <c r="AF523" s="22">
        <v>724</v>
      </c>
      <c r="AG523" s="22">
        <v>874</v>
      </c>
      <c r="AH523" s="22">
        <v>816.4552427885651</v>
      </c>
      <c r="AI523" s="6">
        <v>8</v>
      </c>
      <c r="AJ523" s="6">
        <v>300</v>
      </c>
      <c r="AK523" s="6">
        <v>12</v>
      </c>
      <c r="AL523" s="6">
        <v>300</v>
      </c>
      <c r="AM523" s="6">
        <v>12</v>
      </c>
      <c r="AN523" s="5" t="str" cm="1">
        <f t="array" ref="AN523">_xll.Dce_Name_SectI(AF523, AG523, AJ523, AI523, AK523, "x", "-", $Q$14)</f>
        <v>(724-874)x300x8x12</v>
      </c>
      <c r="AO523" s="5">
        <f t="shared" si="296"/>
        <v>792.4552427885651</v>
      </c>
      <c r="AP523" s="27">
        <f t="shared" si="297"/>
        <v>135.39641942308521</v>
      </c>
      <c r="AQ523" s="27">
        <f t="shared" si="298"/>
        <v>149672.00629356262</v>
      </c>
      <c r="AR523" s="5">
        <f t="shared" si="299"/>
        <v>5403.3811423692314</v>
      </c>
      <c r="AS523" s="5">
        <f t="shared" si="300"/>
        <v>3666.3860662432589</v>
      </c>
      <c r="AT523" s="27">
        <f t="shared" si="301"/>
        <v>360.22540949128211</v>
      </c>
      <c r="AU523" s="27">
        <f t="shared" si="302"/>
        <v>2076.0047488425012</v>
      </c>
      <c r="AV523" s="82">
        <f t="shared" si="303"/>
        <v>4.8289369476924839E-7</v>
      </c>
      <c r="AW523" s="82">
        <f t="shared" si="304"/>
        <v>8736501.2082751244</v>
      </c>
      <c r="AX523" s="82">
        <f t="shared" si="305"/>
        <v>8.736501208275125E-6</v>
      </c>
      <c r="AY523" s="70">
        <f t="shared" si="306"/>
        <v>0.1455918056309819</v>
      </c>
      <c r="AZ523" s="16">
        <f t="shared" si="307"/>
        <v>603.34143209142383</v>
      </c>
      <c r="BA523" s="22" t="s">
        <v>310</v>
      </c>
      <c r="BB523" s="23">
        <v>-25.46217469947079</v>
      </c>
      <c r="BC523" s="23">
        <v>32.165112214688968</v>
      </c>
      <c r="BD523" s="23">
        <v>2.220323950402292E-2</v>
      </c>
      <c r="BE523" s="23">
        <v>1.3843558579825605E-3</v>
      </c>
      <c r="BF523" s="23">
        <v>0.10885540994102126</v>
      </c>
      <c r="BG523" s="23">
        <v>228.30139189624177</v>
      </c>
      <c r="BH523" s="42" cm="1">
        <f t="array" ref="BH523">_xll.Bimoment(BE523,AY523,AD523,AE523,$O$75)</f>
        <v>-5.0122896990866667E-3</v>
      </c>
      <c r="BI523" s="42">
        <f t="shared" si="308"/>
        <v>3.5022860448705121E-3</v>
      </c>
      <c r="BJ523" s="42">
        <f t="shared" si="309"/>
        <v>4.4673766964845782</v>
      </c>
      <c r="BK523" s="24">
        <f t="shared" si="310"/>
        <v>0.56785541403764106</v>
      </c>
      <c r="BL523" s="26" cm="1">
        <f t="array" ref="BL523">_xll.TCVN5575AnnexEHeSoCx(1,BK523)</f>
        <v>1.1132144585962358</v>
      </c>
      <c r="BM523" s="26">
        <f t="shared" si="311"/>
        <v>1.47</v>
      </c>
      <c r="BN523" s="24">
        <f t="shared" si="312"/>
        <v>1</v>
      </c>
      <c r="BO523" s="26" cm="1">
        <f t="array" ref="BO523">noisuy1chieu(BQ523*BN523,$C$92:$M$92,$C$93:$M$93)</f>
        <v>1.9653841257095337</v>
      </c>
      <c r="BP523" s="24">
        <f t="shared" si="313"/>
        <v>8.6604960133354458E-3</v>
      </c>
      <c r="BQ523" s="26">
        <f t="shared" si="314"/>
        <v>0.25760007149755254</v>
      </c>
      <c r="BR523" s="24">
        <f t="shared" si="315"/>
        <v>9.4670090277143906E-4</v>
      </c>
      <c r="BS523" s="24">
        <f t="shared" si="316"/>
        <v>8.1108950305444508E-5</v>
      </c>
      <c r="BT523" s="42">
        <f t="shared" si="317"/>
        <v>0.26720726841365944</v>
      </c>
      <c r="BU523" s="42">
        <f t="shared" si="318"/>
        <v>0.26634167646119344</v>
      </c>
      <c r="BV523" s="28">
        <f t="shared" si="319"/>
        <v>0.26720726841365944</v>
      </c>
      <c r="BW523" s="5" t="str">
        <f t="shared" si="320"/>
        <v>OK</v>
      </c>
      <c r="BX523" s="51">
        <v>1.2</v>
      </c>
      <c r="BY523" s="96" cm="1">
        <f t="array" ref="BY523">_xll.DCETCVNPhuLucFHeSoOnDinh(AE523*1000, BX523*1000, AH523, AI523, AJ523, AK523, AL523, AM523, $D$29)</f>
        <v>1</v>
      </c>
      <c r="BZ523" s="52">
        <f t="shared" si="321"/>
        <v>0.2867641241264996</v>
      </c>
      <c r="CA523" s="54">
        <f t="shared" si="322"/>
        <v>0.28779193397957648</v>
      </c>
      <c r="CB523" s="5" t="str">
        <f t="shared" si="323"/>
        <v>OK</v>
      </c>
      <c r="CC523" s="56">
        <f t="shared" si="324"/>
        <v>0.40527421278457681</v>
      </c>
      <c r="CD523" s="55">
        <f t="shared" si="325"/>
        <v>0.40527421278457681</v>
      </c>
      <c r="CE523" s="54">
        <f t="shared" si="326"/>
        <v>0.40527421278457681</v>
      </c>
      <c r="CF523" s="52">
        <f t="shared" si="327"/>
        <v>0.38</v>
      </c>
      <c r="CG523" s="5" t="str">
        <f t="shared" si="328"/>
        <v>Check</v>
      </c>
      <c r="CH523" s="57">
        <f t="shared" si="329"/>
        <v>3.2996062467960248</v>
      </c>
      <c r="CI523" s="6">
        <f t="shared" si="330"/>
        <v>3.2</v>
      </c>
      <c r="CJ523" s="5" t="str">
        <f t="shared" si="331"/>
        <v>Gia cường</v>
      </c>
      <c r="DN523" s="181"/>
      <c r="DP523" s="27"/>
      <c r="DQ523" s="27"/>
      <c r="DR523" s="5"/>
      <c r="DS523" s="5"/>
      <c r="DT523" s="27"/>
      <c r="DU523" s="27"/>
      <c r="DV523" s="82"/>
      <c r="DW523" s="82"/>
      <c r="DX523" s="82"/>
      <c r="DY523" s="70"/>
      <c r="DZ523" s="16"/>
      <c r="EH523" s="42"/>
      <c r="EI523" s="42"/>
      <c r="EJ523" s="42"/>
      <c r="EK523" s="24"/>
      <c r="EL523" s="26"/>
      <c r="EM523" s="26"/>
      <c r="EN523" s="24"/>
      <c r="EO523" s="26"/>
      <c r="EP523" s="24"/>
      <c r="EQ523" s="26"/>
      <c r="ER523" s="24"/>
      <c r="ES523" s="24"/>
      <c r="ET523" s="42"/>
      <c r="EU523" s="42"/>
      <c r="EV523" s="28"/>
      <c r="EX523" s="51"/>
      <c r="EY523" s="96"/>
      <c r="EZ523" s="52"/>
      <c r="FA523" s="54"/>
      <c r="FB523" s="5"/>
      <c r="FC523" s="56"/>
      <c r="FD523" s="55"/>
      <c r="FE523" s="54"/>
      <c r="FF523" s="52"/>
      <c r="FG523" s="5"/>
      <c r="FH523" s="57"/>
      <c r="FI523" s="6"/>
      <c r="FJ523" s="5"/>
    </row>
    <row r="524" spans="27:166">
      <c r="AA524" s="18" t="s">
        <v>131</v>
      </c>
      <c r="AB524" s="22" t="s">
        <v>343</v>
      </c>
      <c r="AC524" s="22" t="s">
        <v>211</v>
      </c>
      <c r="AD524" s="74">
        <v>6.47</v>
      </c>
      <c r="AE524" s="74">
        <v>10.5</v>
      </c>
      <c r="AF524" s="22">
        <v>724</v>
      </c>
      <c r="AG524" s="22">
        <v>874</v>
      </c>
      <c r="AH524" s="22">
        <v>816.4552427885651</v>
      </c>
      <c r="AI524" s="6">
        <v>8</v>
      </c>
      <c r="AJ524" s="6">
        <v>300</v>
      </c>
      <c r="AK524" s="6">
        <v>12</v>
      </c>
      <c r="AL524" s="6">
        <v>300</v>
      </c>
      <c r="AM524" s="6">
        <v>12</v>
      </c>
      <c r="AN524" s="5" t="str" cm="1">
        <f t="array" ref="AN524">_xll.Dce_Name_SectI(AF524, AG524, AJ524, AI524, AK524, "x", "-", $Q$14)</f>
        <v>(724-874)x300x8x12</v>
      </c>
      <c r="AO524" s="5">
        <f t="shared" si="296"/>
        <v>792.4552427885651</v>
      </c>
      <c r="AP524" s="27">
        <f t="shared" si="297"/>
        <v>135.39641942308521</v>
      </c>
      <c r="AQ524" s="27">
        <f t="shared" si="298"/>
        <v>149672.00629356262</v>
      </c>
      <c r="AR524" s="5">
        <f t="shared" si="299"/>
        <v>5403.3811423692314</v>
      </c>
      <c r="AS524" s="5">
        <f t="shared" si="300"/>
        <v>3666.3860662432589</v>
      </c>
      <c r="AT524" s="27">
        <f t="shared" si="301"/>
        <v>360.22540949128211</v>
      </c>
      <c r="AU524" s="27">
        <f t="shared" si="302"/>
        <v>2076.0047488425012</v>
      </c>
      <c r="AV524" s="82">
        <f t="shared" si="303"/>
        <v>4.8289369476924839E-7</v>
      </c>
      <c r="AW524" s="82">
        <f t="shared" si="304"/>
        <v>8736501.2082751244</v>
      </c>
      <c r="AX524" s="82">
        <f t="shared" si="305"/>
        <v>8.736501208275125E-6</v>
      </c>
      <c r="AY524" s="70">
        <f t="shared" si="306"/>
        <v>0.1455918056309819</v>
      </c>
      <c r="AZ524" s="16">
        <f t="shared" si="307"/>
        <v>603.34143209142383</v>
      </c>
      <c r="BA524" s="22" t="s">
        <v>310</v>
      </c>
      <c r="BB524" s="23">
        <v>-25.387921593166539</v>
      </c>
      <c r="BC524" s="23">
        <v>31.540880633730922</v>
      </c>
      <c r="BD524" s="23">
        <v>0.66280380450627252</v>
      </c>
      <c r="BE524" s="23">
        <v>1.3846283255366859E-3</v>
      </c>
      <c r="BF524" s="23">
        <v>0.10885540646090419</v>
      </c>
      <c r="BG524" s="23">
        <v>228.30136344799939</v>
      </c>
      <c r="BH524" s="42" cm="1">
        <f t="array" ref="BH524">_xll.Bimoment(BE524,AY524,AD524,AE524,$O$75)</f>
        <v>-5.013276212999981E-3</v>
      </c>
      <c r="BI524" s="42">
        <f t="shared" si="308"/>
        <v>0.10454909134267586</v>
      </c>
      <c r="BJ524" s="42">
        <f t="shared" si="309"/>
        <v>4.3806778657959615</v>
      </c>
      <c r="BK524" s="24">
        <f t="shared" si="310"/>
        <v>0.56785541403764106</v>
      </c>
      <c r="BL524" s="26" cm="1">
        <f t="array" ref="BL524">_xll.TCVN5575AnnexEHeSoCx(1,BK524)</f>
        <v>1.1132144585962358</v>
      </c>
      <c r="BM524" s="26">
        <f t="shared" si="311"/>
        <v>1.47</v>
      </c>
      <c r="BN524" s="24">
        <f t="shared" si="312"/>
        <v>1</v>
      </c>
      <c r="BO524" s="26" cm="1">
        <f t="array" ref="BO524">noisuy1chieu(BQ524*BN524,$C$92:$M$92,$C$93:$M$93)</f>
        <v>1.9653840065002441</v>
      </c>
      <c r="BP524" s="24">
        <f t="shared" si="313"/>
        <v>8.6352401685886454E-3</v>
      </c>
      <c r="BQ524" s="26">
        <f t="shared" si="314"/>
        <v>0.25760003939845227</v>
      </c>
      <c r="BR524" s="24">
        <f t="shared" si="315"/>
        <v>9.4670087250532751E-4</v>
      </c>
      <c r="BS524" s="24">
        <f t="shared" si="316"/>
        <v>8.1124919009606551E-5</v>
      </c>
      <c r="BT524" s="42">
        <f t="shared" si="317"/>
        <v>0.26718198043954622</v>
      </c>
      <c r="BU524" s="42">
        <f t="shared" si="318"/>
        <v>0.26631640448605054</v>
      </c>
      <c r="BV524" s="28">
        <f t="shared" si="319"/>
        <v>0.26718198043954622</v>
      </c>
      <c r="BW524" s="5" t="str">
        <f t="shared" si="320"/>
        <v>OK</v>
      </c>
      <c r="BX524" s="51">
        <v>1.2</v>
      </c>
      <c r="BY524" s="96" cm="1">
        <f t="array" ref="BY524">_xll.DCETCVNPhuLucFHeSoOnDinh(AE524*1000, BX524*1000, AH524, AI524, AJ524, AK524, AL524, AM524, $D$29)</f>
        <v>1</v>
      </c>
      <c r="BZ524" s="52">
        <f t="shared" si="321"/>
        <v>0.28676408839331707</v>
      </c>
      <c r="CA524" s="54">
        <f t="shared" si="322"/>
        <v>0.28779191418483202</v>
      </c>
      <c r="CB524" s="5" t="str">
        <f t="shared" si="323"/>
        <v>OK</v>
      </c>
      <c r="CC524" s="56">
        <f t="shared" si="324"/>
        <v>0.40527421278457681</v>
      </c>
      <c r="CD524" s="55">
        <f t="shared" si="325"/>
        <v>0.40527421278457681</v>
      </c>
      <c r="CE524" s="54">
        <f t="shared" si="326"/>
        <v>0.40527421278457681</v>
      </c>
      <c r="CF524" s="52">
        <f t="shared" si="327"/>
        <v>0.38</v>
      </c>
      <c r="CG524" s="5" t="str">
        <f t="shared" si="328"/>
        <v>Check</v>
      </c>
      <c r="CH524" s="57">
        <f t="shared" si="329"/>
        <v>3.2996062467960248</v>
      </c>
      <c r="CI524" s="6">
        <f t="shared" si="330"/>
        <v>3.2</v>
      </c>
      <c r="CJ524" s="5" t="str">
        <f t="shared" si="331"/>
        <v>Gia cường</v>
      </c>
      <c r="DN524" s="181"/>
      <c r="DP524" s="27"/>
      <c r="DQ524" s="27"/>
      <c r="DR524" s="5"/>
      <c r="DS524" s="5"/>
      <c r="DT524" s="27"/>
      <c r="DU524" s="27"/>
      <c r="DV524" s="82"/>
      <c r="DW524" s="82"/>
      <c r="DX524" s="82"/>
      <c r="DY524" s="70"/>
      <c r="DZ524" s="16"/>
      <c r="EH524" s="42"/>
      <c r="EI524" s="42"/>
      <c r="EJ524" s="42"/>
      <c r="EK524" s="24"/>
      <c r="EL524" s="26"/>
      <c r="EM524" s="26"/>
      <c r="EN524" s="24"/>
      <c r="EO524" s="26"/>
      <c r="EP524" s="24"/>
      <c r="EQ524" s="26"/>
      <c r="ER524" s="24"/>
      <c r="ES524" s="24"/>
      <c r="ET524" s="42"/>
      <c r="EU524" s="42"/>
      <c r="EV524" s="28"/>
      <c r="EX524" s="51"/>
      <c r="EY524" s="96"/>
      <c r="EZ524" s="52"/>
      <c r="FA524" s="54"/>
      <c r="FB524" s="5"/>
      <c r="FC524" s="56"/>
      <c r="FD524" s="55"/>
      <c r="FE524" s="54"/>
      <c r="FF524" s="52"/>
      <c r="FG524" s="5"/>
      <c r="FH524" s="57"/>
      <c r="FI524" s="6"/>
      <c r="FJ524" s="5"/>
    </row>
    <row r="525" spans="27:166">
      <c r="AA525" s="18" t="s">
        <v>131</v>
      </c>
      <c r="AB525" s="22" t="s">
        <v>343</v>
      </c>
      <c r="AC525" s="22" t="s">
        <v>211</v>
      </c>
      <c r="AD525" s="74">
        <v>9.2899999999999991</v>
      </c>
      <c r="AE525" s="74">
        <v>10.5</v>
      </c>
      <c r="AF525" s="22">
        <v>724</v>
      </c>
      <c r="AG525" s="22">
        <v>874</v>
      </c>
      <c r="AH525" s="22">
        <v>856.73657033341397</v>
      </c>
      <c r="AI525" s="6">
        <v>8</v>
      </c>
      <c r="AJ525" s="6">
        <v>300</v>
      </c>
      <c r="AK525" s="6">
        <v>12</v>
      </c>
      <c r="AL525" s="6">
        <v>300</v>
      </c>
      <c r="AM525" s="6">
        <v>12</v>
      </c>
      <c r="AN525" s="5" t="str" cm="1">
        <f t="array" ref="AN525">_xll.Dce_Name_SectI(AF525, AG525, AJ525, AI525, AK525, "x", "-", $Q$14)</f>
        <v>(724-874)x300x8x12</v>
      </c>
      <c r="AO525" s="5">
        <f t="shared" si="296"/>
        <v>832.73657033341397</v>
      </c>
      <c r="AP525" s="27">
        <f t="shared" si="297"/>
        <v>138.6189256266731</v>
      </c>
      <c r="AQ525" s="27">
        <f t="shared" si="298"/>
        <v>166950.4396903282</v>
      </c>
      <c r="AR525" s="5">
        <f t="shared" si="299"/>
        <v>5403.5530093667558</v>
      </c>
      <c r="AS525" s="5">
        <f t="shared" si="300"/>
        <v>3897.3576119286358</v>
      </c>
      <c r="AT525" s="27">
        <f t="shared" si="301"/>
        <v>360.23686729111705</v>
      </c>
      <c r="AU525" s="27">
        <f t="shared" si="302"/>
        <v>2213.976022170802</v>
      </c>
      <c r="AV525" s="82">
        <f t="shared" si="303"/>
        <v>4.89768374670236E-7</v>
      </c>
      <c r="AW525" s="82">
        <f t="shared" si="304"/>
        <v>9633328.2889918946</v>
      </c>
      <c r="AX525" s="82">
        <f t="shared" si="305"/>
        <v>9.6333282889918949E-6</v>
      </c>
      <c r="AY525" s="70">
        <f t="shared" si="306"/>
        <v>0.13963269631800207</v>
      </c>
      <c r="AZ525" s="16">
        <f t="shared" si="307"/>
        <v>633.55242775006047</v>
      </c>
      <c r="BA525" s="22" t="s">
        <v>310</v>
      </c>
      <c r="BB525" s="23">
        <v>-22.811089146955364</v>
      </c>
      <c r="BC525" s="23">
        <v>18.607364672053393</v>
      </c>
      <c r="BD525" s="23">
        <v>0.66280380450627252</v>
      </c>
      <c r="BE525" s="23">
        <v>1.3846283255366859E-3</v>
      </c>
      <c r="BF525" s="23">
        <v>1.7600477938521772</v>
      </c>
      <c r="BG525" s="23">
        <v>299.02228021823436</v>
      </c>
      <c r="BH525" s="42" cm="1">
        <f t="array" ref="BH525">_xll.Bimoment(BE525,AY525,AD525,AE525,$O$75)</f>
        <v>4.6417247105040209E-3</v>
      </c>
      <c r="BI525" s="42">
        <f t="shared" si="308"/>
        <v>9.9491818319101921E-2</v>
      </c>
      <c r="BJ525" s="42">
        <f t="shared" si="309"/>
        <v>2.5843562044518604</v>
      </c>
      <c r="BK525" s="24">
        <f t="shared" si="310"/>
        <v>0.54038697954603754</v>
      </c>
      <c r="BL525" s="26" cm="1">
        <f t="array" ref="BL525">_xll.TCVN5575AnnexEHeSoCx(1,BK525)</f>
        <v>1.1159613020453962</v>
      </c>
      <c r="BM525" s="26">
        <f t="shared" si="311"/>
        <v>1.47</v>
      </c>
      <c r="BN525" s="24">
        <f t="shared" si="312"/>
        <v>1</v>
      </c>
      <c r="BO525" s="26" cm="1">
        <f t="array" ref="BO525">noisuy1chieu(BQ525*BN525,$C$92:$M$92,$C$93:$M$93)</f>
        <v>2.0887360572814941</v>
      </c>
      <c r="BP525" s="24">
        <f t="shared" si="313"/>
        <v>7.5784073469771628E-3</v>
      </c>
      <c r="BQ525" s="26">
        <f t="shared" si="314"/>
        <v>0.31662019252809259</v>
      </c>
      <c r="BR525" s="24">
        <f t="shared" si="315"/>
        <v>1.5306412785369526E-2</v>
      </c>
      <c r="BS525" s="24">
        <f t="shared" si="316"/>
        <v>6.7306416231532133E-5</v>
      </c>
      <c r="BT525" s="42">
        <f t="shared" si="317"/>
        <v>0.33950501266043931</v>
      </c>
      <c r="BU525" s="42">
        <f t="shared" si="318"/>
        <v>0.32426590629130131</v>
      </c>
      <c r="BV525" s="28">
        <f t="shared" si="319"/>
        <v>0.33950501266043931</v>
      </c>
      <c r="BW525" s="5" t="str">
        <f t="shared" si="320"/>
        <v>OK</v>
      </c>
      <c r="BX525" s="51">
        <v>1.2</v>
      </c>
      <c r="BY525" s="96" cm="1">
        <f t="array" ref="BY525">_xll.DCETCVNPhuLucFHeSoOnDinh(AE525*1000, BX525*1000, AH525, AI525, AJ525, AK525, AL525, AM525, $D$29)</f>
        <v>1</v>
      </c>
      <c r="BZ525" s="52">
        <f t="shared" si="321"/>
        <v>0.35333588230751423</v>
      </c>
      <c r="CA525" s="54">
        <f t="shared" si="322"/>
        <v>0.3687096015091153</v>
      </c>
      <c r="CB525" s="5" t="str">
        <f t="shared" si="323"/>
        <v>OK</v>
      </c>
      <c r="CC525" s="56">
        <f t="shared" si="324"/>
        <v>0.40527421278457681</v>
      </c>
      <c r="CD525" s="55">
        <f t="shared" si="325"/>
        <v>0.40527421278457681</v>
      </c>
      <c r="CE525" s="54">
        <f t="shared" si="326"/>
        <v>0.40527421278457681</v>
      </c>
      <c r="CF525" s="52">
        <f t="shared" si="327"/>
        <v>0.38</v>
      </c>
      <c r="CG525" s="5" t="str">
        <f t="shared" si="328"/>
        <v>Check</v>
      </c>
      <c r="CH525" s="57">
        <f t="shared" si="329"/>
        <v>3.4673286780698911</v>
      </c>
      <c r="CI525" s="6">
        <f t="shared" si="330"/>
        <v>3.2</v>
      </c>
      <c r="CJ525" s="5" t="str">
        <f t="shared" si="331"/>
        <v>Gia cường</v>
      </c>
      <c r="DN525" s="181"/>
      <c r="DP525" s="27"/>
      <c r="DQ525" s="27"/>
      <c r="DR525" s="5"/>
      <c r="DS525" s="5"/>
      <c r="DT525" s="27"/>
      <c r="DU525" s="27"/>
      <c r="DV525" s="82"/>
      <c r="DW525" s="82"/>
      <c r="DX525" s="82"/>
      <c r="DY525" s="70"/>
      <c r="DZ525" s="16"/>
      <c r="EH525" s="42"/>
      <c r="EI525" s="42"/>
      <c r="EJ525" s="42"/>
      <c r="EK525" s="24"/>
      <c r="EL525" s="26"/>
      <c r="EM525" s="26"/>
      <c r="EN525" s="24"/>
      <c r="EO525" s="26"/>
      <c r="EP525" s="24"/>
      <c r="EQ525" s="26"/>
      <c r="ER525" s="24"/>
      <c r="ES525" s="24"/>
      <c r="ET525" s="42"/>
      <c r="EU525" s="42"/>
      <c r="EV525" s="28"/>
      <c r="EX525" s="51"/>
      <c r="EY525" s="96"/>
      <c r="EZ525" s="52"/>
      <c r="FA525" s="54"/>
      <c r="FB525" s="5"/>
      <c r="FC525" s="56"/>
      <c r="FD525" s="55"/>
      <c r="FE525" s="54"/>
      <c r="FF525" s="52"/>
      <c r="FG525" s="5"/>
      <c r="FH525" s="57"/>
      <c r="FI525" s="6"/>
      <c r="FJ525" s="5"/>
    </row>
    <row r="526" spans="27:166">
      <c r="AA526" s="18" t="s">
        <v>131</v>
      </c>
      <c r="AB526" s="22" t="s">
        <v>343</v>
      </c>
      <c r="AC526" s="22" t="s">
        <v>211</v>
      </c>
      <c r="AD526" s="74">
        <v>9.2899999999999991</v>
      </c>
      <c r="AE526" s="74">
        <v>10.5</v>
      </c>
      <c r="AF526" s="22">
        <v>724</v>
      </c>
      <c r="AG526" s="22">
        <v>874</v>
      </c>
      <c r="AH526" s="22">
        <v>856.73657033341397</v>
      </c>
      <c r="AI526" s="6">
        <v>8</v>
      </c>
      <c r="AJ526" s="6">
        <v>300</v>
      </c>
      <c r="AK526" s="6">
        <v>12</v>
      </c>
      <c r="AL526" s="6">
        <v>300</v>
      </c>
      <c r="AM526" s="6">
        <v>12</v>
      </c>
      <c r="AN526" s="5" t="str" cm="1">
        <f t="array" ref="AN526">_xll.Dce_Name_SectI(AF526, AG526, AJ526, AI526, AK526, "x", "-", $Q$14)</f>
        <v>(724-874)x300x8x12</v>
      </c>
      <c r="AO526" s="5">
        <f t="shared" si="296"/>
        <v>832.73657033341397</v>
      </c>
      <c r="AP526" s="27">
        <f t="shared" si="297"/>
        <v>138.6189256266731</v>
      </c>
      <c r="AQ526" s="27">
        <f t="shared" si="298"/>
        <v>166950.4396903282</v>
      </c>
      <c r="AR526" s="5">
        <f t="shared" si="299"/>
        <v>5403.5530093667558</v>
      </c>
      <c r="AS526" s="5">
        <f t="shared" si="300"/>
        <v>3897.3576119286358</v>
      </c>
      <c r="AT526" s="27">
        <f t="shared" si="301"/>
        <v>360.23686729111705</v>
      </c>
      <c r="AU526" s="27">
        <f t="shared" si="302"/>
        <v>2213.976022170802</v>
      </c>
      <c r="AV526" s="82">
        <f t="shared" si="303"/>
        <v>4.89768374670236E-7</v>
      </c>
      <c r="AW526" s="82">
        <f t="shared" si="304"/>
        <v>9633328.2889918946</v>
      </c>
      <c r="AX526" s="82">
        <f t="shared" si="305"/>
        <v>9.6333282889918949E-6</v>
      </c>
      <c r="AY526" s="70">
        <f t="shared" si="306"/>
        <v>0.13963269631800207</v>
      </c>
      <c r="AZ526" s="16">
        <f t="shared" si="307"/>
        <v>633.55242775006047</v>
      </c>
      <c r="BA526" s="22" t="s">
        <v>310</v>
      </c>
      <c r="BB526" s="23">
        <v>-18.893967194773722</v>
      </c>
      <c r="BC526" s="23">
        <v>10.049217343344935</v>
      </c>
      <c r="BD526" s="23">
        <v>2.0959722276544284</v>
      </c>
      <c r="BE526" s="23">
        <v>8.4140581858110158E-2</v>
      </c>
      <c r="BF526" s="23">
        <v>1.8247879349949869</v>
      </c>
      <c r="BG526" s="23">
        <v>295.40977665825994</v>
      </c>
      <c r="BH526" s="42" cm="1">
        <f t="array" ref="BH526">_xll.Bimoment(BE526,AY526,AD526,AE526,$O$75)</f>
        <v>0.28206661005262557</v>
      </c>
      <c r="BI526" s="42">
        <f t="shared" si="308"/>
        <v>0.31462113925404339</v>
      </c>
      <c r="BJ526" s="42">
        <f t="shared" si="309"/>
        <v>1.3957246310201299</v>
      </c>
      <c r="BK526" s="24">
        <f t="shared" si="310"/>
        <v>0.54038697954603754</v>
      </c>
      <c r="BL526" s="26" cm="1">
        <f t="array" ref="BL526">_xll.TCVN5575AnnexEHeSoCx(1,BK526)</f>
        <v>1.1159613020453962</v>
      </c>
      <c r="BM526" s="26">
        <f t="shared" si="311"/>
        <v>1.47</v>
      </c>
      <c r="BN526" s="24">
        <f t="shared" si="312"/>
        <v>1</v>
      </c>
      <c r="BO526" s="26" cm="1">
        <f t="array" ref="BO526">noisuy1chieu(BQ526*BN526,$C$92:$M$92,$C$93:$M$93)</f>
        <v>2.0807416439056396</v>
      </c>
      <c r="BP526" s="24">
        <f t="shared" si="313"/>
        <v>6.2770426646432172E-3</v>
      </c>
      <c r="BQ526" s="26">
        <f t="shared" si="314"/>
        <v>0.31279508768362163</v>
      </c>
      <c r="BR526" s="24">
        <f t="shared" si="315"/>
        <v>1.5869431203151287E-2</v>
      </c>
      <c r="BS526" s="24">
        <f t="shared" si="316"/>
        <v>4.1057657807301792E-3</v>
      </c>
      <c r="BT526" s="42">
        <f t="shared" si="317"/>
        <v>0.33494156155141613</v>
      </c>
      <c r="BU526" s="42">
        <f t="shared" si="318"/>
        <v>0.32317789612899506</v>
      </c>
      <c r="BV526" s="28">
        <f t="shared" si="319"/>
        <v>0.33494156155141613</v>
      </c>
      <c r="BW526" s="5" t="str">
        <f t="shared" si="320"/>
        <v>OK</v>
      </c>
      <c r="BX526" s="51">
        <v>1.2</v>
      </c>
      <c r="BY526" s="96" cm="1">
        <f t="array" ref="BY526">_xll.DCETCVNPhuLucFHeSoOnDinh(AE526*1000, BX526*1000, AH526, AI526, AJ526, AK526, AL526, AM526, $D$29)</f>
        <v>1</v>
      </c>
      <c r="BZ526" s="52">
        <f t="shared" si="321"/>
        <v>0.34906721332481822</v>
      </c>
      <c r="CA526" s="54">
        <f t="shared" si="322"/>
        <v>0.36904241030869966</v>
      </c>
      <c r="CB526" s="5" t="str">
        <f t="shared" si="323"/>
        <v>OK</v>
      </c>
      <c r="CC526" s="56">
        <f t="shared" si="324"/>
        <v>0.40527421278457681</v>
      </c>
      <c r="CD526" s="55">
        <f t="shared" si="325"/>
        <v>0.40527421278457681</v>
      </c>
      <c r="CE526" s="54">
        <f t="shared" si="326"/>
        <v>0.40527421278457681</v>
      </c>
      <c r="CF526" s="52">
        <f t="shared" si="327"/>
        <v>0.38</v>
      </c>
      <c r="CG526" s="5" t="str">
        <f t="shared" si="328"/>
        <v>Check</v>
      </c>
      <c r="CH526" s="57">
        <f t="shared" si="329"/>
        <v>3.4673286780698911</v>
      </c>
      <c r="CI526" s="6">
        <f t="shared" si="330"/>
        <v>3.2</v>
      </c>
      <c r="CJ526" s="5" t="str">
        <f t="shared" si="331"/>
        <v>Gia cường</v>
      </c>
      <c r="DN526" s="181"/>
      <c r="DP526" s="27"/>
      <c r="DQ526" s="27"/>
      <c r="DR526" s="5"/>
      <c r="DS526" s="5"/>
      <c r="DT526" s="27"/>
      <c r="DU526" s="27"/>
      <c r="DV526" s="82"/>
      <c r="DW526" s="82"/>
      <c r="DX526" s="82"/>
      <c r="DY526" s="70"/>
      <c r="DZ526" s="16"/>
      <c r="EH526" s="42"/>
      <c r="EI526" s="42"/>
      <c r="EJ526" s="42"/>
      <c r="EK526" s="24"/>
      <c r="EL526" s="26"/>
      <c r="EM526" s="26"/>
      <c r="EN526" s="24"/>
      <c r="EO526" s="26"/>
      <c r="EP526" s="24"/>
      <c r="EQ526" s="26"/>
      <c r="ER526" s="24"/>
      <c r="ES526" s="24"/>
      <c r="ET526" s="42"/>
      <c r="EU526" s="42"/>
      <c r="EV526" s="28"/>
      <c r="EX526" s="51"/>
      <c r="EY526" s="96"/>
      <c r="EZ526" s="52"/>
      <c r="FA526" s="54"/>
      <c r="FB526" s="5"/>
      <c r="FC526" s="56"/>
      <c r="FD526" s="55"/>
      <c r="FE526" s="54"/>
      <c r="FF526" s="52"/>
      <c r="FG526" s="5"/>
      <c r="FH526" s="57"/>
      <c r="FI526" s="6"/>
      <c r="FJ526" s="5"/>
    </row>
    <row r="527" spans="27:166">
      <c r="AA527" s="18" t="s">
        <v>131</v>
      </c>
      <c r="AB527" s="22" t="s">
        <v>343</v>
      </c>
      <c r="AC527" s="22" t="s">
        <v>211</v>
      </c>
      <c r="AD527" s="74">
        <v>10.5</v>
      </c>
      <c r="AE527" s="74">
        <v>10.5</v>
      </c>
      <c r="AF527" s="22">
        <v>724</v>
      </c>
      <c r="AG527" s="22">
        <v>874</v>
      </c>
      <c r="AH527" s="22">
        <v>874</v>
      </c>
      <c r="AI527" s="6">
        <v>8</v>
      </c>
      <c r="AJ527" s="6">
        <v>300</v>
      </c>
      <c r="AK527" s="6">
        <v>12</v>
      </c>
      <c r="AL527" s="6">
        <v>300</v>
      </c>
      <c r="AM527" s="6">
        <v>12</v>
      </c>
      <c r="AN527" s="5" t="str" cm="1">
        <f t="array" ref="AN527">_xll.Dce_Name_SectI(AF527, AG527, AJ527, AI527, AK527, "x", "-", $Q$14)</f>
        <v>(724-874)x300x8x12</v>
      </c>
      <c r="AO527" s="5">
        <f t="shared" si="296"/>
        <v>850</v>
      </c>
      <c r="AP527" s="27">
        <f t="shared" si="297"/>
        <v>140</v>
      </c>
      <c r="AQ527" s="27">
        <f t="shared" si="298"/>
        <v>174698.22666666668</v>
      </c>
      <c r="AR527" s="5">
        <f t="shared" si="299"/>
        <v>5403.626666666667</v>
      </c>
      <c r="AS527" s="5">
        <f t="shared" si="300"/>
        <v>3997.6710907704046</v>
      </c>
      <c r="AT527" s="27">
        <f t="shared" si="301"/>
        <v>360.24177777777783</v>
      </c>
      <c r="AU527" s="27">
        <f t="shared" si="302"/>
        <v>2274.1</v>
      </c>
      <c r="AV527" s="82">
        <f t="shared" si="303"/>
        <v>4.9271466666666671E-7</v>
      </c>
      <c r="AW527" s="82">
        <f t="shared" si="304"/>
        <v>10031094</v>
      </c>
      <c r="AX527" s="82">
        <f t="shared" si="305"/>
        <v>1.0031094E-5</v>
      </c>
      <c r="AY527" s="70">
        <f t="shared" si="306"/>
        <v>0.13724721180314908</v>
      </c>
      <c r="AZ527" s="16">
        <f t="shared" si="307"/>
        <v>646.5</v>
      </c>
      <c r="BA527" s="22" t="s">
        <v>310</v>
      </c>
      <c r="BB527" s="23">
        <v>-17.786561651367208</v>
      </c>
      <c r="BC527" s="23">
        <v>4.4807604577031261</v>
      </c>
      <c r="BD527" s="23">
        <v>2.0959722276544284</v>
      </c>
      <c r="BE527" s="23">
        <v>8.4140581858110158E-2</v>
      </c>
      <c r="BF527" s="23">
        <v>0.70806890447109594</v>
      </c>
      <c r="BG527" s="23">
        <v>304.19062250790495</v>
      </c>
      <c r="BH527" s="42" cm="1">
        <f t="array" ref="BH527">_xll.Bimoment(BE527,AY527,AD527,AE527,$O$75)</f>
        <v>0.74754237846760085</v>
      </c>
      <c r="BI527" s="42">
        <f t="shared" si="308"/>
        <v>0.30823120994918068</v>
      </c>
      <c r="BJ527" s="42">
        <f t="shared" si="309"/>
        <v>0.6223278413476564</v>
      </c>
      <c r="BK527" s="24">
        <f t="shared" si="310"/>
        <v>0.52941176470588236</v>
      </c>
      <c r="BL527" s="26" cm="1">
        <f t="array" ref="BL527">_xll.TCVN5575AnnexEHeSoCx(1,BK527)</f>
        <v>1.1170588235294117</v>
      </c>
      <c r="BM527" s="26">
        <f t="shared" si="311"/>
        <v>1.47</v>
      </c>
      <c r="BN527" s="24">
        <f t="shared" si="312"/>
        <v>1</v>
      </c>
      <c r="BO527" s="26" cm="1">
        <f t="array" ref="BO527">noisuy1chieu(BQ527*BN527,$C$92:$M$92,$C$93:$M$93)</f>
        <v>2.082636833190918</v>
      </c>
      <c r="BP527" s="24">
        <f t="shared" si="313"/>
        <v>5.850842648476056E-3</v>
      </c>
      <c r="BQ527" s="26">
        <f t="shared" si="314"/>
        <v>0.31370191564547739</v>
      </c>
      <c r="BR527" s="24">
        <f t="shared" si="315"/>
        <v>6.157700510482856E-3</v>
      </c>
      <c r="BS527" s="24">
        <f t="shared" si="316"/>
        <v>1.0653613919631013E-2</v>
      </c>
      <c r="BT527" s="42">
        <f t="shared" si="317"/>
        <v>0.32571045880443633</v>
      </c>
      <c r="BU527" s="42">
        <f t="shared" si="318"/>
        <v>0.33020637221358445</v>
      </c>
      <c r="BV527" s="28">
        <f t="shared" si="319"/>
        <v>0.33020637221358445</v>
      </c>
      <c r="BW527" s="5" t="str">
        <f t="shared" si="320"/>
        <v>OK</v>
      </c>
      <c r="BX527" s="51">
        <v>1.2</v>
      </c>
      <c r="BY527" s="96" cm="1">
        <f t="array" ref="BY527">_xll.DCETCVNPhuLucFHeSoOnDinh(AE527*1000, BX527*1000, AH527, AI527, AJ527, AK527, AL527, AM527, $D$29)</f>
        <v>1</v>
      </c>
      <c r="BZ527" s="52">
        <f t="shared" si="321"/>
        <v>0.35042349282985974</v>
      </c>
      <c r="CA527" s="54">
        <f t="shared" si="322"/>
        <v>0.36723480725997359</v>
      </c>
      <c r="CB527" s="5" t="str">
        <f t="shared" si="323"/>
        <v>OK</v>
      </c>
      <c r="CC527" s="56">
        <f t="shared" si="324"/>
        <v>0.40527421278457681</v>
      </c>
      <c r="CD527" s="55">
        <f t="shared" si="325"/>
        <v>0.40527421278457681</v>
      </c>
      <c r="CE527" s="54">
        <f t="shared" si="326"/>
        <v>0.40527421278457681</v>
      </c>
      <c r="CF527" s="52">
        <f t="shared" si="327"/>
        <v>0.38</v>
      </c>
      <c r="CG527" s="5" t="str">
        <f t="shared" si="328"/>
        <v>Check</v>
      </c>
      <c r="CH527" s="57">
        <f t="shared" si="329"/>
        <v>3.5392097349338045</v>
      </c>
      <c r="CI527" s="6">
        <f t="shared" si="330"/>
        <v>3.2</v>
      </c>
      <c r="CJ527" s="5" t="str">
        <f t="shared" si="331"/>
        <v>Gia cường</v>
      </c>
      <c r="DN527" s="181"/>
      <c r="DP527" s="27"/>
      <c r="DQ527" s="27"/>
      <c r="DR527" s="5"/>
      <c r="DS527" s="5"/>
      <c r="DT527" s="27"/>
      <c r="DU527" s="27"/>
      <c r="DV527" s="82"/>
      <c r="DW527" s="82"/>
      <c r="DX527" s="82"/>
      <c r="DY527" s="70"/>
      <c r="DZ527" s="16"/>
      <c r="EH527" s="42"/>
      <c r="EI527" s="42"/>
      <c r="EJ527" s="42"/>
      <c r="EK527" s="24"/>
      <c r="EL527" s="26"/>
      <c r="EM527" s="26"/>
      <c r="EN527" s="24"/>
      <c r="EO527" s="26"/>
      <c r="EP527" s="24"/>
      <c r="EQ527" s="26"/>
      <c r="ER527" s="24"/>
      <c r="ES527" s="24"/>
      <c r="ET527" s="42"/>
      <c r="EU527" s="42"/>
      <c r="EV527" s="28"/>
      <c r="EX527" s="51"/>
      <c r="EY527" s="96"/>
      <c r="EZ527" s="52"/>
      <c r="FA527" s="54"/>
      <c r="FB527" s="5"/>
      <c r="FC527" s="56"/>
      <c r="FD527" s="55"/>
      <c r="FE527" s="54"/>
      <c r="FF527" s="52"/>
      <c r="FG527" s="5"/>
      <c r="FH527" s="57"/>
      <c r="FI527" s="6"/>
      <c r="FJ527" s="5"/>
    </row>
    <row r="528" spans="27:166">
      <c r="AA528" s="18" t="s">
        <v>131</v>
      </c>
      <c r="AB528" s="22" t="s">
        <v>343</v>
      </c>
      <c r="AC528" s="22" t="s">
        <v>211</v>
      </c>
      <c r="AD528" s="74">
        <v>0</v>
      </c>
      <c r="AE528" s="74">
        <v>10.5</v>
      </c>
      <c r="AF528" s="22">
        <v>724</v>
      </c>
      <c r="AG528" s="22">
        <v>874</v>
      </c>
      <c r="AH528" s="22">
        <v>724</v>
      </c>
      <c r="AI528" s="6">
        <v>8</v>
      </c>
      <c r="AJ528" s="6">
        <v>300</v>
      </c>
      <c r="AK528" s="6">
        <v>12</v>
      </c>
      <c r="AL528" s="6">
        <v>300</v>
      </c>
      <c r="AM528" s="6">
        <v>12</v>
      </c>
      <c r="AN528" s="5" t="str" cm="1">
        <f t="array" ref="AN528">_xll.Dce_Name_SectI(AF528, AG528, AJ528, AI528, AK528, "x", "-", $Q$14)</f>
        <v>(724-874)x300x8x12</v>
      </c>
      <c r="AO528" s="5">
        <f t="shared" si="296"/>
        <v>700</v>
      </c>
      <c r="AP528" s="27">
        <f t="shared" si="297"/>
        <v>128</v>
      </c>
      <c r="AQ528" s="27">
        <f t="shared" si="298"/>
        <v>114125.22666666665</v>
      </c>
      <c r="AR528" s="5">
        <f t="shared" si="299"/>
        <v>5402.9866666666676</v>
      </c>
      <c r="AS528" s="5">
        <f t="shared" si="300"/>
        <v>3152.6305709023936</v>
      </c>
      <c r="AT528" s="27">
        <f t="shared" si="301"/>
        <v>360.19911111111116</v>
      </c>
      <c r="AU528" s="27">
        <f t="shared" si="302"/>
        <v>1771.6</v>
      </c>
      <c r="AV528" s="82">
        <f t="shared" si="303"/>
        <v>4.6711466666666669E-7</v>
      </c>
      <c r="AW528" s="82">
        <f t="shared" si="304"/>
        <v>6843744</v>
      </c>
      <c r="AX528" s="82">
        <f t="shared" si="305"/>
        <v>6.8437439999999997E-6</v>
      </c>
      <c r="AY528" s="70">
        <f t="shared" si="306"/>
        <v>0.16178744234285594</v>
      </c>
      <c r="AZ528" s="16">
        <f t="shared" si="307"/>
        <v>534</v>
      </c>
      <c r="BA528" s="22" t="s">
        <v>311</v>
      </c>
      <c r="BB528" s="23">
        <v>-70.239729619104764</v>
      </c>
      <c r="BC528" s="23">
        <v>82.289654395553725</v>
      </c>
      <c r="BD528" s="23">
        <v>2.6367493161680411E-2</v>
      </c>
      <c r="BE528" s="23">
        <v>1.7845714307874413E-3</v>
      </c>
      <c r="BF528" s="23">
        <v>0.31938848473650294</v>
      </c>
      <c r="BG528" s="23">
        <v>64.052180783107815</v>
      </c>
      <c r="BH528" s="42" cm="1">
        <f t="array" ref="BH528">_xll.Bimoment(BE528,AY528,AD528,AE528,$O$75)</f>
        <v>1.565770539566742E-2</v>
      </c>
      <c r="BI528" s="42">
        <f t="shared" si="308"/>
        <v>4.7084809217286441E-3</v>
      </c>
      <c r="BJ528" s="42">
        <f t="shared" si="309"/>
        <v>11.42911866604913</v>
      </c>
      <c r="BK528" s="24">
        <f t="shared" si="310"/>
        <v>0.6428571428571429</v>
      </c>
      <c r="BL528" s="26" cm="1">
        <f t="array" ref="BL528">_xll.TCVN5575AnnexEHeSoCx(1,BK528)</f>
        <v>1.1057142857142856</v>
      </c>
      <c r="BM528" s="26">
        <f t="shared" si="311"/>
        <v>1.47</v>
      </c>
      <c r="BN528" s="24">
        <f t="shared" si="312"/>
        <v>1</v>
      </c>
      <c r="BO528" s="26" cm="1">
        <f t="array" ref="BO528">noisuy1chieu(BQ528*BN528,$C$92:$M$92,$C$93:$M$93)</f>
        <v>1.6104689836502075</v>
      </c>
      <c r="BP528" s="24">
        <f t="shared" si="313"/>
        <v>2.5271284299636793E-2</v>
      </c>
      <c r="BQ528" s="26">
        <f t="shared" si="314"/>
        <v>8.4619873074342988E-2</v>
      </c>
      <c r="BR528" s="24">
        <f t="shared" si="315"/>
        <v>2.7778816220356837E-3</v>
      </c>
      <c r="BS528" s="24">
        <f t="shared" si="316"/>
        <v>3.4936364149585795E-4</v>
      </c>
      <c r="BT528" s="42">
        <f t="shared" si="317"/>
        <v>0.11266903899601546</v>
      </c>
      <c r="BU528" s="42">
        <f t="shared" si="318"/>
        <v>0.11024052101547564</v>
      </c>
      <c r="BV528" s="28">
        <f t="shared" si="319"/>
        <v>0.11266903899601546</v>
      </c>
      <c r="BW528" s="5" t="str">
        <f t="shared" si="320"/>
        <v>OK</v>
      </c>
      <c r="BX528" s="51">
        <v>1.2</v>
      </c>
      <c r="BY528" s="96" cm="1">
        <f t="array" ref="BY528">_xll.DCETCVNPhuLucFHeSoOnDinh(AE528*1000, BX528*1000, AH528, AI528, AJ528, AK528, AL528, AM528, $D$29)</f>
        <v>1</v>
      </c>
      <c r="BZ528" s="52">
        <f t="shared" si="321"/>
        <v>9.3565402513630672E-2</v>
      </c>
      <c r="CA528" s="54">
        <f t="shared" si="322"/>
        <v>9.6692647777162216E-2</v>
      </c>
      <c r="CB528" s="5" t="str">
        <f t="shared" si="323"/>
        <v>OK</v>
      </c>
      <c r="CC528" s="56">
        <f t="shared" si="324"/>
        <v>0.40527421278457681</v>
      </c>
      <c r="CD528" s="55">
        <f t="shared" si="325"/>
        <v>0.40527421278457681</v>
      </c>
      <c r="CE528" s="54">
        <f t="shared" si="326"/>
        <v>0.40527421278457681</v>
      </c>
      <c r="CF528" s="52">
        <f t="shared" si="327"/>
        <v>0.38</v>
      </c>
      <c r="CG528" s="5" t="str">
        <f t="shared" si="328"/>
        <v>Check</v>
      </c>
      <c r="CH528" s="57">
        <f t="shared" si="329"/>
        <v>2.9146433111219565</v>
      </c>
      <c r="CI528" s="6">
        <f t="shared" si="330"/>
        <v>3.2</v>
      </c>
      <c r="CJ528" s="5" t="str">
        <f t="shared" si="331"/>
        <v>OK</v>
      </c>
      <c r="DN528" s="181"/>
      <c r="DP528" s="27"/>
      <c r="DQ528" s="27"/>
      <c r="DR528" s="5"/>
      <c r="DS528" s="5"/>
      <c r="DT528" s="27"/>
      <c r="DU528" s="27"/>
      <c r="DV528" s="82"/>
      <c r="DW528" s="82"/>
      <c r="DX528" s="82"/>
      <c r="DY528" s="70"/>
      <c r="DZ528" s="16"/>
      <c r="EH528" s="42"/>
      <c r="EI528" s="42"/>
      <c r="EJ528" s="42"/>
      <c r="EK528" s="24"/>
      <c r="EL528" s="26"/>
      <c r="EM528" s="26"/>
      <c r="EN528" s="24"/>
      <c r="EO528" s="26"/>
      <c r="EP528" s="24"/>
      <c r="EQ528" s="26"/>
      <c r="ER528" s="24"/>
      <c r="ES528" s="24"/>
      <c r="ET528" s="42"/>
      <c r="EU528" s="42"/>
      <c r="EV528" s="28"/>
      <c r="EX528" s="51"/>
      <c r="EY528" s="96"/>
      <c r="EZ528" s="52"/>
      <c r="FA528" s="54"/>
      <c r="FB528" s="5"/>
      <c r="FC528" s="56"/>
      <c r="FD528" s="55"/>
      <c r="FE528" s="54"/>
      <c r="FF528" s="52"/>
      <c r="FG528" s="5"/>
      <c r="FH528" s="57"/>
      <c r="FI528" s="6"/>
      <c r="FJ528" s="5"/>
    </row>
    <row r="529" spans="27:166">
      <c r="AA529" s="18" t="s">
        <v>131</v>
      </c>
      <c r="AB529" s="22" t="s">
        <v>343</v>
      </c>
      <c r="AC529" s="22" t="s">
        <v>211</v>
      </c>
      <c r="AD529" s="74">
        <v>5.25</v>
      </c>
      <c r="AE529" s="74">
        <v>10.5</v>
      </c>
      <c r="AF529" s="22">
        <v>724</v>
      </c>
      <c r="AG529" s="22">
        <v>874</v>
      </c>
      <c r="AH529" s="22">
        <v>798.99999999999989</v>
      </c>
      <c r="AI529" s="6">
        <v>8</v>
      </c>
      <c r="AJ529" s="6">
        <v>300</v>
      </c>
      <c r="AK529" s="6">
        <v>12</v>
      </c>
      <c r="AL529" s="6">
        <v>300</v>
      </c>
      <c r="AM529" s="6">
        <v>12</v>
      </c>
      <c r="AN529" s="5" t="str" cm="1">
        <f t="array" ref="AN529">_xll.Dce_Name_SectI(AF529, AG529, AJ529, AI529, AK529, "x", "-", $Q$14)</f>
        <v>(724-874)x300x8x12</v>
      </c>
      <c r="AO529" s="5">
        <f t="shared" si="296"/>
        <v>774.99999999999989</v>
      </c>
      <c r="AP529" s="27">
        <f t="shared" si="297"/>
        <v>134</v>
      </c>
      <c r="AQ529" s="27">
        <f t="shared" si="298"/>
        <v>142527.3516666666</v>
      </c>
      <c r="AR529" s="5">
        <f t="shared" si="299"/>
        <v>5403.3066666666673</v>
      </c>
      <c r="AS529" s="5">
        <f t="shared" si="300"/>
        <v>3567.6433458489764</v>
      </c>
      <c r="AT529" s="27">
        <f t="shared" si="301"/>
        <v>360.22044444444447</v>
      </c>
      <c r="AU529" s="27">
        <f t="shared" si="302"/>
        <v>2017.2249999999995</v>
      </c>
      <c r="AV529" s="82">
        <f t="shared" si="303"/>
        <v>4.799146666666667E-7</v>
      </c>
      <c r="AW529" s="82">
        <f t="shared" si="304"/>
        <v>8361481.4999999972</v>
      </c>
      <c r="AX529" s="82">
        <f t="shared" si="305"/>
        <v>8.3614814999999972E-6</v>
      </c>
      <c r="AY529" s="70">
        <f t="shared" si="306"/>
        <v>0.1483611975238546</v>
      </c>
      <c r="AZ529" s="16">
        <f t="shared" si="307"/>
        <v>590.24999999999989</v>
      </c>
      <c r="BA529" s="22" t="s">
        <v>311</v>
      </c>
      <c r="BB529" s="23">
        <v>-65.476195648948249</v>
      </c>
      <c r="BC529" s="23">
        <v>48.103086751341301</v>
      </c>
      <c r="BD529" s="23">
        <v>2.6367493161680411E-2</v>
      </c>
      <c r="BE529" s="23">
        <v>1.7845714307874413E-3</v>
      </c>
      <c r="BF529" s="23">
        <v>0.1809591456376409</v>
      </c>
      <c r="BG529" s="23">
        <v>278.35521409745218</v>
      </c>
      <c r="BH529" s="42" cm="1">
        <f t="array" ref="BH529">_xll.Bimoment(BE529,AY529,AD529,AE529,$O$75)</f>
        <v>-7.6525807200056592E-3</v>
      </c>
      <c r="BI529" s="42">
        <f t="shared" si="308"/>
        <v>4.2528214776903894E-3</v>
      </c>
      <c r="BJ529" s="42">
        <f t="shared" si="309"/>
        <v>6.680984271019625</v>
      </c>
      <c r="BK529" s="24">
        <f t="shared" si="310"/>
        <v>0.58064516129032262</v>
      </c>
      <c r="BL529" s="26" cm="1">
        <f t="array" ref="BL529">_xll.TCVN5575AnnexEHeSoCx(1,BK529)</f>
        <v>1.1119354838709676</v>
      </c>
      <c r="BM529" s="26">
        <f t="shared" si="311"/>
        <v>1.47</v>
      </c>
      <c r="BN529" s="24">
        <f t="shared" si="312"/>
        <v>1</v>
      </c>
      <c r="BO529" s="26" cm="1">
        <f t="array" ref="BO529">noisuy1chieu(BQ529*BN529,$C$92:$M$92,$C$93:$M$93)</f>
        <v>2.1023657321929932</v>
      </c>
      <c r="BP529" s="24">
        <f t="shared" si="313"/>
        <v>2.2502620264269333E-2</v>
      </c>
      <c r="BQ529" s="26">
        <f t="shared" si="314"/>
        <v>0.32314154083956437</v>
      </c>
      <c r="BR529" s="24">
        <f t="shared" si="315"/>
        <v>1.573799114965862E-3</v>
      </c>
      <c r="BS529" s="24">
        <f t="shared" si="316"/>
        <v>1.1833326969558293E-4</v>
      </c>
      <c r="BT529" s="42">
        <f t="shared" si="317"/>
        <v>0.34721796021879958</v>
      </c>
      <c r="BU529" s="42">
        <f t="shared" si="318"/>
        <v>0.34576249437352929</v>
      </c>
      <c r="BV529" s="28">
        <f t="shared" si="319"/>
        <v>0.34721796021879958</v>
      </c>
      <c r="BW529" s="5" t="str">
        <f t="shared" si="320"/>
        <v>OK</v>
      </c>
      <c r="BX529" s="51">
        <v>1.2</v>
      </c>
      <c r="BY529" s="96" cm="1">
        <f t="array" ref="BY529">_xll.DCETCVNPhuLucFHeSoOnDinh(AE529*1000, BX529*1000, AH529, AI529, AJ529, AK529, AL529, AM529, $D$29)</f>
        <v>1</v>
      </c>
      <c r="BZ529" s="52">
        <f t="shared" si="321"/>
        <v>0.35931254557225101</v>
      </c>
      <c r="CA529" s="54">
        <f t="shared" si="322"/>
        <v>0.36100467795691243</v>
      </c>
      <c r="CB529" s="5" t="str">
        <f t="shared" si="323"/>
        <v>OK</v>
      </c>
      <c r="CC529" s="56">
        <f t="shared" si="324"/>
        <v>0.40527421278457681</v>
      </c>
      <c r="CD529" s="55">
        <f t="shared" si="325"/>
        <v>0.40527421278457681</v>
      </c>
      <c r="CE529" s="54">
        <f t="shared" si="326"/>
        <v>0.40527421278457681</v>
      </c>
      <c r="CF529" s="52">
        <f t="shared" si="327"/>
        <v>0.38</v>
      </c>
      <c r="CG529" s="5" t="str">
        <f t="shared" si="328"/>
        <v>Check</v>
      </c>
      <c r="CH529" s="57">
        <f t="shared" si="329"/>
        <v>3.2269265230278799</v>
      </c>
      <c r="CI529" s="6">
        <f t="shared" si="330"/>
        <v>3.2</v>
      </c>
      <c r="CJ529" s="5" t="str">
        <f t="shared" si="331"/>
        <v>Gia cường</v>
      </c>
      <c r="DN529" s="181"/>
      <c r="DP529" s="27"/>
      <c r="DQ529" s="27"/>
      <c r="DR529" s="5"/>
      <c r="DS529" s="5"/>
      <c r="DT529" s="27"/>
      <c r="DU529" s="27"/>
      <c r="DV529" s="82"/>
      <c r="DW529" s="82"/>
      <c r="DX529" s="82"/>
      <c r="DY529" s="70"/>
      <c r="DZ529" s="16"/>
      <c r="EH529" s="42"/>
      <c r="EI529" s="42"/>
      <c r="EJ529" s="42"/>
      <c r="EK529" s="24"/>
      <c r="EL529" s="26"/>
      <c r="EM529" s="26"/>
      <c r="EN529" s="24"/>
      <c r="EO529" s="26"/>
      <c r="EP529" s="24"/>
      <c r="EQ529" s="26"/>
      <c r="ER529" s="24"/>
      <c r="ES529" s="24"/>
      <c r="ET529" s="42"/>
      <c r="EU529" s="42"/>
      <c r="EV529" s="28"/>
      <c r="EX529" s="51"/>
      <c r="EY529" s="96"/>
      <c r="EZ529" s="52"/>
      <c r="FA529" s="54"/>
      <c r="FB529" s="5"/>
      <c r="FC529" s="56"/>
      <c r="FD529" s="55"/>
      <c r="FE529" s="54"/>
      <c r="FF529" s="52"/>
      <c r="FG529" s="5"/>
      <c r="FH529" s="57"/>
      <c r="FI529" s="6"/>
      <c r="FJ529" s="5"/>
    </row>
    <row r="530" spans="27:166">
      <c r="AA530" s="18" t="s">
        <v>131</v>
      </c>
      <c r="AB530" s="22" t="s">
        <v>343</v>
      </c>
      <c r="AC530" s="22" t="s">
        <v>211</v>
      </c>
      <c r="AD530" s="74">
        <v>6.47</v>
      </c>
      <c r="AE530" s="74">
        <v>10.5</v>
      </c>
      <c r="AF530" s="22">
        <v>724</v>
      </c>
      <c r="AG530" s="22">
        <v>874</v>
      </c>
      <c r="AH530" s="22">
        <v>816.4552427885651</v>
      </c>
      <c r="AI530" s="6">
        <v>8</v>
      </c>
      <c r="AJ530" s="6">
        <v>300</v>
      </c>
      <c r="AK530" s="6">
        <v>12</v>
      </c>
      <c r="AL530" s="6">
        <v>300</v>
      </c>
      <c r="AM530" s="6">
        <v>12</v>
      </c>
      <c r="AN530" s="5" t="str" cm="1">
        <f t="array" ref="AN530">_xll.Dce_Name_SectI(AF530, AG530, AJ530, AI530, AK530, "x", "-", $Q$14)</f>
        <v>(724-874)x300x8x12</v>
      </c>
      <c r="AO530" s="5">
        <f t="shared" si="296"/>
        <v>792.4552427885651</v>
      </c>
      <c r="AP530" s="27">
        <f t="shared" si="297"/>
        <v>135.39641942308521</v>
      </c>
      <c r="AQ530" s="27">
        <f t="shared" si="298"/>
        <v>149672.00629356262</v>
      </c>
      <c r="AR530" s="5">
        <f t="shared" si="299"/>
        <v>5403.3811423692314</v>
      </c>
      <c r="AS530" s="5">
        <f t="shared" si="300"/>
        <v>3666.3860662432589</v>
      </c>
      <c r="AT530" s="27">
        <f t="shared" si="301"/>
        <v>360.22540949128211</v>
      </c>
      <c r="AU530" s="27">
        <f t="shared" si="302"/>
        <v>2076.0047488425012</v>
      </c>
      <c r="AV530" s="82">
        <f t="shared" si="303"/>
        <v>4.8289369476924839E-7</v>
      </c>
      <c r="AW530" s="82">
        <f t="shared" si="304"/>
        <v>8736501.2082751244</v>
      </c>
      <c r="AX530" s="82">
        <f t="shared" si="305"/>
        <v>8.736501208275125E-6</v>
      </c>
      <c r="AY530" s="70">
        <f t="shared" si="306"/>
        <v>0.1455918056309819</v>
      </c>
      <c r="AZ530" s="16">
        <f t="shared" si="307"/>
        <v>603.34143209142383</v>
      </c>
      <c r="BA530" s="22" t="s">
        <v>311</v>
      </c>
      <c r="BB530" s="23">
        <v>-64.362620955278544</v>
      </c>
      <c r="BC530" s="23">
        <v>40.105160881762671</v>
      </c>
      <c r="BD530" s="23">
        <v>2.6367493161680411E-2</v>
      </c>
      <c r="BE530" s="23">
        <v>1.7845714307874413E-3</v>
      </c>
      <c r="BF530" s="23">
        <v>0.14874157599722426</v>
      </c>
      <c r="BG530" s="23">
        <v>332.24618142275165</v>
      </c>
      <c r="BH530" s="42" cm="1">
        <f t="array" ref="BH530">_xll.Bimoment(BE530,AY530,AD530,AE530,$O$75)</f>
        <v>-6.4613364751860847E-3</v>
      </c>
      <c r="BI530" s="42">
        <f t="shared" si="308"/>
        <v>4.159145485127972E-3</v>
      </c>
      <c r="BJ530" s="42">
        <f t="shared" si="309"/>
        <v>5.5701612335781485</v>
      </c>
      <c r="BK530" s="24">
        <f t="shared" si="310"/>
        <v>0.56785541403764106</v>
      </c>
      <c r="BL530" s="26" cm="1">
        <f t="array" ref="BL530">_xll.TCVN5575AnnexEHeSoCx(1,BK530)</f>
        <v>1.1132144585962358</v>
      </c>
      <c r="BM530" s="26">
        <f t="shared" si="311"/>
        <v>1.47</v>
      </c>
      <c r="BN530" s="24">
        <f t="shared" si="312"/>
        <v>1</v>
      </c>
      <c r="BO530" s="26" cm="1">
        <f t="array" ref="BO530">noisuy1chieu(BQ530*BN530,$C$92:$M$92,$C$93:$M$93)</f>
        <v>2.2105085849761963</v>
      </c>
      <c r="BP530" s="24">
        <f t="shared" si="313"/>
        <v>2.1891775889928033E-2</v>
      </c>
      <c r="BQ530" s="26">
        <f t="shared" si="314"/>
        <v>0.37488444279037503</v>
      </c>
      <c r="BR530" s="24">
        <f t="shared" si="315"/>
        <v>1.2935855402364739E-3</v>
      </c>
      <c r="BS530" s="24">
        <f t="shared" si="316"/>
        <v>9.2963017526500377E-5</v>
      </c>
      <c r="BT530" s="42">
        <f t="shared" si="317"/>
        <v>0.3980698042205395</v>
      </c>
      <c r="BU530" s="42">
        <f t="shared" si="318"/>
        <v>0.39686918169782953</v>
      </c>
      <c r="BV530" s="28">
        <f t="shared" si="319"/>
        <v>0.3980698042205395</v>
      </c>
      <c r="BW530" s="5" t="str">
        <f t="shared" si="320"/>
        <v>OK</v>
      </c>
      <c r="BX530" s="51">
        <v>1.2</v>
      </c>
      <c r="BY530" s="96" cm="1">
        <f t="array" ref="BY530">_xll.DCETCVNPhuLucFHeSoOnDinh(AE530*1000, BX530*1000, AH530, AI530, AJ530, AK530, AL530, AM530, $D$29)</f>
        <v>1</v>
      </c>
      <c r="BZ530" s="52">
        <f t="shared" si="321"/>
        <v>0.41732678201703882</v>
      </c>
      <c r="CA530" s="54">
        <f t="shared" si="322"/>
        <v>0.41871333057480176</v>
      </c>
      <c r="CB530" s="5" t="str">
        <f t="shared" si="323"/>
        <v>OK</v>
      </c>
      <c r="CC530" s="56">
        <f t="shared" si="324"/>
        <v>0.40527421278457681</v>
      </c>
      <c r="CD530" s="55">
        <f t="shared" si="325"/>
        <v>0.40527421278457681</v>
      </c>
      <c r="CE530" s="54">
        <f t="shared" si="326"/>
        <v>0.40527421278457681</v>
      </c>
      <c r="CF530" s="52">
        <f t="shared" si="327"/>
        <v>0.38</v>
      </c>
      <c r="CG530" s="5" t="str">
        <f t="shared" si="328"/>
        <v>Check</v>
      </c>
      <c r="CH530" s="57">
        <f t="shared" si="329"/>
        <v>3.2996062467960248</v>
      </c>
      <c r="CI530" s="6">
        <f t="shared" si="330"/>
        <v>3.2</v>
      </c>
      <c r="CJ530" s="5" t="str">
        <f t="shared" si="331"/>
        <v>Gia cường</v>
      </c>
      <c r="DN530" s="181"/>
      <c r="DP530" s="27"/>
      <c r="DQ530" s="27"/>
      <c r="DR530" s="5"/>
      <c r="DS530" s="5"/>
      <c r="DT530" s="27"/>
      <c r="DU530" s="27"/>
      <c r="DV530" s="82"/>
      <c r="DW530" s="82"/>
      <c r="DX530" s="82"/>
      <c r="DY530" s="70"/>
      <c r="DZ530" s="16"/>
      <c r="EH530" s="42"/>
      <c r="EI530" s="42"/>
      <c r="EJ530" s="42"/>
      <c r="EK530" s="24"/>
      <c r="EL530" s="26"/>
      <c r="EM530" s="26"/>
      <c r="EN530" s="24"/>
      <c r="EO530" s="26"/>
      <c r="EP530" s="24"/>
      <c r="EQ530" s="26"/>
      <c r="ER530" s="24"/>
      <c r="ES530" s="24"/>
      <c r="ET530" s="42"/>
      <c r="EU530" s="42"/>
      <c r="EV530" s="28"/>
      <c r="EX530" s="51"/>
      <c r="EY530" s="96"/>
      <c r="EZ530" s="52"/>
      <c r="FA530" s="54"/>
      <c r="FB530" s="5"/>
      <c r="FC530" s="56"/>
      <c r="FD530" s="55"/>
      <c r="FE530" s="54"/>
      <c r="FF530" s="52"/>
      <c r="FG530" s="5"/>
      <c r="FH530" s="57"/>
      <c r="FI530" s="6"/>
      <c r="FJ530" s="5"/>
    </row>
    <row r="531" spans="27:166">
      <c r="AA531" s="18" t="s">
        <v>131</v>
      </c>
      <c r="AB531" s="22" t="s">
        <v>343</v>
      </c>
      <c r="AC531" s="22" t="s">
        <v>211</v>
      </c>
      <c r="AD531" s="74">
        <v>6.47</v>
      </c>
      <c r="AE531" s="74">
        <v>10.5</v>
      </c>
      <c r="AF531" s="22">
        <v>724</v>
      </c>
      <c r="AG531" s="22">
        <v>874</v>
      </c>
      <c r="AH531" s="22">
        <v>816.4552427885651</v>
      </c>
      <c r="AI531" s="6">
        <v>8</v>
      </c>
      <c r="AJ531" s="6">
        <v>300</v>
      </c>
      <c r="AK531" s="6">
        <v>12</v>
      </c>
      <c r="AL531" s="6">
        <v>300</v>
      </c>
      <c r="AM531" s="6">
        <v>12</v>
      </c>
      <c r="AN531" s="5" t="str" cm="1">
        <f t="array" ref="AN531">_xll.Dce_Name_SectI(AF531, AG531, AJ531, AI531, AK531, "x", "-", $Q$14)</f>
        <v>(724-874)x300x8x12</v>
      </c>
      <c r="AO531" s="5">
        <f t="shared" si="296"/>
        <v>792.4552427885651</v>
      </c>
      <c r="AP531" s="27">
        <f t="shared" si="297"/>
        <v>135.39641942308521</v>
      </c>
      <c r="AQ531" s="27">
        <f t="shared" si="298"/>
        <v>149672.00629356262</v>
      </c>
      <c r="AR531" s="5">
        <f t="shared" si="299"/>
        <v>5403.3811423692314</v>
      </c>
      <c r="AS531" s="5">
        <f t="shared" si="300"/>
        <v>3666.3860662432589</v>
      </c>
      <c r="AT531" s="27">
        <f t="shared" si="301"/>
        <v>360.22540949128211</v>
      </c>
      <c r="AU531" s="27">
        <f t="shared" si="302"/>
        <v>2076.0047488425012</v>
      </c>
      <c r="AV531" s="82">
        <f t="shared" si="303"/>
        <v>4.8289369476924839E-7</v>
      </c>
      <c r="AW531" s="82">
        <f t="shared" si="304"/>
        <v>8736501.2082751244</v>
      </c>
      <c r="AX531" s="82">
        <f t="shared" si="305"/>
        <v>8.736501208275125E-6</v>
      </c>
      <c r="AY531" s="70">
        <f t="shared" si="306"/>
        <v>0.1455918056309819</v>
      </c>
      <c r="AZ531" s="16">
        <f t="shared" si="307"/>
        <v>603.34143209142383</v>
      </c>
      <c r="BA531" s="22" t="s">
        <v>311</v>
      </c>
      <c r="BB531" s="23">
        <v>-64.288348530026269</v>
      </c>
      <c r="BC531" s="23">
        <v>39.481031341911148</v>
      </c>
      <c r="BD531" s="23">
        <v>0.8860746887805222</v>
      </c>
      <c r="BE531" s="23">
        <v>1.784943733913821E-3</v>
      </c>
      <c r="BF531" s="23">
        <v>0.14874157151323963</v>
      </c>
      <c r="BG531" s="23">
        <v>332.24614859614121</v>
      </c>
      <c r="BH531" s="42" cm="1">
        <f t="array" ref="BH531">_xll.Bimoment(BE531,AY531,AD531,AE531,$O$75)</f>
        <v>-6.4626844603262717E-3</v>
      </c>
      <c r="BI531" s="42">
        <f t="shared" si="308"/>
        <v>0.13976730812937149</v>
      </c>
      <c r="BJ531" s="42">
        <f t="shared" si="309"/>
        <v>5.4834765752654366</v>
      </c>
      <c r="BK531" s="24">
        <f t="shared" si="310"/>
        <v>0.56785541403764106</v>
      </c>
      <c r="BL531" s="26" cm="1">
        <f t="array" ref="BL531">_xll.TCVN5575AnnexEHeSoCx(1,BK531)</f>
        <v>1.1132144585962358</v>
      </c>
      <c r="BM531" s="26">
        <f t="shared" si="311"/>
        <v>1.47</v>
      </c>
      <c r="BN531" s="24">
        <f t="shared" si="312"/>
        <v>1</v>
      </c>
      <c r="BO531" s="26" cm="1">
        <f t="array" ref="BO531">noisuy1chieu(BQ531*BN531,$C$92:$M$92,$C$93:$M$93)</f>
        <v>2.2105083465576172</v>
      </c>
      <c r="BP531" s="24">
        <f t="shared" si="313"/>
        <v>2.1866513474192134E-2</v>
      </c>
      <c r="BQ531" s="26">
        <f t="shared" si="314"/>
        <v>0.37488440575101611</v>
      </c>
      <c r="BR531" s="24">
        <f t="shared" si="315"/>
        <v>1.2935855012398607E-3</v>
      </c>
      <c r="BS531" s="24">
        <f t="shared" si="316"/>
        <v>9.2982421803945367E-5</v>
      </c>
      <c r="BT531" s="42">
        <f t="shared" si="317"/>
        <v>0.39804450472644809</v>
      </c>
      <c r="BU531" s="42">
        <f t="shared" si="318"/>
        <v>0.39684390164701216</v>
      </c>
      <c r="BV531" s="28">
        <f t="shared" si="319"/>
        <v>0.39804450472644809</v>
      </c>
      <c r="BW531" s="5" t="str">
        <f t="shared" si="320"/>
        <v>OK</v>
      </c>
      <c r="BX531" s="51">
        <v>1.2</v>
      </c>
      <c r="BY531" s="96" cm="1">
        <f t="array" ref="BY531">_xll.DCETCVNPhuLucFHeSoOnDinh(AE531*1000, BX531*1000, AH531, AI531, AJ531, AK531, AL531, AM531, $D$29)</f>
        <v>1</v>
      </c>
      <c r="BZ531" s="52">
        <f t="shared" si="321"/>
        <v>0.41732674078428894</v>
      </c>
      <c r="CA531" s="54">
        <f t="shared" si="322"/>
        <v>0.41871330870733275</v>
      </c>
      <c r="CB531" s="5" t="str">
        <f t="shared" si="323"/>
        <v>OK</v>
      </c>
      <c r="CC531" s="56">
        <f t="shared" si="324"/>
        <v>0.40527421278457681</v>
      </c>
      <c r="CD531" s="55">
        <f t="shared" si="325"/>
        <v>0.40527421278457681</v>
      </c>
      <c r="CE531" s="54">
        <f t="shared" si="326"/>
        <v>0.40527421278457681</v>
      </c>
      <c r="CF531" s="52">
        <f t="shared" si="327"/>
        <v>0.38</v>
      </c>
      <c r="CG531" s="5" t="str">
        <f t="shared" si="328"/>
        <v>Check</v>
      </c>
      <c r="CH531" s="57">
        <f t="shared" si="329"/>
        <v>3.2996062467960248</v>
      </c>
      <c r="CI531" s="6">
        <f t="shared" si="330"/>
        <v>3.2</v>
      </c>
      <c r="CJ531" s="5" t="str">
        <f t="shared" si="331"/>
        <v>Gia cường</v>
      </c>
      <c r="DN531" s="181"/>
      <c r="DP531" s="27"/>
      <c r="DQ531" s="27"/>
      <c r="DR531" s="5"/>
      <c r="DS531" s="5"/>
      <c r="DT531" s="27"/>
      <c r="DU531" s="27"/>
      <c r="DV531" s="82"/>
      <c r="DW531" s="82"/>
      <c r="DX531" s="82"/>
      <c r="DY531" s="70"/>
      <c r="DZ531" s="16"/>
      <c r="EH531" s="42"/>
      <c r="EI531" s="42"/>
      <c r="EJ531" s="42"/>
      <c r="EK531" s="24"/>
      <c r="EL531" s="26"/>
      <c r="EM531" s="26"/>
      <c r="EN531" s="24"/>
      <c r="EO531" s="26"/>
      <c r="EP531" s="24"/>
      <c r="EQ531" s="26"/>
      <c r="ER531" s="24"/>
      <c r="ES531" s="24"/>
      <c r="ET531" s="42"/>
      <c r="EU531" s="42"/>
      <c r="EV531" s="28"/>
      <c r="EX531" s="51"/>
      <c r="EY531" s="96"/>
      <c r="EZ531" s="52"/>
      <c r="FA531" s="54"/>
      <c r="FB531" s="5"/>
      <c r="FC531" s="56"/>
      <c r="FD531" s="55"/>
      <c r="FE531" s="54"/>
      <c r="FF531" s="52"/>
      <c r="FG531" s="5"/>
      <c r="FH531" s="57"/>
      <c r="FI531" s="6"/>
      <c r="FJ531" s="5"/>
    </row>
    <row r="532" spans="27:166">
      <c r="AA532" s="18" t="s">
        <v>131</v>
      </c>
      <c r="AB532" s="22" t="s">
        <v>343</v>
      </c>
      <c r="AC532" s="22" t="s">
        <v>211</v>
      </c>
      <c r="AD532" s="74">
        <v>9.2899999999999991</v>
      </c>
      <c r="AE532" s="74">
        <v>10.5</v>
      </c>
      <c r="AF532" s="22">
        <v>724</v>
      </c>
      <c r="AG532" s="22">
        <v>874</v>
      </c>
      <c r="AH532" s="22">
        <v>856.73657033341397</v>
      </c>
      <c r="AI532" s="6">
        <v>8</v>
      </c>
      <c r="AJ532" s="6">
        <v>300</v>
      </c>
      <c r="AK532" s="6">
        <v>12</v>
      </c>
      <c r="AL532" s="6">
        <v>300</v>
      </c>
      <c r="AM532" s="6">
        <v>12</v>
      </c>
      <c r="AN532" s="5" t="str" cm="1">
        <f t="array" ref="AN532">_xll.Dce_Name_SectI(AF532, AG532, AJ532, AI532, AK532, "x", "-", $Q$14)</f>
        <v>(724-874)x300x8x12</v>
      </c>
      <c r="AO532" s="5">
        <f t="shared" si="296"/>
        <v>832.73657033341397</v>
      </c>
      <c r="AP532" s="27">
        <f t="shared" si="297"/>
        <v>138.6189256266731</v>
      </c>
      <c r="AQ532" s="27">
        <f t="shared" si="298"/>
        <v>166950.4396903282</v>
      </c>
      <c r="AR532" s="5">
        <f t="shared" si="299"/>
        <v>5403.5530093667558</v>
      </c>
      <c r="AS532" s="5">
        <f t="shared" si="300"/>
        <v>3897.3576119286358</v>
      </c>
      <c r="AT532" s="27">
        <f t="shared" si="301"/>
        <v>360.23686729111705</v>
      </c>
      <c r="AU532" s="27">
        <f t="shared" si="302"/>
        <v>2213.976022170802</v>
      </c>
      <c r="AV532" s="82">
        <f t="shared" si="303"/>
        <v>4.89768374670236E-7</v>
      </c>
      <c r="AW532" s="82">
        <f t="shared" si="304"/>
        <v>9633328.2889918946</v>
      </c>
      <c r="AX532" s="82">
        <f t="shared" si="305"/>
        <v>9.6333282889918949E-6</v>
      </c>
      <c r="AY532" s="70">
        <f t="shared" si="306"/>
        <v>0.13963269631800207</v>
      </c>
      <c r="AZ532" s="16">
        <f t="shared" si="307"/>
        <v>633.55242775006047</v>
      </c>
      <c r="BA532" s="22" t="s">
        <v>311</v>
      </c>
      <c r="BB532" s="23">
        <v>-61.711516083815091</v>
      </c>
      <c r="BC532" s="23">
        <v>20.964523382509078</v>
      </c>
      <c r="BD532" s="23">
        <v>0.8860746887805222</v>
      </c>
      <c r="BE532" s="23">
        <v>1.784943733913821E-3</v>
      </c>
      <c r="BF532" s="23">
        <v>2.3497169622483356</v>
      </c>
      <c r="BG532" s="23">
        <v>417.48469063969378</v>
      </c>
      <c r="BH532" s="42" cm="1">
        <f t="array" ref="BH532">_xll.Bimoment(BE532,AY532,AD532,AE532,$O$75)</f>
        <v>5.9837122235353113E-3</v>
      </c>
      <c r="BI532" s="42">
        <f t="shared" si="308"/>
        <v>0.13300645131175046</v>
      </c>
      <c r="BJ532" s="42">
        <f t="shared" si="309"/>
        <v>2.9117393586818165</v>
      </c>
      <c r="BK532" s="24">
        <f t="shared" si="310"/>
        <v>0.54038697954603754</v>
      </c>
      <c r="BL532" s="26" cm="1">
        <f t="array" ref="BL532">_xll.TCVN5575AnnexEHeSoCx(1,BK532)</f>
        <v>1.1159613020453962</v>
      </c>
      <c r="BM532" s="26">
        <f t="shared" si="311"/>
        <v>1.47</v>
      </c>
      <c r="BN532" s="24">
        <f t="shared" si="312"/>
        <v>1</v>
      </c>
      <c r="BO532" s="26" cm="1">
        <f t="array" ref="BO532">noisuy1chieu(BQ532*BN532,$C$92:$M$92,$C$93:$M$93)</f>
        <v>2.350893497467041</v>
      </c>
      <c r="BP532" s="24">
        <f t="shared" si="313"/>
        <v>2.0502090183848368E-2</v>
      </c>
      <c r="BQ532" s="26">
        <f t="shared" si="314"/>
        <v>0.44205429452079487</v>
      </c>
      <c r="BR532" s="24">
        <f t="shared" si="315"/>
        <v>2.0434523357027803E-2</v>
      </c>
      <c r="BS532" s="24">
        <f t="shared" si="316"/>
        <v>7.7090061986477727E-5</v>
      </c>
      <c r="BT532" s="42">
        <f t="shared" si="317"/>
        <v>0.482990908061671</v>
      </c>
      <c r="BU532" s="42">
        <f t="shared" si="318"/>
        <v>0.46263347476662969</v>
      </c>
      <c r="BV532" s="28">
        <f t="shared" si="319"/>
        <v>0.482990908061671</v>
      </c>
      <c r="BW532" s="5" t="str">
        <f t="shared" si="320"/>
        <v>OK</v>
      </c>
      <c r="BX532" s="51">
        <v>1.2</v>
      </c>
      <c r="BY532" s="96" cm="1">
        <f t="array" ref="BY532">_xll.DCETCVNPhuLucFHeSoOnDinh(AE532*1000, BX532*1000, AH532, AI532, AJ532, AK532, AL532, AM532, $D$29)</f>
        <v>1</v>
      </c>
      <c r="BZ532" s="52">
        <f t="shared" si="321"/>
        <v>0.49331548608818521</v>
      </c>
      <c r="CA532" s="54">
        <f t="shared" si="322"/>
        <v>0.51382709950719951</v>
      </c>
      <c r="CB532" s="5" t="str">
        <f t="shared" si="323"/>
        <v>OK</v>
      </c>
      <c r="CC532" s="56">
        <f t="shared" si="324"/>
        <v>0.40527421278457681</v>
      </c>
      <c r="CD532" s="55">
        <f t="shared" si="325"/>
        <v>0.40527421278457681</v>
      </c>
      <c r="CE532" s="54">
        <f t="shared" si="326"/>
        <v>0.40527421278457681</v>
      </c>
      <c r="CF532" s="52">
        <f t="shared" si="327"/>
        <v>0.38</v>
      </c>
      <c r="CG532" s="5" t="str">
        <f t="shared" si="328"/>
        <v>Check</v>
      </c>
      <c r="CH532" s="57">
        <f t="shared" si="329"/>
        <v>3.4673286780698911</v>
      </c>
      <c r="CI532" s="6">
        <f t="shared" si="330"/>
        <v>3.2</v>
      </c>
      <c r="CJ532" s="5" t="str">
        <f t="shared" si="331"/>
        <v>Gia cường</v>
      </c>
      <c r="DN532" s="181"/>
      <c r="DP532" s="27"/>
      <c r="DQ532" s="27"/>
      <c r="DR532" s="5"/>
      <c r="DS532" s="5"/>
      <c r="DT532" s="27"/>
      <c r="DU532" s="27"/>
      <c r="DV532" s="82"/>
      <c r="DW532" s="82"/>
      <c r="DX532" s="82"/>
      <c r="DY532" s="70"/>
      <c r="DZ532" s="16"/>
      <c r="EH532" s="42"/>
      <c r="EI532" s="42"/>
      <c r="EJ532" s="42"/>
      <c r="EK532" s="24"/>
      <c r="EL532" s="26"/>
      <c r="EM532" s="26"/>
      <c r="EN532" s="24"/>
      <c r="EO532" s="26"/>
      <c r="EP532" s="24"/>
      <c r="EQ532" s="26"/>
      <c r="ER532" s="24"/>
      <c r="ES532" s="24"/>
      <c r="ET532" s="42"/>
      <c r="EU532" s="42"/>
      <c r="EV532" s="28"/>
      <c r="EX532" s="51"/>
      <c r="EY532" s="96"/>
      <c r="EZ532" s="52"/>
      <c r="FA532" s="54"/>
      <c r="FB532" s="5"/>
      <c r="FC532" s="56"/>
      <c r="FD532" s="55"/>
      <c r="FE532" s="54"/>
      <c r="FF532" s="52"/>
      <c r="FG532" s="5"/>
      <c r="FH532" s="57"/>
      <c r="FI532" s="6"/>
      <c r="FJ532" s="5"/>
    </row>
    <row r="533" spans="27:166">
      <c r="AA533" s="18" t="s">
        <v>131</v>
      </c>
      <c r="AB533" s="22" t="s">
        <v>343</v>
      </c>
      <c r="AC533" s="22" t="s">
        <v>211</v>
      </c>
      <c r="AD533" s="74">
        <v>9.2899999999999991</v>
      </c>
      <c r="AE533" s="74">
        <v>10.5</v>
      </c>
      <c r="AF533" s="22">
        <v>724</v>
      </c>
      <c r="AG533" s="22">
        <v>874</v>
      </c>
      <c r="AH533" s="22">
        <v>856.73657033341397</v>
      </c>
      <c r="AI533" s="6">
        <v>8</v>
      </c>
      <c r="AJ533" s="6">
        <v>300</v>
      </c>
      <c r="AK533" s="6">
        <v>12</v>
      </c>
      <c r="AL533" s="6">
        <v>300</v>
      </c>
      <c r="AM533" s="6">
        <v>12</v>
      </c>
      <c r="AN533" s="5" t="str" cm="1">
        <f t="array" ref="AN533">_xll.Dce_Name_SectI(AF533, AG533, AJ533, AI533, AK533, "x", "-", $Q$14)</f>
        <v>(724-874)x300x8x12</v>
      </c>
      <c r="AO533" s="5">
        <f t="shared" si="296"/>
        <v>832.73657033341397</v>
      </c>
      <c r="AP533" s="27">
        <f t="shared" si="297"/>
        <v>138.6189256266731</v>
      </c>
      <c r="AQ533" s="27">
        <f t="shared" si="298"/>
        <v>166950.4396903282</v>
      </c>
      <c r="AR533" s="5">
        <f t="shared" si="299"/>
        <v>5403.5530093667558</v>
      </c>
      <c r="AS533" s="5">
        <f t="shared" si="300"/>
        <v>3897.3576119286358</v>
      </c>
      <c r="AT533" s="27">
        <f t="shared" si="301"/>
        <v>360.23686729111705</v>
      </c>
      <c r="AU533" s="27">
        <f t="shared" si="302"/>
        <v>2213.976022170802</v>
      </c>
      <c r="AV533" s="82">
        <f t="shared" si="303"/>
        <v>4.89768374670236E-7</v>
      </c>
      <c r="AW533" s="82">
        <f t="shared" si="304"/>
        <v>9633328.2889918946</v>
      </c>
      <c r="AX533" s="82">
        <f t="shared" si="305"/>
        <v>9.6333282889918949E-6</v>
      </c>
      <c r="AY533" s="70">
        <f t="shared" si="306"/>
        <v>0.13963269631800207</v>
      </c>
      <c r="AZ533" s="16">
        <f t="shared" si="307"/>
        <v>633.55242775006047</v>
      </c>
      <c r="BA533" s="22" t="s">
        <v>311</v>
      </c>
      <c r="BB533" s="23">
        <v>-57.731649323308375</v>
      </c>
      <c r="BC533" s="23">
        <v>7.8277330652563251</v>
      </c>
      <c r="BD533" s="23">
        <v>2.8057898429096184</v>
      </c>
      <c r="BE533" s="23">
        <v>0.11327513680879177</v>
      </c>
      <c r="BF533" s="23">
        <v>2.4373472123048003</v>
      </c>
      <c r="BG533" s="23">
        <v>413.468947413141</v>
      </c>
      <c r="BH533" s="42" cm="1">
        <f t="array" ref="BH533">_xll.Bimoment(BE533,AY533,AD533,AE533,$O$75)</f>
        <v>0.37973511874191507</v>
      </c>
      <c r="BI533" s="42">
        <f t="shared" si="308"/>
        <v>0.42117008290302216</v>
      </c>
      <c r="BJ533" s="42">
        <f t="shared" si="309"/>
        <v>1.0871851479522674</v>
      </c>
      <c r="BK533" s="24">
        <f t="shared" si="310"/>
        <v>0.54038697954603754</v>
      </c>
      <c r="BL533" s="26" cm="1">
        <f t="array" ref="BL533">_xll.TCVN5575AnnexEHeSoCx(1,BK533)</f>
        <v>1.1159613020453962</v>
      </c>
      <c r="BM533" s="26">
        <f t="shared" si="311"/>
        <v>1.47</v>
      </c>
      <c r="BN533" s="24">
        <f t="shared" si="312"/>
        <v>1</v>
      </c>
      <c r="BO533" s="26" cm="1">
        <f t="array" ref="BO533">noisuy1chieu(BQ533*BN533,$C$92:$M$92,$C$93:$M$93)</f>
        <v>2.3420066833496094</v>
      </c>
      <c r="BP533" s="24">
        <f t="shared" si="313"/>
        <v>1.9179880126121249E-2</v>
      </c>
      <c r="BQ533" s="26">
        <f t="shared" si="314"/>
        <v>0.43780221874702113</v>
      </c>
      <c r="BR533" s="24">
        <f t="shared" si="315"/>
        <v>2.1196607650724012E-2</v>
      </c>
      <c r="BS533" s="24">
        <f t="shared" si="316"/>
        <v>4.9108117277580346E-3</v>
      </c>
      <c r="BT533" s="42">
        <f t="shared" si="317"/>
        <v>0.4781787065238664</v>
      </c>
      <c r="BU533" s="42">
        <f t="shared" si="318"/>
        <v>0.46189291060090043</v>
      </c>
      <c r="BV533" s="28">
        <f t="shared" si="319"/>
        <v>0.4781787065238664</v>
      </c>
      <c r="BW533" s="5" t="str">
        <f t="shared" si="320"/>
        <v>OK</v>
      </c>
      <c r="BX533" s="51">
        <v>1.2</v>
      </c>
      <c r="BY533" s="96" cm="1">
        <f t="array" ref="BY533">_xll.DCETCVNPhuLucFHeSoOnDinh(AE533*1000, BX533*1000, AH533, AI533, AJ533, AK533, AL533, AM533, $D$29)</f>
        <v>1</v>
      </c>
      <c r="BZ533" s="52">
        <f t="shared" si="321"/>
        <v>0.48857033407128903</v>
      </c>
      <c r="CA533" s="54">
        <f t="shared" si="322"/>
        <v>0.51467775344977107</v>
      </c>
      <c r="CB533" s="5" t="str">
        <f t="shared" si="323"/>
        <v>OK</v>
      </c>
      <c r="CC533" s="56">
        <f t="shared" si="324"/>
        <v>0.40527421278457681</v>
      </c>
      <c r="CD533" s="55">
        <f t="shared" si="325"/>
        <v>0.40527421278457681</v>
      </c>
      <c r="CE533" s="54">
        <f t="shared" si="326"/>
        <v>0.40527421278457681</v>
      </c>
      <c r="CF533" s="52">
        <f t="shared" si="327"/>
        <v>0.38</v>
      </c>
      <c r="CG533" s="5" t="str">
        <f t="shared" si="328"/>
        <v>Check</v>
      </c>
      <c r="CH533" s="57">
        <f t="shared" si="329"/>
        <v>3.4673286780698911</v>
      </c>
      <c r="CI533" s="6">
        <f t="shared" si="330"/>
        <v>3.2</v>
      </c>
      <c r="CJ533" s="5" t="str">
        <f t="shared" si="331"/>
        <v>Gia cường</v>
      </c>
      <c r="DN533" s="181"/>
      <c r="DP533" s="27"/>
      <c r="DQ533" s="27"/>
      <c r="DR533" s="5"/>
      <c r="DS533" s="5"/>
      <c r="DT533" s="27"/>
      <c r="DU533" s="27"/>
      <c r="DV533" s="82"/>
      <c r="DW533" s="82"/>
      <c r="DX533" s="82"/>
      <c r="DY533" s="70"/>
      <c r="DZ533" s="16"/>
      <c r="EH533" s="42"/>
      <c r="EI533" s="42"/>
      <c r="EJ533" s="42"/>
      <c r="EK533" s="24"/>
      <c r="EL533" s="26"/>
      <c r="EM533" s="26"/>
      <c r="EN533" s="24"/>
      <c r="EO533" s="26"/>
      <c r="EP533" s="24"/>
      <c r="EQ533" s="26"/>
      <c r="ER533" s="24"/>
      <c r="ES533" s="24"/>
      <c r="ET533" s="42"/>
      <c r="EU533" s="42"/>
      <c r="EV533" s="28"/>
      <c r="EX533" s="51"/>
      <c r="EY533" s="96"/>
      <c r="EZ533" s="52"/>
      <c r="FA533" s="54"/>
      <c r="FB533" s="5"/>
      <c r="FC533" s="56"/>
      <c r="FD533" s="55"/>
      <c r="FE533" s="54"/>
      <c r="FF533" s="52"/>
      <c r="FG533" s="5"/>
      <c r="FH533" s="57"/>
      <c r="FI533" s="6"/>
      <c r="FJ533" s="5"/>
    </row>
    <row r="534" spans="27:166">
      <c r="AA534" s="18" t="s">
        <v>131</v>
      </c>
      <c r="AB534" s="22" t="s">
        <v>343</v>
      </c>
      <c r="AC534" s="22" t="s">
        <v>211</v>
      </c>
      <c r="AD534" s="74">
        <v>10.5</v>
      </c>
      <c r="AE534" s="74">
        <v>10.5</v>
      </c>
      <c r="AF534" s="22">
        <v>724</v>
      </c>
      <c r="AG534" s="22">
        <v>874</v>
      </c>
      <c r="AH534" s="22">
        <v>874</v>
      </c>
      <c r="AI534" s="6">
        <v>8</v>
      </c>
      <c r="AJ534" s="6">
        <v>300</v>
      </c>
      <c r="AK534" s="6">
        <v>12</v>
      </c>
      <c r="AL534" s="6">
        <v>300</v>
      </c>
      <c r="AM534" s="6">
        <v>12</v>
      </c>
      <c r="AN534" s="5" t="str" cm="1">
        <f t="array" ref="AN534">_xll.Dce_Name_SectI(AF534, AG534, AJ534, AI534, AK534, "x", "-", $Q$14)</f>
        <v>(724-874)x300x8x12</v>
      </c>
      <c r="AO534" s="5">
        <f t="shared" si="296"/>
        <v>850</v>
      </c>
      <c r="AP534" s="27">
        <f t="shared" si="297"/>
        <v>140</v>
      </c>
      <c r="AQ534" s="27">
        <f t="shared" si="298"/>
        <v>174698.22666666668</v>
      </c>
      <c r="AR534" s="5">
        <f t="shared" si="299"/>
        <v>5403.626666666667</v>
      </c>
      <c r="AS534" s="5">
        <f t="shared" si="300"/>
        <v>3997.6710907704046</v>
      </c>
      <c r="AT534" s="27">
        <f t="shared" si="301"/>
        <v>360.24177777777783</v>
      </c>
      <c r="AU534" s="27">
        <f t="shared" si="302"/>
        <v>2274.1</v>
      </c>
      <c r="AV534" s="82">
        <f t="shared" si="303"/>
        <v>4.9271466666666671E-7</v>
      </c>
      <c r="AW534" s="82">
        <f t="shared" si="304"/>
        <v>10031094</v>
      </c>
      <c r="AX534" s="82">
        <f t="shared" si="305"/>
        <v>1.0031094E-5</v>
      </c>
      <c r="AY534" s="70">
        <f t="shared" si="306"/>
        <v>0.13724721180314908</v>
      </c>
      <c r="AZ534" s="16">
        <f t="shared" si="307"/>
        <v>646.5</v>
      </c>
      <c r="BA534" s="22" t="s">
        <v>311</v>
      </c>
      <c r="BB534" s="23">
        <v>-56.624243779901853</v>
      </c>
      <c r="BC534" s="23">
        <v>0.13343517217430034</v>
      </c>
      <c r="BD534" s="23">
        <v>2.8057898429096184</v>
      </c>
      <c r="BE534" s="23">
        <v>0.11327513680879177</v>
      </c>
      <c r="BF534" s="23">
        <v>0.95328168055560569</v>
      </c>
      <c r="BG534" s="23">
        <v>418.11953848677967</v>
      </c>
      <c r="BH534" s="42" cm="1">
        <f t="array" ref="BH534">_xll.Bimoment(BE534,AY534,AD534,AE534,$O$75)</f>
        <v>1.0063867318398527</v>
      </c>
      <c r="BI534" s="42">
        <f t="shared" si="308"/>
        <v>0.41261615336906154</v>
      </c>
      <c r="BJ534" s="42">
        <f t="shared" si="309"/>
        <v>1.853266280198616E-2</v>
      </c>
      <c r="BK534" s="24">
        <f t="shared" si="310"/>
        <v>0.52941176470588236</v>
      </c>
      <c r="BL534" s="26" cm="1">
        <f t="array" ref="BL534">_xll.TCVN5575AnnexEHeSoCx(1,BK534)</f>
        <v>1.1170588235294117</v>
      </c>
      <c r="BM534" s="26">
        <f t="shared" si="311"/>
        <v>1.47</v>
      </c>
      <c r="BN534" s="24">
        <f t="shared" si="312"/>
        <v>1</v>
      </c>
      <c r="BO534" s="26" cm="1">
        <f t="array" ref="BO534">noisuy1chieu(BQ534*BN534,$C$92:$M$92,$C$93:$M$93)</f>
        <v>2.3281936645507813</v>
      </c>
      <c r="BP534" s="24">
        <f t="shared" si="313"/>
        <v>1.8626395980230876E-2</v>
      </c>
      <c r="BQ534" s="26">
        <f t="shared" si="314"/>
        <v>0.43119310881681483</v>
      </c>
      <c r="BR534" s="24">
        <f t="shared" si="315"/>
        <v>8.2901862430689865E-3</v>
      </c>
      <c r="BS534" s="24">
        <f t="shared" si="316"/>
        <v>1.2829817551306818E-2</v>
      </c>
      <c r="BT534" s="42">
        <f t="shared" si="317"/>
        <v>0.45810969104011467</v>
      </c>
      <c r="BU534" s="42">
        <f t="shared" si="318"/>
        <v>0.46264932234835249</v>
      </c>
      <c r="BV534" s="28">
        <f t="shared" si="319"/>
        <v>0.46264932234835249</v>
      </c>
      <c r="BW534" s="5" t="str">
        <f t="shared" si="320"/>
        <v>OK</v>
      </c>
      <c r="BX534" s="51">
        <v>1.2</v>
      </c>
      <c r="BY534" s="96" cm="1">
        <f t="array" ref="BY534">_xll.DCETCVNPhuLucFHeSoOnDinh(AE534*1000, BX534*1000, AH534, AI534, AJ534, AK534, AL534, AM534, $D$29)</f>
        <v>1</v>
      </c>
      <c r="BZ534" s="52">
        <f t="shared" si="321"/>
        <v>0.48166806684890073</v>
      </c>
      <c r="CA534" s="54">
        <f t="shared" si="322"/>
        <v>0.50278807064327657</v>
      </c>
      <c r="CB534" s="5" t="str">
        <f t="shared" si="323"/>
        <v>OK</v>
      </c>
      <c r="CC534" s="56">
        <f t="shared" si="324"/>
        <v>0.40527421278457681</v>
      </c>
      <c r="CD534" s="55">
        <f t="shared" si="325"/>
        <v>0.40527421278457681</v>
      </c>
      <c r="CE534" s="54">
        <f t="shared" si="326"/>
        <v>0.40527421278457681</v>
      </c>
      <c r="CF534" s="52">
        <f t="shared" si="327"/>
        <v>0.38</v>
      </c>
      <c r="CG534" s="5" t="str">
        <f t="shared" si="328"/>
        <v>Check</v>
      </c>
      <c r="CH534" s="57">
        <f t="shared" si="329"/>
        <v>3.5392097349338045</v>
      </c>
      <c r="CI534" s="6">
        <f t="shared" si="330"/>
        <v>3.2</v>
      </c>
      <c r="CJ534" s="5" t="str">
        <f t="shared" si="331"/>
        <v>Gia cường</v>
      </c>
      <c r="DN534" s="181"/>
      <c r="DP534" s="27"/>
      <c r="DQ534" s="27"/>
      <c r="DR534" s="5"/>
      <c r="DS534" s="5"/>
      <c r="DT534" s="27"/>
      <c r="DU534" s="27"/>
      <c r="DV534" s="82"/>
      <c r="DW534" s="82"/>
      <c r="DX534" s="82"/>
      <c r="DY534" s="70"/>
      <c r="DZ534" s="16"/>
      <c r="EH534" s="42"/>
      <c r="EI534" s="42"/>
      <c r="EJ534" s="42"/>
      <c r="EK534" s="24"/>
      <c r="EL534" s="26"/>
      <c r="EM534" s="26"/>
      <c r="EN534" s="24"/>
      <c r="EO534" s="26"/>
      <c r="EP534" s="24"/>
      <c r="EQ534" s="26"/>
      <c r="ER534" s="24"/>
      <c r="ES534" s="24"/>
      <c r="ET534" s="42"/>
      <c r="EU534" s="42"/>
      <c r="EV534" s="28"/>
      <c r="EX534" s="51"/>
      <c r="EY534" s="96"/>
      <c r="EZ534" s="52"/>
      <c r="FA534" s="54"/>
      <c r="FB534" s="5"/>
      <c r="FC534" s="56"/>
      <c r="FD534" s="55"/>
      <c r="FE534" s="54"/>
      <c r="FF534" s="52"/>
      <c r="FG534" s="5"/>
      <c r="FH534" s="57"/>
      <c r="FI534" s="6"/>
      <c r="FJ534" s="5"/>
    </row>
    <row r="535" spans="27:166">
      <c r="AA535" s="18" t="s">
        <v>131</v>
      </c>
      <c r="AB535" s="22" t="s">
        <v>343</v>
      </c>
      <c r="AC535" s="22" t="s">
        <v>211</v>
      </c>
      <c r="AD535" s="74">
        <v>0</v>
      </c>
      <c r="AE535" s="74">
        <v>10.5</v>
      </c>
      <c r="AF535" s="22">
        <v>724</v>
      </c>
      <c r="AG535" s="22">
        <v>874</v>
      </c>
      <c r="AH535" s="22">
        <v>724</v>
      </c>
      <c r="AI535" s="6">
        <v>8</v>
      </c>
      <c r="AJ535" s="6">
        <v>300</v>
      </c>
      <c r="AK535" s="6">
        <v>12</v>
      </c>
      <c r="AL535" s="6">
        <v>300</v>
      </c>
      <c r="AM535" s="6">
        <v>12</v>
      </c>
      <c r="AN535" s="5" t="str" cm="1">
        <f t="array" ref="AN535">_xll.Dce_Name_SectI(AF535, AG535, AJ535, AI535, AK535, "x", "-", $Q$14)</f>
        <v>(724-874)x300x8x12</v>
      </c>
      <c r="AO535" s="5">
        <f t="shared" si="296"/>
        <v>700</v>
      </c>
      <c r="AP535" s="27">
        <f t="shared" si="297"/>
        <v>128</v>
      </c>
      <c r="AQ535" s="27">
        <f t="shared" si="298"/>
        <v>114125.22666666665</v>
      </c>
      <c r="AR535" s="5">
        <f t="shared" si="299"/>
        <v>5402.9866666666676</v>
      </c>
      <c r="AS535" s="5">
        <f t="shared" si="300"/>
        <v>3152.6305709023936</v>
      </c>
      <c r="AT535" s="27">
        <f t="shared" si="301"/>
        <v>360.19911111111116</v>
      </c>
      <c r="AU535" s="27">
        <f t="shared" si="302"/>
        <v>1771.6</v>
      </c>
      <c r="AV535" s="82">
        <f t="shared" si="303"/>
        <v>4.6711466666666669E-7</v>
      </c>
      <c r="AW535" s="82">
        <f t="shared" si="304"/>
        <v>6843744</v>
      </c>
      <c r="AX535" s="82">
        <f t="shared" si="305"/>
        <v>6.8437439999999997E-6</v>
      </c>
      <c r="AY535" s="70">
        <f t="shared" si="306"/>
        <v>0.16178744234285594</v>
      </c>
      <c r="AZ535" s="16">
        <f t="shared" si="307"/>
        <v>534</v>
      </c>
      <c r="BA535" s="22" t="s">
        <v>312</v>
      </c>
      <c r="BB535" s="23">
        <v>94.155247098206019</v>
      </c>
      <c r="BC535" s="23">
        <v>23.651756005744119</v>
      </c>
      <c r="BD535" s="23">
        <v>0.1767475629629125</v>
      </c>
      <c r="BE535" s="23">
        <v>3.8438369685779482E-2</v>
      </c>
      <c r="BF535" s="23">
        <v>6.295981225650138E-2</v>
      </c>
      <c r="BG535" s="23">
        <v>133.64366852968647</v>
      </c>
      <c r="BH535" s="42" cm="1">
        <f t="array" ref="BH535">_xll.Bimoment(BE535,AY535,AD535,AE535,$O$75)</f>
        <v>0.33725557747168428</v>
      </c>
      <c r="BI535" s="42">
        <f t="shared" si="308"/>
        <v>3.1562064814805807E-2</v>
      </c>
      <c r="BJ535" s="42">
        <f t="shared" si="309"/>
        <v>3.2849661119089055</v>
      </c>
      <c r="BK535" s="24">
        <f t="shared" si="310"/>
        <v>0.6428571428571429</v>
      </c>
      <c r="BL535" s="26" cm="1">
        <f t="array" ref="BL535">_xll.TCVN5575AnnexEHeSoCx(1,BK535)</f>
        <v>1.1057142857142856</v>
      </c>
      <c r="BM535" s="26">
        <f t="shared" si="311"/>
        <v>1.47</v>
      </c>
      <c r="BN535" s="24">
        <f t="shared" si="312"/>
        <v>1</v>
      </c>
      <c r="BO535" s="26" cm="1">
        <f t="array" ref="BO535">noisuy1chieu(BQ535*BN535,$C$92:$M$92,$C$93:$M$93)</f>
        <v>1.7960057258605957</v>
      </c>
      <c r="BP535" s="24">
        <f t="shared" si="313"/>
        <v>3.3875757076862779E-2</v>
      </c>
      <c r="BQ535" s="26">
        <f t="shared" si="314"/>
        <v>0.17655777102212392</v>
      </c>
      <c r="BR535" s="24">
        <f t="shared" si="315"/>
        <v>5.4759302151560448E-4</v>
      </c>
      <c r="BS535" s="24">
        <f t="shared" si="316"/>
        <v>6.7476628867330244E-3</v>
      </c>
      <c r="BT535" s="42">
        <f t="shared" si="317"/>
        <v>0.2109811211205023</v>
      </c>
      <c r="BU535" s="42">
        <f t="shared" si="318"/>
        <v>0.21718119098571972</v>
      </c>
      <c r="BV535" s="28">
        <f t="shared" si="319"/>
        <v>0.21718119098571972</v>
      </c>
      <c r="BW535" s="5" t="str">
        <f t="shared" si="320"/>
        <v>OK</v>
      </c>
      <c r="BX535" s="51">
        <v>1.2</v>
      </c>
      <c r="BY535" s="96" cm="1">
        <f t="array" ref="BY535">_xll.DCETCVNPhuLucFHeSoOnDinh(AE535*1000, BX535*1000, AH535, AI535, AJ535, AK535, AL535, AM535, $D$29)</f>
        <v>1</v>
      </c>
      <c r="BZ535" s="52">
        <f t="shared" si="321"/>
        <v>0.19522244967303415</v>
      </c>
      <c r="CA535" s="54">
        <f t="shared" si="322"/>
        <v>0.20251770558128279</v>
      </c>
      <c r="CB535" s="5" t="str">
        <f t="shared" si="323"/>
        <v>OK</v>
      </c>
      <c r="CC535" s="56">
        <f t="shared" si="324"/>
        <v>0.40527421278457681</v>
      </c>
      <c r="CD535" s="55">
        <f t="shared" si="325"/>
        <v>0.40527421278457681</v>
      </c>
      <c r="CE535" s="54">
        <f t="shared" si="326"/>
        <v>0.40527421278457681</v>
      </c>
      <c r="CF535" s="52">
        <f t="shared" si="327"/>
        <v>0.38</v>
      </c>
      <c r="CG535" s="5" t="str">
        <f t="shared" si="328"/>
        <v>Check</v>
      </c>
      <c r="CH535" s="57">
        <f t="shared" si="329"/>
        <v>2.9146433111219565</v>
      </c>
      <c r="CI535" s="6">
        <f t="shared" si="330"/>
        <v>3.2</v>
      </c>
      <c r="CJ535" s="5" t="str">
        <f t="shared" si="331"/>
        <v>OK</v>
      </c>
      <c r="DN535" s="181"/>
      <c r="DP535" s="27"/>
      <c r="DQ535" s="27"/>
      <c r="DR535" s="5"/>
      <c r="DS535" s="5"/>
      <c r="DT535" s="27"/>
      <c r="DU535" s="27"/>
      <c r="DV535" s="82"/>
      <c r="DW535" s="82"/>
      <c r="DX535" s="82"/>
      <c r="DY535" s="70"/>
      <c r="DZ535" s="16"/>
      <c r="EH535" s="42"/>
      <c r="EI535" s="42"/>
      <c r="EJ535" s="42"/>
      <c r="EK535" s="24"/>
      <c r="EL535" s="26"/>
      <c r="EM535" s="26"/>
      <c r="EN535" s="24"/>
      <c r="EO535" s="26"/>
      <c r="EP535" s="24"/>
      <c r="EQ535" s="26"/>
      <c r="ER535" s="24"/>
      <c r="ES535" s="24"/>
      <c r="ET535" s="42"/>
      <c r="EU535" s="42"/>
      <c r="EV535" s="28"/>
      <c r="EX535" s="51"/>
      <c r="EY535" s="96"/>
      <c r="EZ535" s="52"/>
      <c r="FA535" s="54"/>
      <c r="FB535" s="5"/>
      <c r="FC535" s="56"/>
      <c r="FD535" s="55"/>
      <c r="FE535" s="54"/>
      <c r="FF535" s="52"/>
      <c r="FG535" s="5"/>
      <c r="FH535" s="57"/>
      <c r="FI535" s="6"/>
      <c r="FJ535" s="5"/>
    </row>
    <row r="536" spans="27:166">
      <c r="AA536" s="18" t="s">
        <v>131</v>
      </c>
      <c r="AB536" s="22" t="s">
        <v>343</v>
      </c>
      <c r="AC536" s="22" t="s">
        <v>211</v>
      </c>
      <c r="AD536" s="74">
        <v>5.25</v>
      </c>
      <c r="AE536" s="74">
        <v>10.5</v>
      </c>
      <c r="AF536" s="22">
        <v>724</v>
      </c>
      <c r="AG536" s="22">
        <v>874</v>
      </c>
      <c r="AH536" s="22">
        <v>798.99999999999989</v>
      </c>
      <c r="AI536" s="6">
        <v>8</v>
      </c>
      <c r="AJ536" s="6">
        <v>300</v>
      </c>
      <c r="AK536" s="6">
        <v>12</v>
      </c>
      <c r="AL536" s="6">
        <v>300</v>
      </c>
      <c r="AM536" s="6">
        <v>12</v>
      </c>
      <c r="AN536" s="5" t="str" cm="1">
        <f t="array" ref="AN536">_xll.Dce_Name_SectI(AF536, AG536, AJ536, AI536, AK536, "x", "-", $Q$14)</f>
        <v>(724-874)x300x8x12</v>
      </c>
      <c r="AO536" s="5">
        <f t="shared" ref="AO536:AO599" si="332">AH536-AK536-AM536</f>
        <v>774.99999999999989</v>
      </c>
      <c r="AP536" s="27">
        <f t="shared" ref="AP536:AP599" si="333">(AO536*AI536+AJ536*AK536+AL536*AM536)/100</f>
        <v>134</v>
      </c>
      <c r="AQ536" s="27">
        <f t="shared" ref="AQ536:AQ599" si="334">(AI536*AO536^3/12+AJ536*AK536^3/12+AJ536*AK536*(AO536/2+AK536/2)^2+AL536*AM536^3/12+AL536*AM536*(AO536/2+AM536/2)^2)/10000</f>
        <v>142527.3516666666</v>
      </c>
      <c r="AR536" s="5">
        <f t="shared" ref="AR536:AR599" si="335">(AO536*AI536^3/12+AK536*AJ536^3/12+AM536*AL536^3/12)/10000</f>
        <v>5403.3066666666673</v>
      </c>
      <c r="AS536" s="5">
        <f t="shared" ref="AS536:AS599" si="336">AQ536/(AH536/20)</f>
        <v>3567.6433458489764</v>
      </c>
      <c r="AT536" s="27">
        <f t="shared" ref="AT536:AT599" si="337">AR536/(MAX(AJ536,AL536)/20)</f>
        <v>360.22044444444447</v>
      </c>
      <c r="AU536" s="27">
        <f t="shared" ref="AU536:AU599" si="338">(AI536*AO536^2/8+AJ536*AK536*(AO536/2+AK536/2))/1000</f>
        <v>2017.2249999999995</v>
      </c>
      <c r="AV536" s="82">
        <f t="shared" ref="AV536:AV599" si="339">((2*AJ536*AK536^3+(AO536+AK536)*AI536^3)/3)/1000000000000</f>
        <v>4.799146666666667E-7</v>
      </c>
      <c r="AW536" s="82">
        <f t="shared" ref="AW536:AW599" si="340">(AJ536^3*(AH536-AK536)^2*AK536/24)/1000000</f>
        <v>8361481.4999999972</v>
      </c>
      <c r="AX536" s="82">
        <f t="shared" ref="AX536:AX599" si="341">AW536/1000000000000</f>
        <v>8.3614814999999972E-6</v>
      </c>
      <c r="AY536" s="70">
        <f t="shared" ref="AY536:AY599" si="342">SQRT(($K$80*AV536)/($B$29*AX536))</f>
        <v>0.1483611975238546</v>
      </c>
      <c r="AZ536" s="16">
        <f t="shared" ref="AZ536:AZ599" si="343">AJ536*(AH536-AK536)/400</f>
        <v>590.24999999999989</v>
      </c>
      <c r="BA536" s="22" t="s">
        <v>312</v>
      </c>
      <c r="BB536" s="23">
        <v>97.079133936161398</v>
      </c>
      <c r="BC536" s="23">
        <v>1.8240226596712175</v>
      </c>
      <c r="BD536" s="23">
        <v>0.1767475629629125</v>
      </c>
      <c r="BE536" s="23">
        <v>3.8438369685779482E-2</v>
      </c>
      <c r="BF536" s="23">
        <v>0.99088451781205933</v>
      </c>
      <c r="BG536" s="23">
        <v>190.81501919328241</v>
      </c>
      <c r="BH536" s="42" cm="1">
        <f t="array" ref="BH536">_xll.Bimoment(BE536,AY536,AD536,AE536,$O$75)</f>
        <v>-0.16483101863625113</v>
      </c>
      <c r="BI536" s="42">
        <f t="shared" ref="BI536:BI599" si="344">ABS(BD536)/(AI536*AO536)*1000</f>
        <v>2.8507671445631051E-2</v>
      </c>
      <c r="BJ536" s="42">
        <f t="shared" ref="BJ536:BJ599" si="345">ABS(BC536)/(AJ536*AK536+AL536*AM536)*1000</f>
        <v>0.25333648050989133</v>
      </c>
      <c r="BK536" s="24">
        <f t="shared" ref="BK536:BK599" si="346">(AJ536*AK536)/(AO536*AI536)</f>
        <v>0.58064516129032262</v>
      </c>
      <c r="BL536" s="26" cm="1">
        <f t="array" ref="BL536">_xll.TCVN5575AnnexEHeSoCx(1,BK536)</f>
        <v>1.1119354838709676</v>
      </c>
      <c r="BM536" s="26">
        <f t="shared" ref="BM536:BM599" si="347">1.47</f>
        <v>1.47</v>
      </c>
      <c r="BN536" s="24">
        <f t="shared" ref="BN536:BN599" si="348">IF(BI536&lt;=0.5*$L$38,1,1-0.2/(BK536+0.25)*(BI536/L551)^4)</f>
        <v>1</v>
      </c>
      <c r="BO536" s="26" cm="1">
        <f t="array" ref="BO536">noisuy1chieu(BQ536*BN536,$C$92:$M$92,$C$93:$M$93)</f>
        <v>1.8899693489074707</v>
      </c>
      <c r="BP536" s="24">
        <f t="shared" ref="BP536:BP599" si="349">ABS(BB536)/(AP536*$L$40)*10</f>
        <v>3.3363802904218871E-2</v>
      </c>
      <c r="BQ536" s="26">
        <f t="shared" ref="BQ536:BQ599" si="350">ABS(BG536)/(BL536*BN536*AS536*$L$40)*1000</f>
        <v>0.22151645162235423</v>
      </c>
      <c r="BR536" s="24">
        <f t="shared" ref="BR536:BR599" si="351">ABS(BF536)/(BM536*AT536*$L$40)*1000</f>
        <v>8.6177085533366699E-3</v>
      </c>
      <c r="BS536" s="24">
        <f t="shared" ref="BS536:BS599" si="352">ABS(BH536)*AZ536/(BO536*AW536*$L$40)*100000</f>
        <v>2.835250242050902E-3</v>
      </c>
      <c r="BT536" s="42">
        <f t="shared" ref="BT536:BT599" si="353">BP536+BQ536+BR536</f>
        <v>0.26349796307990975</v>
      </c>
      <c r="BU536" s="42">
        <f t="shared" ref="BU536:BU599" si="354">BP536+BQ536+BS536</f>
        <v>0.25771550476862398</v>
      </c>
      <c r="BV536" s="28">
        <f t="shared" ref="BV536:BV599" si="355">MAX(BT536,BU536)</f>
        <v>0.26349796307990975</v>
      </c>
      <c r="BW536" s="5" t="str">
        <f t="shared" ref="BW536:BW599" si="356">IF(BV536&lt;=1,"OK","Check")</f>
        <v>OK</v>
      </c>
      <c r="BX536" s="51">
        <v>1.2</v>
      </c>
      <c r="BY536" s="96" cm="1">
        <f t="array" ref="BY536">_xll.DCETCVNPhuLucFHeSoOnDinh(AE536*1000, BX536*1000, AH536, AI536, AJ536, AK536, AL536, AM536, $D$29)</f>
        <v>1</v>
      </c>
      <c r="BZ536" s="52">
        <f t="shared" ref="BZ536:BZ599" si="357">(ABS(BG536)/(BY536*AS536)*1000)/$BE$14</f>
        <v>0.24631200282008223</v>
      </c>
      <c r="CA536" s="54">
        <f t="shared" ref="CA536:CA599" si="358">BZ536+BR536+BS536</f>
        <v>0.2577649616154698</v>
      </c>
      <c r="CB536" s="5" t="str">
        <f t="shared" ref="CB536:CB599" si="359">IF(CA536&lt;=1,"OK","Check")</f>
        <v>OK</v>
      </c>
      <c r="CC536" s="56">
        <f t="shared" ref="CC536:CC599" si="360">(((AJ536-AI536)/2)/AK536)*SQRT($D$29/206000)</f>
        <v>0.40527421278457681</v>
      </c>
      <c r="CD536" s="55">
        <f t="shared" ref="CD536:CD599" si="361">(((AL536-AI536)/2)/AM536)*SQRT($D$29/206000)</f>
        <v>0.40527421278457681</v>
      </c>
      <c r="CE536" s="54">
        <f t="shared" ref="CE536:CE599" si="362">MAX(CC536,CD536)</f>
        <v>0.40527421278457681</v>
      </c>
      <c r="CF536" s="52">
        <f t="shared" ref="CF536:CF599" si="363">$L$58</f>
        <v>0.38</v>
      </c>
      <c r="CG536" s="5" t="str">
        <f t="shared" ref="CG536:CG599" si="364">IF(CE536&lt;=CF536,"OK","Check")</f>
        <v>Check</v>
      </c>
      <c r="CH536" s="57">
        <f t="shared" ref="CH536:CH599" si="365">(AO536/AI536)*SQRT($AK$16/$AK$14)</f>
        <v>3.2269265230278799</v>
      </c>
      <c r="CI536" s="6">
        <f t="shared" ref="CI536:CI599" si="366">3.2</f>
        <v>3.2</v>
      </c>
      <c r="CJ536" s="5" t="str">
        <f t="shared" ref="CJ536:CJ599" si="367">IF(CH536&lt;=CI536,"OK","Gia cường")</f>
        <v>Gia cường</v>
      </c>
      <c r="DN536" s="181"/>
      <c r="DP536" s="27"/>
      <c r="DQ536" s="27"/>
      <c r="DR536" s="5"/>
      <c r="DS536" s="5"/>
      <c r="DT536" s="27"/>
      <c r="DU536" s="27"/>
      <c r="DV536" s="82"/>
      <c r="DW536" s="82"/>
      <c r="DX536" s="82"/>
      <c r="DY536" s="70"/>
      <c r="DZ536" s="16"/>
      <c r="EH536" s="42"/>
      <c r="EI536" s="42"/>
      <c r="EJ536" s="42"/>
      <c r="EK536" s="24"/>
      <c r="EL536" s="26"/>
      <c r="EM536" s="26"/>
      <c r="EN536" s="24"/>
      <c r="EO536" s="26"/>
      <c r="EP536" s="24"/>
      <c r="EQ536" s="26"/>
      <c r="ER536" s="24"/>
      <c r="ES536" s="24"/>
      <c r="ET536" s="42"/>
      <c r="EU536" s="42"/>
      <c r="EV536" s="28"/>
      <c r="EX536" s="51"/>
      <c r="EY536" s="96"/>
      <c r="EZ536" s="52"/>
      <c r="FA536" s="54"/>
      <c r="FB536" s="5"/>
      <c r="FC536" s="56"/>
      <c r="FD536" s="55"/>
      <c r="FE536" s="54"/>
      <c r="FF536" s="52"/>
      <c r="FG536" s="5"/>
      <c r="FH536" s="57"/>
      <c r="FI536" s="6"/>
      <c r="FJ536" s="5"/>
    </row>
    <row r="537" spans="27:166">
      <c r="AA537" s="18" t="s">
        <v>131</v>
      </c>
      <c r="AB537" s="22" t="s">
        <v>343</v>
      </c>
      <c r="AC537" s="22" t="s">
        <v>211</v>
      </c>
      <c r="AD537" s="74">
        <v>6.47</v>
      </c>
      <c r="AE537" s="74">
        <v>10.5</v>
      </c>
      <c r="AF537" s="22">
        <v>724</v>
      </c>
      <c r="AG537" s="22">
        <v>874</v>
      </c>
      <c r="AH537" s="22">
        <v>816.4552427885651</v>
      </c>
      <c r="AI537" s="6">
        <v>8</v>
      </c>
      <c r="AJ537" s="6">
        <v>300</v>
      </c>
      <c r="AK537" s="6">
        <v>12</v>
      </c>
      <c r="AL537" s="6">
        <v>300</v>
      </c>
      <c r="AM537" s="6">
        <v>12</v>
      </c>
      <c r="AN537" s="5" t="str" cm="1">
        <f t="array" ref="AN537">_xll.Dce_Name_SectI(AF537, AG537, AJ537, AI537, AK537, "x", "-", $Q$14)</f>
        <v>(724-874)x300x8x12</v>
      </c>
      <c r="AO537" s="5">
        <f t="shared" si="332"/>
        <v>792.4552427885651</v>
      </c>
      <c r="AP537" s="27">
        <f t="shared" si="333"/>
        <v>135.39641942308521</v>
      </c>
      <c r="AQ537" s="27">
        <f t="shared" si="334"/>
        <v>149672.00629356262</v>
      </c>
      <c r="AR537" s="5">
        <f t="shared" si="335"/>
        <v>5403.3811423692314</v>
      </c>
      <c r="AS537" s="5">
        <f t="shared" si="336"/>
        <v>3666.3860662432589</v>
      </c>
      <c r="AT537" s="27">
        <f t="shared" si="337"/>
        <v>360.22540949128211</v>
      </c>
      <c r="AU537" s="27">
        <f t="shared" si="338"/>
        <v>2076.0047488425012</v>
      </c>
      <c r="AV537" s="82">
        <f t="shared" si="339"/>
        <v>4.8289369476924839E-7</v>
      </c>
      <c r="AW537" s="82">
        <f t="shared" si="340"/>
        <v>8736501.2082751244</v>
      </c>
      <c r="AX537" s="82">
        <f t="shared" si="341"/>
        <v>8.736501208275125E-6</v>
      </c>
      <c r="AY537" s="70">
        <f t="shared" si="342"/>
        <v>0.1455918056309819</v>
      </c>
      <c r="AZ537" s="16">
        <f t="shared" si="343"/>
        <v>603.34143209142383</v>
      </c>
      <c r="BA537" s="22" t="s">
        <v>312</v>
      </c>
      <c r="BB537" s="23">
        <v>97.764555465326325</v>
      </c>
      <c r="BC537" s="23">
        <v>7.7117066590260102</v>
      </c>
      <c r="BD537" s="23">
        <v>0.1767475629629125</v>
      </c>
      <c r="BE537" s="23">
        <v>3.8438369685779482E-2</v>
      </c>
      <c r="BF537" s="23">
        <v>1.2068465314784604</v>
      </c>
      <c r="BG537" s="23">
        <v>184.98772864680001</v>
      </c>
      <c r="BH537" s="42" cm="1">
        <f t="array" ref="BH537">_xll.Bimoment(BE537,AY537,AD537,AE537,$O$75)</f>
        <v>-0.1391724846720335</v>
      </c>
      <c r="BI537" s="42">
        <f t="shared" si="344"/>
        <v>2.7879739040680196E-2</v>
      </c>
      <c r="BJ537" s="42">
        <f t="shared" si="345"/>
        <v>1.0710703693091681</v>
      </c>
      <c r="BK537" s="24">
        <f t="shared" si="346"/>
        <v>0.56785541403764106</v>
      </c>
      <c r="BL537" s="26" cm="1">
        <f t="array" ref="BL537">_xll.TCVN5575AnnexEHeSoCx(1,BK537)</f>
        <v>1.1132144585962358</v>
      </c>
      <c r="BM537" s="26">
        <f t="shared" si="347"/>
        <v>1.47</v>
      </c>
      <c r="BN537" s="24">
        <f t="shared" si="348"/>
        <v>1</v>
      </c>
      <c r="BO537" s="26" cm="1">
        <f t="array" ref="BO537">noisuy1chieu(BQ537*BN537,$C$92:$M$92,$C$93:$M$93)</f>
        <v>1.8632411956787109</v>
      </c>
      <c r="BP537" s="24">
        <f t="shared" si="349"/>
        <v>3.3252836917758183E-2</v>
      </c>
      <c r="BQ537" s="26">
        <f t="shared" si="350"/>
        <v>0.20872782127952491</v>
      </c>
      <c r="BR537" s="24">
        <f t="shared" si="351"/>
        <v>1.0495782446423805E-2</v>
      </c>
      <c r="BS537" s="24">
        <f t="shared" si="352"/>
        <v>2.3755510276930129E-3</v>
      </c>
      <c r="BT537" s="42">
        <f t="shared" si="353"/>
        <v>0.25247644064370689</v>
      </c>
      <c r="BU537" s="42">
        <f t="shared" si="354"/>
        <v>0.24435620922497611</v>
      </c>
      <c r="BV537" s="28">
        <f t="shared" si="355"/>
        <v>0.25247644064370689</v>
      </c>
      <c r="BW537" s="5" t="str">
        <f t="shared" si="356"/>
        <v>OK</v>
      </c>
      <c r="BX537" s="51">
        <v>1.2</v>
      </c>
      <c r="BY537" s="96" cm="1">
        <f t="array" ref="BY537">_xll.DCETCVNPhuLucFHeSoOnDinh(AE537*1000, BX537*1000, AH537, AI537, AJ537, AK537, AL537, AM537, $D$29)</f>
        <v>1</v>
      </c>
      <c r="BZ537" s="52">
        <f t="shared" si="357"/>
        <v>0.2323588285596582</v>
      </c>
      <c r="CA537" s="54">
        <f t="shared" si="358"/>
        <v>0.24523016203377501</v>
      </c>
      <c r="CB537" s="5" t="str">
        <f t="shared" si="359"/>
        <v>OK</v>
      </c>
      <c r="CC537" s="56">
        <f t="shared" si="360"/>
        <v>0.40527421278457681</v>
      </c>
      <c r="CD537" s="55">
        <f t="shared" si="361"/>
        <v>0.40527421278457681</v>
      </c>
      <c r="CE537" s="54">
        <f t="shared" si="362"/>
        <v>0.40527421278457681</v>
      </c>
      <c r="CF537" s="52">
        <f t="shared" si="363"/>
        <v>0.38</v>
      </c>
      <c r="CG537" s="5" t="str">
        <f t="shared" si="364"/>
        <v>Check</v>
      </c>
      <c r="CH537" s="57">
        <f t="shared" si="365"/>
        <v>3.2996062467960248</v>
      </c>
      <c r="CI537" s="6">
        <f t="shared" si="366"/>
        <v>3.2</v>
      </c>
      <c r="CJ537" s="5" t="str">
        <f t="shared" si="367"/>
        <v>Gia cường</v>
      </c>
      <c r="DN537" s="181"/>
      <c r="DP537" s="27"/>
      <c r="DQ537" s="27"/>
      <c r="DR537" s="5"/>
      <c r="DS537" s="5"/>
      <c r="DT537" s="27"/>
      <c r="DU537" s="27"/>
      <c r="DV537" s="82"/>
      <c r="DW537" s="82"/>
      <c r="DX537" s="82"/>
      <c r="DY537" s="70"/>
      <c r="DZ537" s="16"/>
      <c r="EH537" s="42"/>
      <c r="EI537" s="42"/>
      <c r="EJ537" s="42"/>
      <c r="EK537" s="24"/>
      <c r="EL537" s="26"/>
      <c r="EM537" s="26"/>
      <c r="EN537" s="24"/>
      <c r="EO537" s="26"/>
      <c r="EP537" s="24"/>
      <c r="EQ537" s="26"/>
      <c r="ER537" s="24"/>
      <c r="ES537" s="24"/>
      <c r="ET537" s="42"/>
      <c r="EU537" s="42"/>
      <c r="EV537" s="28"/>
      <c r="EX537" s="51"/>
      <c r="EY537" s="96"/>
      <c r="EZ537" s="52"/>
      <c r="FA537" s="54"/>
      <c r="FB537" s="5"/>
      <c r="FC537" s="56"/>
      <c r="FD537" s="55"/>
      <c r="FE537" s="54"/>
      <c r="FF537" s="52"/>
      <c r="FG537" s="5"/>
      <c r="FH537" s="57"/>
      <c r="FI537" s="6"/>
      <c r="FJ537" s="5"/>
    </row>
    <row r="538" spans="27:166">
      <c r="AA538" s="18" t="s">
        <v>131</v>
      </c>
      <c r="AB538" s="22" t="s">
        <v>343</v>
      </c>
      <c r="AC538" s="22" t="s">
        <v>211</v>
      </c>
      <c r="AD538" s="74">
        <v>6.47</v>
      </c>
      <c r="AE538" s="74">
        <v>10.5</v>
      </c>
      <c r="AF538" s="22">
        <v>724</v>
      </c>
      <c r="AG538" s="22">
        <v>874</v>
      </c>
      <c r="AH538" s="22">
        <v>816.4552427885651</v>
      </c>
      <c r="AI538" s="6">
        <v>8</v>
      </c>
      <c r="AJ538" s="6">
        <v>300</v>
      </c>
      <c r="AK538" s="6">
        <v>12</v>
      </c>
      <c r="AL538" s="6">
        <v>300</v>
      </c>
      <c r="AM538" s="6">
        <v>12</v>
      </c>
      <c r="AN538" s="5" t="str" cm="1">
        <f t="array" ref="AN538">_xll.Dce_Name_SectI(AF538, AG538, AJ538, AI538, AK538, "x", "-", $Q$14)</f>
        <v>(724-874)x300x8x12</v>
      </c>
      <c r="AO538" s="5">
        <f t="shared" si="332"/>
        <v>792.4552427885651</v>
      </c>
      <c r="AP538" s="27">
        <f t="shared" si="333"/>
        <v>135.39641942308521</v>
      </c>
      <c r="AQ538" s="27">
        <f t="shared" si="334"/>
        <v>149672.00629356262</v>
      </c>
      <c r="AR538" s="5">
        <f t="shared" si="335"/>
        <v>5403.3811423692314</v>
      </c>
      <c r="AS538" s="5">
        <f t="shared" si="336"/>
        <v>3666.3860662432589</v>
      </c>
      <c r="AT538" s="27">
        <f t="shared" si="337"/>
        <v>360.22540949128211</v>
      </c>
      <c r="AU538" s="27">
        <f t="shared" si="338"/>
        <v>2076.0047488425012</v>
      </c>
      <c r="AV538" s="82">
        <f t="shared" si="339"/>
        <v>4.8289369476924839E-7</v>
      </c>
      <c r="AW538" s="82">
        <f t="shared" si="340"/>
        <v>8736501.2082751244</v>
      </c>
      <c r="AX538" s="82">
        <f t="shared" si="341"/>
        <v>8.736501208275125E-6</v>
      </c>
      <c r="AY538" s="70">
        <f t="shared" si="342"/>
        <v>0.1455918056309819</v>
      </c>
      <c r="AZ538" s="16">
        <f t="shared" si="343"/>
        <v>603.34143209142383</v>
      </c>
      <c r="BA538" s="22" t="s">
        <v>312</v>
      </c>
      <c r="BB538" s="23">
        <v>97.838749557522533</v>
      </c>
      <c r="BC538" s="23">
        <v>7.0871481804570067</v>
      </c>
      <c r="BD538" s="23">
        <v>0.63564427864488948</v>
      </c>
      <c r="BE538" s="23">
        <v>3.8435348940934505E-2</v>
      </c>
      <c r="BF538" s="23">
        <v>1.2068466276868151</v>
      </c>
      <c r="BG538" s="23">
        <v>184.98773051914577</v>
      </c>
      <c r="BH538" s="42" cm="1">
        <f t="array" ref="BH538">_xll.Bimoment(BE538,AY538,AD538,AE538,$O$75)</f>
        <v>-0.13916154756494306</v>
      </c>
      <c r="BI538" s="42">
        <f t="shared" si="344"/>
        <v>0.1002650125084865</v>
      </c>
      <c r="BJ538" s="42">
        <f t="shared" si="345"/>
        <v>0.9843261361745842</v>
      </c>
      <c r="BK538" s="24">
        <f t="shared" si="346"/>
        <v>0.56785541403764106</v>
      </c>
      <c r="BL538" s="26" cm="1">
        <f t="array" ref="BL538">_xll.TCVN5575AnnexEHeSoCx(1,BK538)</f>
        <v>1.1132144585962358</v>
      </c>
      <c r="BM538" s="26">
        <f t="shared" si="347"/>
        <v>1.47</v>
      </c>
      <c r="BN538" s="24">
        <f t="shared" si="348"/>
        <v>1</v>
      </c>
      <c r="BO538" s="26" cm="1">
        <f t="array" ref="BO538">noisuy1chieu(BQ538*BN538,$C$92:$M$92,$C$93:$M$93)</f>
        <v>1.8632411956787109</v>
      </c>
      <c r="BP538" s="24">
        <f t="shared" si="349"/>
        <v>3.3278072689928564E-2</v>
      </c>
      <c r="BQ538" s="26">
        <f t="shared" si="350"/>
        <v>0.20872782339215504</v>
      </c>
      <c r="BR538" s="24">
        <f t="shared" si="351"/>
        <v>1.0495783283134965E-2</v>
      </c>
      <c r="BS538" s="24">
        <f t="shared" si="352"/>
        <v>2.3753643409635929E-3</v>
      </c>
      <c r="BT538" s="42">
        <f t="shared" si="353"/>
        <v>0.25250167936521856</v>
      </c>
      <c r="BU538" s="42">
        <f t="shared" si="354"/>
        <v>0.2443812604230472</v>
      </c>
      <c r="BV538" s="28">
        <f t="shared" si="355"/>
        <v>0.25250167936521856</v>
      </c>
      <c r="BW538" s="5" t="str">
        <f t="shared" si="356"/>
        <v>OK</v>
      </c>
      <c r="BX538" s="51">
        <v>1.2</v>
      </c>
      <c r="BY538" s="96" cm="1">
        <f t="array" ref="BY538">_xll.DCETCVNPhuLucFHeSoOnDinh(AE538*1000, BX538*1000, AH538, AI538, AJ538, AK538, AL538, AM538, $D$29)</f>
        <v>1</v>
      </c>
      <c r="BZ538" s="52">
        <f t="shared" si="357"/>
        <v>0.23235883091146861</v>
      </c>
      <c r="CA538" s="54">
        <f t="shared" si="358"/>
        <v>0.24522997853556716</v>
      </c>
      <c r="CB538" s="5" t="str">
        <f t="shared" si="359"/>
        <v>OK</v>
      </c>
      <c r="CC538" s="56">
        <f t="shared" si="360"/>
        <v>0.40527421278457681</v>
      </c>
      <c r="CD538" s="55">
        <f t="shared" si="361"/>
        <v>0.40527421278457681</v>
      </c>
      <c r="CE538" s="54">
        <f t="shared" si="362"/>
        <v>0.40527421278457681</v>
      </c>
      <c r="CF538" s="52">
        <f t="shared" si="363"/>
        <v>0.38</v>
      </c>
      <c r="CG538" s="5" t="str">
        <f t="shared" si="364"/>
        <v>Check</v>
      </c>
      <c r="CH538" s="57">
        <f t="shared" si="365"/>
        <v>3.2996062467960248</v>
      </c>
      <c r="CI538" s="6">
        <f t="shared" si="366"/>
        <v>3.2</v>
      </c>
      <c r="CJ538" s="5" t="str">
        <f t="shared" si="367"/>
        <v>Gia cường</v>
      </c>
      <c r="DN538" s="181"/>
      <c r="DP538" s="27"/>
      <c r="DQ538" s="27"/>
      <c r="DR538" s="5"/>
      <c r="DS538" s="5"/>
      <c r="DT538" s="27"/>
      <c r="DU538" s="27"/>
      <c r="DV538" s="82"/>
      <c r="DW538" s="82"/>
      <c r="DX538" s="82"/>
      <c r="DY538" s="70"/>
      <c r="DZ538" s="16"/>
      <c r="EH538" s="42"/>
      <c r="EI538" s="42"/>
      <c r="EJ538" s="42"/>
      <c r="EK538" s="24"/>
      <c r="EL538" s="26"/>
      <c r="EM538" s="26"/>
      <c r="EN538" s="24"/>
      <c r="EO538" s="26"/>
      <c r="EP538" s="24"/>
      <c r="EQ538" s="26"/>
      <c r="ER538" s="24"/>
      <c r="ES538" s="24"/>
      <c r="ET538" s="42"/>
      <c r="EU538" s="42"/>
      <c r="EV538" s="28"/>
      <c r="EX538" s="51"/>
      <c r="EY538" s="96"/>
      <c r="EZ538" s="52"/>
      <c r="FA538" s="54"/>
      <c r="FB538" s="5"/>
      <c r="FC538" s="56"/>
      <c r="FD538" s="55"/>
      <c r="FE538" s="54"/>
      <c r="FF538" s="52"/>
      <c r="FG538" s="5"/>
      <c r="FH538" s="57"/>
      <c r="FI538" s="6"/>
      <c r="FJ538" s="5"/>
    </row>
    <row r="539" spans="27:166">
      <c r="AA539" s="18" t="s">
        <v>131</v>
      </c>
      <c r="AB539" s="22" t="s">
        <v>343</v>
      </c>
      <c r="AC539" s="22" t="s">
        <v>211</v>
      </c>
      <c r="AD539" s="74">
        <v>9.2899999999999991</v>
      </c>
      <c r="AE539" s="74">
        <v>10.5</v>
      </c>
      <c r="AF539" s="22">
        <v>724</v>
      </c>
      <c r="AG539" s="22">
        <v>874</v>
      </c>
      <c r="AH539" s="22">
        <v>856.73657033341397</v>
      </c>
      <c r="AI539" s="6">
        <v>8</v>
      </c>
      <c r="AJ539" s="6">
        <v>300</v>
      </c>
      <c r="AK539" s="6">
        <v>12</v>
      </c>
      <c r="AL539" s="6">
        <v>300</v>
      </c>
      <c r="AM539" s="6">
        <v>12</v>
      </c>
      <c r="AN539" s="5" t="str" cm="1">
        <f t="array" ref="AN539">_xll.Dce_Name_SectI(AF539, AG539, AJ539, AI539, AK539, "x", "-", $Q$14)</f>
        <v>(724-874)x300x8x12</v>
      </c>
      <c r="AO539" s="5">
        <f t="shared" si="332"/>
        <v>832.73657033341397</v>
      </c>
      <c r="AP539" s="27">
        <f t="shared" si="333"/>
        <v>138.6189256266731</v>
      </c>
      <c r="AQ539" s="27">
        <f t="shared" si="334"/>
        <v>166950.4396903282</v>
      </c>
      <c r="AR539" s="5">
        <f t="shared" si="335"/>
        <v>5403.5530093667558</v>
      </c>
      <c r="AS539" s="5">
        <f t="shared" si="336"/>
        <v>3897.3576119286358</v>
      </c>
      <c r="AT539" s="27">
        <f t="shared" si="337"/>
        <v>360.23686729111705</v>
      </c>
      <c r="AU539" s="27">
        <f t="shared" si="338"/>
        <v>2213.976022170802</v>
      </c>
      <c r="AV539" s="82">
        <f t="shared" si="339"/>
        <v>4.89768374670236E-7</v>
      </c>
      <c r="AW539" s="82">
        <f t="shared" si="340"/>
        <v>9633328.2889918946</v>
      </c>
      <c r="AX539" s="82">
        <f t="shared" si="341"/>
        <v>9.6333282889918949E-6</v>
      </c>
      <c r="AY539" s="70">
        <f t="shared" si="342"/>
        <v>0.13963269631800207</v>
      </c>
      <c r="AZ539" s="16">
        <f t="shared" si="343"/>
        <v>633.55242775006047</v>
      </c>
      <c r="BA539" s="22" t="s">
        <v>312</v>
      </c>
      <c r="BB539" s="23">
        <v>99.427557102743563</v>
      </c>
      <c r="BC539" s="23">
        <v>20.614356211384244</v>
      </c>
      <c r="BD539" s="23">
        <v>0.63564427864488948</v>
      </c>
      <c r="BE539" s="23">
        <v>3.8435348940934505E-2</v>
      </c>
      <c r="BF539" s="23">
        <v>0.58547504962318841</v>
      </c>
      <c r="BG539" s="23">
        <v>145.91327205637037</v>
      </c>
      <c r="BH539" s="42" cm="1">
        <f t="array" ref="BH539">_xll.Bimoment(BE539,AY539,AD539,AE539,$O$75)</f>
        <v>0.12884779665823279</v>
      </c>
      <c r="BI539" s="42">
        <f t="shared" si="344"/>
        <v>9.5414969945175468E-2</v>
      </c>
      <c r="BJ539" s="42">
        <f t="shared" si="345"/>
        <v>2.8631050293589229</v>
      </c>
      <c r="BK539" s="24">
        <f t="shared" si="346"/>
        <v>0.54038697954603754</v>
      </c>
      <c r="BL539" s="26" cm="1">
        <f t="array" ref="BL539">_xll.TCVN5575AnnexEHeSoCx(1,BK539)</f>
        <v>1.1159613020453962</v>
      </c>
      <c r="BM539" s="26">
        <f t="shared" si="347"/>
        <v>1.47</v>
      </c>
      <c r="BN539" s="24">
        <f t="shared" si="348"/>
        <v>1</v>
      </c>
      <c r="BO539" s="26" cm="1">
        <f t="array" ref="BO539">noisuy1chieu(BQ539*BN539,$C$92:$M$92,$C$93:$M$93)</f>
        <v>1.749906063079834</v>
      </c>
      <c r="BP539" s="24">
        <f t="shared" si="349"/>
        <v>3.3032290759338619E-2</v>
      </c>
      <c r="BQ539" s="26">
        <f t="shared" si="350"/>
        <v>0.15450048824848311</v>
      </c>
      <c r="BR539" s="24">
        <f t="shared" si="351"/>
        <v>5.0916360432766124E-3</v>
      </c>
      <c r="BS539" s="24">
        <f t="shared" si="352"/>
        <v>2.230092675806507E-3</v>
      </c>
      <c r="BT539" s="42">
        <f t="shared" si="353"/>
        <v>0.19262441505109834</v>
      </c>
      <c r="BU539" s="42">
        <f t="shared" si="354"/>
        <v>0.18976287168362824</v>
      </c>
      <c r="BV539" s="28">
        <f t="shared" si="355"/>
        <v>0.19262441505109834</v>
      </c>
      <c r="BW539" s="5" t="str">
        <f t="shared" si="356"/>
        <v>OK</v>
      </c>
      <c r="BX539" s="51">
        <v>1.2</v>
      </c>
      <c r="BY539" s="96" cm="1">
        <f t="array" ref="BY539">_xll.DCETCVNPhuLucFHeSoOnDinh(AE539*1000, BX539*1000, AH539, AI539, AJ539, AK539, AL539, AM539, $D$29)</f>
        <v>1</v>
      </c>
      <c r="BZ539" s="52">
        <f t="shared" si="357"/>
        <v>0.17241656603242661</v>
      </c>
      <c r="CA539" s="54">
        <f t="shared" si="358"/>
        <v>0.17973829475150974</v>
      </c>
      <c r="CB539" s="5" t="str">
        <f t="shared" si="359"/>
        <v>OK</v>
      </c>
      <c r="CC539" s="56">
        <f t="shared" si="360"/>
        <v>0.40527421278457681</v>
      </c>
      <c r="CD539" s="55">
        <f t="shared" si="361"/>
        <v>0.40527421278457681</v>
      </c>
      <c r="CE539" s="54">
        <f t="shared" si="362"/>
        <v>0.40527421278457681</v>
      </c>
      <c r="CF539" s="52">
        <f t="shared" si="363"/>
        <v>0.38</v>
      </c>
      <c r="CG539" s="5" t="str">
        <f t="shared" si="364"/>
        <v>Check</v>
      </c>
      <c r="CH539" s="57">
        <f t="shared" si="365"/>
        <v>3.4673286780698911</v>
      </c>
      <c r="CI539" s="6">
        <f t="shared" si="366"/>
        <v>3.2</v>
      </c>
      <c r="CJ539" s="5" t="str">
        <f t="shared" si="367"/>
        <v>Gia cường</v>
      </c>
      <c r="DN539" s="181"/>
      <c r="DP539" s="27"/>
      <c r="DQ539" s="27"/>
      <c r="DR539" s="5"/>
      <c r="DS539" s="5"/>
      <c r="DT539" s="27"/>
      <c r="DU539" s="27"/>
      <c r="DV539" s="82"/>
      <c r="DW539" s="82"/>
      <c r="DX539" s="82"/>
      <c r="DY539" s="70"/>
      <c r="DZ539" s="16"/>
      <c r="EH539" s="42"/>
      <c r="EI539" s="42"/>
      <c r="EJ539" s="42"/>
      <c r="EK539" s="24"/>
      <c r="EL539" s="26"/>
      <c r="EM539" s="26"/>
      <c r="EN539" s="24"/>
      <c r="EO539" s="26"/>
      <c r="EP539" s="24"/>
      <c r="EQ539" s="26"/>
      <c r="ER539" s="24"/>
      <c r="ES539" s="24"/>
      <c r="ET539" s="42"/>
      <c r="EU539" s="42"/>
      <c r="EV539" s="28"/>
      <c r="EX539" s="51"/>
      <c r="EY539" s="96"/>
      <c r="EZ539" s="52"/>
      <c r="FA539" s="54"/>
      <c r="FB539" s="5"/>
      <c r="FC539" s="56"/>
      <c r="FD539" s="55"/>
      <c r="FE539" s="54"/>
      <c r="FF539" s="52"/>
      <c r="FG539" s="5"/>
      <c r="FH539" s="57"/>
      <c r="FI539" s="6"/>
      <c r="FJ539" s="5"/>
    </row>
    <row r="540" spans="27:166">
      <c r="AA540" s="18" t="s">
        <v>131</v>
      </c>
      <c r="AB540" s="22" t="s">
        <v>343</v>
      </c>
      <c r="AC540" s="22" t="s">
        <v>211</v>
      </c>
      <c r="AD540" s="74">
        <v>9.2899999999999991</v>
      </c>
      <c r="AE540" s="74">
        <v>10.5</v>
      </c>
      <c r="AF540" s="22">
        <v>724</v>
      </c>
      <c r="AG540" s="22">
        <v>874</v>
      </c>
      <c r="AH540" s="22">
        <v>856.73657033341397</v>
      </c>
      <c r="AI540" s="6">
        <v>8</v>
      </c>
      <c r="AJ540" s="6">
        <v>300</v>
      </c>
      <c r="AK540" s="6">
        <v>12</v>
      </c>
      <c r="AL540" s="6">
        <v>300</v>
      </c>
      <c r="AM540" s="6">
        <v>12</v>
      </c>
      <c r="AN540" s="5" t="str" cm="1">
        <f t="array" ref="AN540">_xll.Dce_Name_SectI(AF540, AG540, AJ540, AI540, AK540, "x", "-", $Q$14)</f>
        <v>(724-874)x300x8x12</v>
      </c>
      <c r="AO540" s="5">
        <f t="shared" si="332"/>
        <v>832.73657033341397</v>
      </c>
      <c r="AP540" s="27">
        <f t="shared" si="333"/>
        <v>138.6189256266731</v>
      </c>
      <c r="AQ540" s="27">
        <f t="shared" si="334"/>
        <v>166950.4396903282</v>
      </c>
      <c r="AR540" s="5">
        <f t="shared" si="335"/>
        <v>5403.5530093667558</v>
      </c>
      <c r="AS540" s="5">
        <f t="shared" si="336"/>
        <v>3897.3576119286358</v>
      </c>
      <c r="AT540" s="27">
        <f t="shared" si="337"/>
        <v>360.23686729111705</v>
      </c>
      <c r="AU540" s="27">
        <f t="shared" si="338"/>
        <v>2213.976022170802</v>
      </c>
      <c r="AV540" s="82">
        <f t="shared" si="339"/>
        <v>4.89768374670236E-7</v>
      </c>
      <c r="AW540" s="82">
        <f t="shared" si="340"/>
        <v>9633328.2889918946</v>
      </c>
      <c r="AX540" s="82">
        <f t="shared" si="341"/>
        <v>9.6333282889918949E-6</v>
      </c>
      <c r="AY540" s="70">
        <f t="shared" si="342"/>
        <v>0.13963269631800207</v>
      </c>
      <c r="AZ540" s="16">
        <f t="shared" si="343"/>
        <v>633.55242775006047</v>
      </c>
      <c r="BA540" s="22" t="s">
        <v>312</v>
      </c>
      <c r="BB540" s="23">
        <v>100.82393088724348</v>
      </c>
      <c r="BC540" s="23">
        <v>32.895367416207591</v>
      </c>
      <c r="BD540" s="23">
        <v>2.0789996400715154</v>
      </c>
      <c r="BE540" s="23">
        <v>0.33309138217343925</v>
      </c>
      <c r="BF540" s="23">
        <v>0.29205533884237411</v>
      </c>
      <c r="BG540" s="23">
        <v>146.66638774773492</v>
      </c>
      <c r="BH540" s="42" cm="1">
        <f t="array" ref="BH540">_xll.Bimoment(BE540,AY540,AD540,AE540,$O$75)</f>
        <v>1.1166307022435871</v>
      </c>
      <c r="BI540" s="42">
        <f t="shared" si="344"/>
        <v>0.3120734266598737</v>
      </c>
      <c r="BJ540" s="42">
        <f t="shared" si="345"/>
        <v>4.5688010300288315</v>
      </c>
      <c r="BK540" s="24">
        <f t="shared" si="346"/>
        <v>0.54038697954603754</v>
      </c>
      <c r="BL540" s="26" cm="1">
        <f t="array" ref="BL540">_xll.TCVN5575AnnexEHeSoCx(1,BK540)</f>
        <v>1.1159613020453962</v>
      </c>
      <c r="BM540" s="26">
        <f t="shared" si="347"/>
        <v>1.47</v>
      </c>
      <c r="BN540" s="24">
        <f t="shared" si="348"/>
        <v>1</v>
      </c>
      <c r="BO540" s="26" cm="1">
        <f t="array" ref="BO540">noisuy1chieu(BQ540*BN540,$C$92:$M$92,$C$93:$M$93)</f>
        <v>1.7515727281570435</v>
      </c>
      <c r="BP540" s="24">
        <f t="shared" si="349"/>
        <v>3.3496200627008962E-2</v>
      </c>
      <c r="BQ540" s="26">
        <f t="shared" si="350"/>
        <v>0.15529792593447003</v>
      </c>
      <c r="BR540" s="24">
        <f t="shared" si="351"/>
        <v>2.539885330447906E-3</v>
      </c>
      <c r="BS540" s="24">
        <f t="shared" si="352"/>
        <v>1.9308211218325148E-2</v>
      </c>
      <c r="BT540" s="42">
        <f t="shared" si="353"/>
        <v>0.19133401189192689</v>
      </c>
      <c r="BU540" s="42">
        <f t="shared" si="354"/>
        <v>0.20810233777980414</v>
      </c>
      <c r="BV540" s="28">
        <f t="shared" si="355"/>
        <v>0.20810233777980414</v>
      </c>
      <c r="BW540" s="5" t="str">
        <f t="shared" si="356"/>
        <v>OK</v>
      </c>
      <c r="BX540" s="51">
        <v>1.2</v>
      </c>
      <c r="BY540" s="96" cm="1">
        <f t="array" ref="BY540">_xll.DCETCVNPhuLucFHeSoOnDinh(AE540*1000, BX540*1000, AH540, AI540, AJ540, AK540, AL540, AM540, $D$29)</f>
        <v>1</v>
      </c>
      <c r="BZ540" s="52">
        <f t="shared" si="357"/>
        <v>0.17330647563078069</v>
      </c>
      <c r="CA540" s="54">
        <f t="shared" si="358"/>
        <v>0.19515457217955376</v>
      </c>
      <c r="CB540" s="5" t="str">
        <f t="shared" si="359"/>
        <v>OK</v>
      </c>
      <c r="CC540" s="56">
        <f t="shared" si="360"/>
        <v>0.40527421278457681</v>
      </c>
      <c r="CD540" s="55">
        <f t="shared" si="361"/>
        <v>0.40527421278457681</v>
      </c>
      <c r="CE540" s="54">
        <f t="shared" si="362"/>
        <v>0.40527421278457681</v>
      </c>
      <c r="CF540" s="52">
        <f t="shared" si="363"/>
        <v>0.38</v>
      </c>
      <c r="CG540" s="5" t="str">
        <f t="shared" si="364"/>
        <v>Check</v>
      </c>
      <c r="CH540" s="57">
        <f t="shared" si="365"/>
        <v>3.4673286780698911</v>
      </c>
      <c r="CI540" s="6">
        <f t="shared" si="366"/>
        <v>3.2</v>
      </c>
      <c r="CJ540" s="5" t="str">
        <f t="shared" si="367"/>
        <v>Gia cường</v>
      </c>
      <c r="DN540" s="181"/>
      <c r="DP540" s="27"/>
      <c r="DQ540" s="27"/>
      <c r="DR540" s="5"/>
      <c r="DS540" s="5"/>
      <c r="DT540" s="27"/>
      <c r="DU540" s="27"/>
      <c r="DV540" s="82"/>
      <c r="DW540" s="82"/>
      <c r="DX540" s="82"/>
      <c r="DY540" s="70"/>
      <c r="DZ540" s="16"/>
      <c r="EH540" s="42"/>
      <c r="EI540" s="42"/>
      <c r="EJ540" s="42"/>
      <c r="EK540" s="24"/>
      <c r="EL540" s="26"/>
      <c r="EM540" s="26"/>
      <c r="EN540" s="24"/>
      <c r="EO540" s="26"/>
      <c r="EP540" s="24"/>
      <c r="EQ540" s="26"/>
      <c r="ER540" s="24"/>
      <c r="ES540" s="24"/>
      <c r="ET540" s="42"/>
      <c r="EU540" s="42"/>
      <c r="EV540" s="28"/>
      <c r="EX540" s="51"/>
      <c r="EY540" s="96"/>
      <c r="EZ540" s="52"/>
      <c r="FA540" s="54"/>
      <c r="FB540" s="5"/>
      <c r="FC540" s="56"/>
      <c r="FD540" s="55"/>
      <c r="FE540" s="54"/>
      <c r="FF540" s="52"/>
      <c r="FG540" s="5"/>
      <c r="FH540" s="57"/>
      <c r="FI540" s="6"/>
      <c r="FJ540" s="5"/>
    </row>
    <row r="541" spans="27:166">
      <c r="AA541" s="18" t="s">
        <v>131</v>
      </c>
      <c r="AB541" s="22" t="s">
        <v>343</v>
      </c>
      <c r="AC541" s="22" t="s">
        <v>211</v>
      </c>
      <c r="AD541" s="74">
        <v>10.5</v>
      </c>
      <c r="AE541" s="74">
        <v>10.5</v>
      </c>
      <c r="AF541" s="22">
        <v>724</v>
      </c>
      <c r="AG541" s="22">
        <v>874</v>
      </c>
      <c r="AH541" s="22">
        <v>874</v>
      </c>
      <c r="AI541" s="6">
        <v>8</v>
      </c>
      <c r="AJ541" s="6">
        <v>300</v>
      </c>
      <c r="AK541" s="6">
        <v>12</v>
      </c>
      <c r="AL541" s="6">
        <v>300</v>
      </c>
      <c r="AM541" s="6">
        <v>12</v>
      </c>
      <c r="AN541" s="5" t="str" cm="1">
        <f t="array" ref="AN541">_xll.Dce_Name_SectI(AF541, AG541, AJ541, AI541, AK541, "x", "-", $Q$14)</f>
        <v>(724-874)x300x8x12</v>
      </c>
      <c r="AO541" s="5">
        <f t="shared" si="332"/>
        <v>850</v>
      </c>
      <c r="AP541" s="27">
        <f t="shared" si="333"/>
        <v>140</v>
      </c>
      <c r="AQ541" s="27">
        <f t="shared" si="334"/>
        <v>174698.22666666668</v>
      </c>
      <c r="AR541" s="5">
        <f t="shared" si="335"/>
        <v>5403.626666666667</v>
      </c>
      <c r="AS541" s="5">
        <f t="shared" si="336"/>
        <v>3997.6710907704046</v>
      </c>
      <c r="AT541" s="27">
        <f t="shared" si="337"/>
        <v>360.24177777777783</v>
      </c>
      <c r="AU541" s="27">
        <f t="shared" si="338"/>
        <v>2274.1</v>
      </c>
      <c r="AV541" s="82">
        <f t="shared" si="339"/>
        <v>4.9271466666666671E-7</v>
      </c>
      <c r="AW541" s="82">
        <f t="shared" si="340"/>
        <v>10031094</v>
      </c>
      <c r="AX541" s="82">
        <f t="shared" si="341"/>
        <v>1.0031094E-5</v>
      </c>
      <c r="AY541" s="70">
        <f t="shared" si="342"/>
        <v>0.13724721180314908</v>
      </c>
      <c r="AZ541" s="16">
        <f t="shared" si="343"/>
        <v>646.5</v>
      </c>
      <c r="BA541" s="22" t="s">
        <v>312</v>
      </c>
      <c r="BB541" s="23">
        <v>101.50789088609565</v>
      </c>
      <c r="BC541" s="23">
        <v>38.667222423879437</v>
      </c>
      <c r="BD541" s="23">
        <v>2.0789996400715154</v>
      </c>
      <c r="BE541" s="23">
        <v>0.33309138217343925</v>
      </c>
      <c r="BF541" s="23">
        <v>2.8044018232686256</v>
      </c>
      <c r="BG541" s="23">
        <v>103.4252948657727</v>
      </c>
      <c r="BH541" s="42" cm="1">
        <f t="array" ref="BH541">_xll.Bimoment(BE541,AY541,AD541,AE541,$O$75)</f>
        <v>2.9593320913431826</v>
      </c>
      <c r="BI541" s="42">
        <f t="shared" si="344"/>
        <v>0.30573524118698753</v>
      </c>
      <c r="BJ541" s="42">
        <f t="shared" si="345"/>
        <v>5.3704475588721445</v>
      </c>
      <c r="BK541" s="24">
        <f t="shared" si="346"/>
        <v>0.52941176470588236</v>
      </c>
      <c r="BL541" s="26" cm="1">
        <f t="array" ref="BL541">_xll.TCVN5575AnnexEHeSoCx(1,BK541)</f>
        <v>1.1170588235294117</v>
      </c>
      <c r="BM541" s="26">
        <f t="shared" si="347"/>
        <v>1.47</v>
      </c>
      <c r="BN541" s="24">
        <f t="shared" si="348"/>
        <v>1</v>
      </c>
      <c r="BO541" s="26" cm="1">
        <f t="array" ref="BO541">noisuy1chieu(BQ541*BN541,$C$92:$M$92,$C$93:$M$93)</f>
        <v>1.6499176025390625</v>
      </c>
      <c r="BP541" s="24">
        <f t="shared" si="349"/>
        <v>3.3390753580952524E-2</v>
      </c>
      <c r="BQ541" s="26">
        <f t="shared" si="350"/>
        <v>0.10665914964143289</v>
      </c>
      <c r="BR541" s="24">
        <f t="shared" si="351"/>
        <v>2.4388398402609406E-2</v>
      </c>
      <c r="BS541" s="24">
        <f t="shared" si="352"/>
        <v>5.3236087340682518E-2</v>
      </c>
      <c r="BT541" s="42">
        <f t="shared" si="353"/>
        <v>0.16443830162499481</v>
      </c>
      <c r="BU541" s="42">
        <f t="shared" si="354"/>
        <v>0.19328599056306794</v>
      </c>
      <c r="BV541" s="28">
        <f t="shared" si="355"/>
        <v>0.19328599056306794</v>
      </c>
      <c r="BW541" s="5" t="str">
        <f t="shared" si="356"/>
        <v>OK</v>
      </c>
      <c r="BX541" s="51">
        <v>1.2</v>
      </c>
      <c r="BY541" s="96" cm="1">
        <f t="array" ref="BY541">_xll.DCETCVNPhuLucFHeSoOnDinh(AE541*1000, BX541*1000, AH541, AI541, AJ541, AK541, AL541, AM541, $D$29)</f>
        <v>1</v>
      </c>
      <c r="BZ541" s="52">
        <f t="shared" si="357"/>
        <v>0.11914454421710649</v>
      </c>
      <c r="CA541" s="54">
        <f t="shared" si="358"/>
        <v>0.19676902996039841</v>
      </c>
      <c r="CB541" s="5" t="str">
        <f t="shared" si="359"/>
        <v>OK</v>
      </c>
      <c r="CC541" s="56">
        <f t="shared" si="360"/>
        <v>0.40527421278457681</v>
      </c>
      <c r="CD541" s="55">
        <f t="shared" si="361"/>
        <v>0.40527421278457681</v>
      </c>
      <c r="CE541" s="54">
        <f t="shared" si="362"/>
        <v>0.40527421278457681</v>
      </c>
      <c r="CF541" s="52">
        <f t="shared" si="363"/>
        <v>0.38</v>
      </c>
      <c r="CG541" s="5" t="str">
        <f t="shared" si="364"/>
        <v>Check</v>
      </c>
      <c r="CH541" s="57">
        <f t="shared" si="365"/>
        <v>3.5392097349338045</v>
      </c>
      <c r="CI541" s="6">
        <f t="shared" si="366"/>
        <v>3.2</v>
      </c>
      <c r="CJ541" s="5" t="str">
        <f t="shared" si="367"/>
        <v>Gia cường</v>
      </c>
      <c r="DN541" s="181"/>
      <c r="DP541" s="27"/>
      <c r="DQ541" s="27"/>
      <c r="DR541" s="5"/>
      <c r="DS541" s="5"/>
      <c r="DT541" s="27"/>
      <c r="DU541" s="27"/>
      <c r="DV541" s="82"/>
      <c r="DW541" s="82"/>
      <c r="DX541" s="82"/>
      <c r="DY541" s="70"/>
      <c r="DZ541" s="16"/>
      <c r="EH541" s="42"/>
      <c r="EI541" s="42"/>
      <c r="EJ541" s="42"/>
      <c r="EK541" s="24"/>
      <c r="EL541" s="26"/>
      <c r="EM541" s="26"/>
      <c r="EN541" s="24"/>
      <c r="EO541" s="26"/>
      <c r="EP541" s="24"/>
      <c r="EQ541" s="26"/>
      <c r="ER541" s="24"/>
      <c r="ES541" s="24"/>
      <c r="ET541" s="42"/>
      <c r="EU541" s="42"/>
      <c r="EV541" s="28"/>
      <c r="EX541" s="51"/>
      <c r="EY541" s="96"/>
      <c r="EZ541" s="52"/>
      <c r="FA541" s="54"/>
      <c r="FB541" s="5"/>
      <c r="FC541" s="56"/>
      <c r="FD541" s="55"/>
      <c r="FE541" s="54"/>
      <c r="FF541" s="52"/>
      <c r="FG541" s="5"/>
      <c r="FH541" s="57"/>
      <c r="FI541" s="6"/>
      <c r="FJ541" s="5"/>
    </row>
    <row r="542" spans="27:166">
      <c r="AA542" s="18" t="s">
        <v>131</v>
      </c>
      <c r="AB542" s="22" t="s">
        <v>343</v>
      </c>
      <c r="AC542" s="22" t="s">
        <v>211</v>
      </c>
      <c r="AD542" s="74">
        <v>0</v>
      </c>
      <c r="AE542" s="74">
        <v>10.5</v>
      </c>
      <c r="AF542" s="22">
        <v>724</v>
      </c>
      <c r="AG542" s="22">
        <v>874</v>
      </c>
      <c r="AH542" s="22">
        <v>724</v>
      </c>
      <c r="AI542" s="6">
        <v>8</v>
      </c>
      <c r="AJ542" s="6">
        <v>300</v>
      </c>
      <c r="AK542" s="6">
        <v>12</v>
      </c>
      <c r="AL542" s="6">
        <v>300</v>
      </c>
      <c r="AM542" s="6">
        <v>12</v>
      </c>
      <c r="AN542" s="5" t="str" cm="1">
        <f t="array" ref="AN542">_xll.Dce_Name_SectI(AF542, AG542, AJ542, AI542, AK542, "x", "-", $Q$14)</f>
        <v>(724-874)x300x8x12</v>
      </c>
      <c r="AO542" s="5">
        <f t="shared" si="332"/>
        <v>700</v>
      </c>
      <c r="AP542" s="27">
        <f t="shared" si="333"/>
        <v>128</v>
      </c>
      <c r="AQ542" s="27">
        <f t="shared" si="334"/>
        <v>114125.22666666665</v>
      </c>
      <c r="AR542" s="5">
        <f t="shared" si="335"/>
        <v>5402.9866666666676</v>
      </c>
      <c r="AS542" s="5">
        <f t="shared" si="336"/>
        <v>3152.6305709023936</v>
      </c>
      <c r="AT542" s="27">
        <f t="shared" si="337"/>
        <v>360.19911111111116</v>
      </c>
      <c r="AU542" s="27">
        <f t="shared" si="338"/>
        <v>1771.6</v>
      </c>
      <c r="AV542" s="82">
        <f t="shared" si="339"/>
        <v>4.6711466666666669E-7</v>
      </c>
      <c r="AW542" s="82">
        <f t="shared" si="340"/>
        <v>6843744</v>
      </c>
      <c r="AX542" s="82">
        <f t="shared" si="341"/>
        <v>6.8437439999999997E-6</v>
      </c>
      <c r="AY542" s="70">
        <f t="shared" si="342"/>
        <v>0.16178744234285594</v>
      </c>
      <c r="AZ542" s="16">
        <f t="shared" si="343"/>
        <v>534</v>
      </c>
      <c r="BA542" s="22" t="s">
        <v>313</v>
      </c>
      <c r="BB542" s="23">
        <v>16.354706174628518</v>
      </c>
      <c r="BC542" s="23">
        <v>17.856923061436362</v>
      </c>
      <c r="BD542" s="23">
        <v>0.29731310093196228</v>
      </c>
      <c r="BE542" s="23">
        <v>3.5476803311070032E-2</v>
      </c>
      <c r="BF542" s="23">
        <v>0.33295968313631619</v>
      </c>
      <c r="BG542" s="23">
        <v>111.45986235185921</v>
      </c>
      <c r="BH542" s="42" cm="1">
        <f t="array" ref="BH542">_xll.Bimoment(BE542,AY542,AD542,AE542,$O$75)</f>
        <v>0.3112710004438799</v>
      </c>
      <c r="BI542" s="42">
        <f t="shared" si="344"/>
        <v>5.3091625166421838E-2</v>
      </c>
      <c r="BJ542" s="42">
        <f t="shared" si="345"/>
        <v>2.4801282029772724</v>
      </c>
      <c r="BK542" s="24">
        <f t="shared" si="346"/>
        <v>0.6428571428571429</v>
      </c>
      <c r="BL542" s="26" cm="1">
        <f t="array" ref="BL542">_xll.TCVN5575AnnexEHeSoCx(1,BK542)</f>
        <v>1.1057142857142856</v>
      </c>
      <c r="BM542" s="26">
        <f t="shared" si="347"/>
        <v>1.47</v>
      </c>
      <c r="BN542" s="24">
        <f t="shared" si="348"/>
        <v>1</v>
      </c>
      <c r="BO542" s="26" cm="1">
        <f t="array" ref="BO542">noisuy1chieu(BQ542*BN542,$C$92:$M$92,$C$93:$M$93)</f>
        <v>1.7347537279129028</v>
      </c>
      <c r="BP542" s="24">
        <f t="shared" si="349"/>
        <v>5.8841973284539297E-3</v>
      </c>
      <c r="BQ542" s="26">
        <f t="shared" si="350"/>
        <v>0.14725055868176545</v>
      </c>
      <c r="BR542" s="24">
        <f t="shared" si="351"/>
        <v>2.8959171318473265E-3</v>
      </c>
      <c r="BS542" s="24">
        <f t="shared" si="352"/>
        <v>6.4476697594575061E-3</v>
      </c>
      <c r="BT542" s="42">
        <f t="shared" si="353"/>
        <v>0.15603067314206673</v>
      </c>
      <c r="BU542" s="42">
        <f t="shared" si="354"/>
        <v>0.15958242576967691</v>
      </c>
      <c r="BV542" s="28">
        <f t="shared" si="355"/>
        <v>0.15958242576967691</v>
      </c>
      <c r="BW542" s="5" t="str">
        <f t="shared" si="356"/>
        <v>OK</v>
      </c>
      <c r="BX542" s="51">
        <v>1.2</v>
      </c>
      <c r="BY542" s="96" cm="1">
        <f t="array" ref="BY542">_xll.DCETCVNPhuLucFHeSoOnDinh(AE542*1000, BX542*1000, AH542, AI542, AJ542, AK542, AL542, AM542, $D$29)</f>
        <v>1</v>
      </c>
      <c r="BZ542" s="52">
        <f t="shared" si="357"/>
        <v>0.16281704631383778</v>
      </c>
      <c r="CA542" s="54">
        <f t="shared" si="358"/>
        <v>0.17216063320514263</v>
      </c>
      <c r="CB542" s="5" t="str">
        <f t="shared" si="359"/>
        <v>OK</v>
      </c>
      <c r="CC542" s="56">
        <f t="shared" si="360"/>
        <v>0.40527421278457681</v>
      </c>
      <c r="CD542" s="55">
        <f t="shared" si="361"/>
        <v>0.40527421278457681</v>
      </c>
      <c r="CE542" s="54">
        <f t="shared" si="362"/>
        <v>0.40527421278457681</v>
      </c>
      <c r="CF542" s="52">
        <f t="shared" si="363"/>
        <v>0.38</v>
      </c>
      <c r="CG542" s="5" t="str">
        <f t="shared" si="364"/>
        <v>Check</v>
      </c>
      <c r="CH542" s="57">
        <f t="shared" si="365"/>
        <v>2.9146433111219565</v>
      </c>
      <c r="CI542" s="6">
        <f t="shared" si="366"/>
        <v>3.2</v>
      </c>
      <c r="CJ542" s="5" t="str">
        <f t="shared" si="367"/>
        <v>OK</v>
      </c>
      <c r="DN542" s="181"/>
      <c r="DP542" s="27"/>
      <c r="DQ542" s="27"/>
      <c r="DR542" s="5"/>
      <c r="DS542" s="5"/>
      <c r="DT542" s="27"/>
      <c r="DU542" s="27"/>
      <c r="DV542" s="82"/>
      <c r="DW542" s="82"/>
      <c r="DX542" s="82"/>
      <c r="DY542" s="70"/>
      <c r="DZ542" s="16"/>
      <c r="EH542" s="42"/>
      <c r="EI542" s="42"/>
      <c r="EJ542" s="42"/>
      <c r="EK542" s="24"/>
      <c r="EL542" s="26"/>
      <c r="EM542" s="26"/>
      <c r="EN542" s="24"/>
      <c r="EO542" s="26"/>
      <c r="EP542" s="24"/>
      <c r="EQ542" s="26"/>
      <c r="ER542" s="24"/>
      <c r="ES542" s="24"/>
      <c r="ET542" s="42"/>
      <c r="EU542" s="42"/>
      <c r="EV542" s="28"/>
      <c r="EX542" s="51"/>
      <c r="EY542" s="96"/>
      <c r="EZ542" s="52"/>
      <c r="FA542" s="54"/>
      <c r="FB542" s="5"/>
      <c r="FC542" s="56"/>
      <c r="FD542" s="55"/>
      <c r="FE542" s="54"/>
      <c r="FF542" s="52"/>
      <c r="FG542" s="5"/>
      <c r="FH542" s="57"/>
      <c r="FI542" s="6"/>
      <c r="FJ542" s="5"/>
    </row>
    <row r="543" spans="27:166">
      <c r="AA543" s="18" t="s">
        <v>131</v>
      </c>
      <c r="AB543" s="22" t="s">
        <v>343</v>
      </c>
      <c r="AC543" s="22" t="s">
        <v>211</v>
      </c>
      <c r="AD543" s="74">
        <v>5.25</v>
      </c>
      <c r="AE543" s="74">
        <v>10.5</v>
      </c>
      <c r="AF543" s="22">
        <v>724</v>
      </c>
      <c r="AG543" s="22">
        <v>874</v>
      </c>
      <c r="AH543" s="22">
        <v>798.99999999999989</v>
      </c>
      <c r="AI543" s="6">
        <v>8</v>
      </c>
      <c r="AJ543" s="6">
        <v>300</v>
      </c>
      <c r="AK543" s="6">
        <v>12</v>
      </c>
      <c r="AL543" s="6">
        <v>300</v>
      </c>
      <c r="AM543" s="6">
        <v>12</v>
      </c>
      <c r="AN543" s="5" t="str" cm="1">
        <f t="array" ref="AN543">_xll.Dce_Name_SectI(AF543, AG543, AJ543, AI543, AK543, "x", "-", $Q$14)</f>
        <v>(724-874)x300x8x12</v>
      </c>
      <c r="AO543" s="5">
        <f t="shared" si="332"/>
        <v>774.99999999999989</v>
      </c>
      <c r="AP543" s="27">
        <f t="shared" si="333"/>
        <v>134</v>
      </c>
      <c r="AQ543" s="27">
        <f t="shared" si="334"/>
        <v>142527.3516666666</v>
      </c>
      <c r="AR543" s="5">
        <f t="shared" si="335"/>
        <v>5403.3066666666673</v>
      </c>
      <c r="AS543" s="5">
        <f t="shared" si="336"/>
        <v>3567.6433458489764</v>
      </c>
      <c r="AT543" s="27">
        <f t="shared" si="337"/>
        <v>360.22044444444447</v>
      </c>
      <c r="AU543" s="27">
        <f t="shared" si="338"/>
        <v>2017.2249999999995</v>
      </c>
      <c r="AV543" s="82">
        <f t="shared" si="339"/>
        <v>4.799146666666667E-7</v>
      </c>
      <c r="AW543" s="82">
        <f t="shared" si="340"/>
        <v>8361481.4999999972</v>
      </c>
      <c r="AX543" s="82">
        <f t="shared" si="341"/>
        <v>8.3614814999999972E-6</v>
      </c>
      <c r="AY543" s="70">
        <f t="shared" si="342"/>
        <v>0.1483611975238546</v>
      </c>
      <c r="AZ543" s="16">
        <f t="shared" si="343"/>
        <v>590.24999999999989</v>
      </c>
      <c r="BA543" s="22" t="s">
        <v>313</v>
      </c>
      <c r="BB543" s="23">
        <v>19.278593012583912</v>
      </c>
      <c r="BC543" s="23">
        <v>22.542701726845706</v>
      </c>
      <c r="BD543" s="23">
        <v>0.29731310093196228</v>
      </c>
      <c r="BE543" s="23">
        <v>3.5476803311070032E-2</v>
      </c>
      <c r="BF543" s="23">
        <v>1.8938534630295678</v>
      </c>
      <c r="BG543" s="23">
        <v>5.2843979127263125</v>
      </c>
      <c r="BH543" s="42" cm="1">
        <f t="array" ref="BH543">_xll.Bimoment(BE543,AY543,AD543,AE543,$O$75)</f>
        <v>-0.15213126039226857</v>
      </c>
      <c r="BI543" s="42">
        <f t="shared" si="344"/>
        <v>4.7953725956768112E-2</v>
      </c>
      <c r="BJ543" s="42">
        <f t="shared" si="345"/>
        <v>3.130930795395237</v>
      </c>
      <c r="BK543" s="24">
        <f t="shared" si="346"/>
        <v>0.58064516129032262</v>
      </c>
      <c r="BL543" s="26" cm="1">
        <f t="array" ref="BL543">_xll.TCVN5575AnnexEHeSoCx(1,BK543)</f>
        <v>1.1119354838709676</v>
      </c>
      <c r="BM543" s="26">
        <f t="shared" si="347"/>
        <v>1.47</v>
      </c>
      <c r="BN543" s="24">
        <f t="shared" si="348"/>
        <v>1</v>
      </c>
      <c r="BO543" s="26" cm="1">
        <f t="array" ref="BO543">noisuy1chieu(BQ543*BN543,$C$92:$M$92,$C$93:$M$93)</f>
        <v>1.480183482170105</v>
      </c>
      <c r="BP543" s="24">
        <f t="shared" si="349"/>
        <v>6.6255965773805679E-3</v>
      </c>
      <c r="BQ543" s="26">
        <f t="shared" si="350"/>
        <v>6.1346380360237278E-3</v>
      </c>
      <c r="BR543" s="24">
        <f t="shared" si="351"/>
        <v>1.6470816622660877E-2</v>
      </c>
      <c r="BS543" s="24">
        <f t="shared" si="352"/>
        <v>3.3412588686210095E-3</v>
      </c>
      <c r="BT543" s="42">
        <f t="shared" si="353"/>
        <v>2.9231051236065172E-2</v>
      </c>
      <c r="BU543" s="42">
        <f t="shared" si="354"/>
        <v>1.6101493482025303E-2</v>
      </c>
      <c r="BV543" s="28">
        <f t="shared" si="355"/>
        <v>2.9231051236065172E-2</v>
      </c>
      <c r="BW543" s="5" t="str">
        <f t="shared" si="356"/>
        <v>OK</v>
      </c>
      <c r="BX543" s="51">
        <v>1.2</v>
      </c>
      <c r="BY543" s="96" cm="1">
        <f t="array" ref="BY543">_xll.DCETCVNPhuLucFHeSoOnDinh(AE543*1000, BX543*1000, AH543, AI543, AJ543, AK543, AL543, AM543, $D$29)</f>
        <v>1</v>
      </c>
      <c r="BZ543" s="52">
        <f t="shared" si="357"/>
        <v>6.8213217129592853E-3</v>
      </c>
      <c r="CA543" s="54">
        <f t="shared" si="358"/>
        <v>2.6633397204241169E-2</v>
      </c>
      <c r="CB543" s="5" t="str">
        <f t="shared" si="359"/>
        <v>OK</v>
      </c>
      <c r="CC543" s="56">
        <f t="shared" si="360"/>
        <v>0.40527421278457681</v>
      </c>
      <c r="CD543" s="55">
        <f t="shared" si="361"/>
        <v>0.40527421278457681</v>
      </c>
      <c r="CE543" s="54">
        <f t="shared" si="362"/>
        <v>0.40527421278457681</v>
      </c>
      <c r="CF543" s="52">
        <f t="shared" si="363"/>
        <v>0.38</v>
      </c>
      <c r="CG543" s="5" t="str">
        <f t="shared" si="364"/>
        <v>Check</v>
      </c>
      <c r="CH543" s="57">
        <f t="shared" si="365"/>
        <v>3.2269265230278799</v>
      </c>
      <c r="CI543" s="6">
        <f t="shared" si="366"/>
        <v>3.2</v>
      </c>
      <c r="CJ543" s="5" t="str">
        <f t="shared" si="367"/>
        <v>Gia cường</v>
      </c>
      <c r="DN543" s="181"/>
      <c r="DP543" s="27"/>
      <c r="DQ543" s="27"/>
      <c r="DR543" s="5"/>
      <c r="DS543" s="5"/>
      <c r="DT543" s="27"/>
      <c r="DU543" s="27"/>
      <c r="DV543" s="82"/>
      <c r="DW543" s="82"/>
      <c r="DX543" s="82"/>
      <c r="DY543" s="70"/>
      <c r="DZ543" s="16"/>
      <c r="EH543" s="42"/>
      <c r="EI543" s="42"/>
      <c r="EJ543" s="42"/>
      <c r="EK543" s="24"/>
      <c r="EL543" s="26"/>
      <c r="EM543" s="26"/>
      <c r="EN543" s="24"/>
      <c r="EO543" s="26"/>
      <c r="EP543" s="24"/>
      <c r="EQ543" s="26"/>
      <c r="ER543" s="24"/>
      <c r="ES543" s="24"/>
      <c r="ET543" s="42"/>
      <c r="EU543" s="42"/>
      <c r="EV543" s="28"/>
      <c r="EX543" s="51"/>
      <c r="EY543" s="96"/>
      <c r="EZ543" s="52"/>
      <c r="FA543" s="54"/>
      <c r="FB543" s="5"/>
      <c r="FC543" s="56"/>
      <c r="FD543" s="55"/>
      <c r="FE543" s="54"/>
      <c r="FF543" s="52"/>
      <c r="FG543" s="5"/>
      <c r="FH543" s="57"/>
      <c r="FI543" s="6"/>
      <c r="FJ543" s="5"/>
    </row>
    <row r="544" spans="27:166">
      <c r="AA544" s="18" t="s">
        <v>131</v>
      </c>
      <c r="AB544" s="22" t="s">
        <v>343</v>
      </c>
      <c r="AC544" s="22" t="s">
        <v>211</v>
      </c>
      <c r="AD544" s="74">
        <v>6.47</v>
      </c>
      <c r="AE544" s="74">
        <v>10.5</v>
      </c>
      <c r="AF544" s="22">
        <v>724</v>
      </c>
      <c r="AG544" s="22">
        <v>874</v>
      </c>
      <c r="AH544" s="22">
        <v>816.4552427885651</v>
      </c>
      <c r="AI544" s="6">
        <v>8</v>
      </c>
      <c r="AJ544" s="6">
        <v>300</v>
      </c>
      <c r="AK544" s="6">
        <v>12</v>
      </c>
      <c r="AL544" s="6">
        <v>300</v>
      </c>
      <c r="AM544" s="6">
        <v>12</v>
      </c>
      <c r="AN544" s="5" t="str" cm="1">
        <f t="array" ref="AN544">_xll.Dce_Name_SectI(AF544, AG544, AJ544, AI544, AK544, "x", "-", $Q$14)</f>
        <v>(724-874)x300x8x12</v>
      </c>
      <c r="AO544" s="5">
        <f t="shared" si="332"/>
        <v>792.4552427885651</v>
      </c>
      <c r="AP544" s="27">
        <f t="shared" si="333"/>
        <v>135.39641942308521</v>
      </c>
      <c r="AQ544" s="27">
        <f t="shared" si="334"/>
        <v>149672.00629356262</v>
      </c>
      <c r="AR544" s="5">
        <f t="shared" si="335"/>
        <v>5403.3811423692314</v>
      </c>
      <c r="AS544" s="5">
        <f t="shared" si="336"/>
        <v>3666.3860662432589</v>
      </c>
      <c r="AT544" s="27">
        <f t="shared" si="337"/>
        <v>360.22540949128211</v>
      </c>
      <c r="AU544" s="27">
        <f t="shared" si="338"/>
        <v>2076.0047488425012</v>
      </c>
      <c r="AV544" s="82">
        <f t="shared" si="339"/>
        <v>4.8289369476924839E-7</v>
      </c>
      <c r="AW544" s="82">
        <f t="shared" si="340"/>
        <v>8736501.2082751244</v>
      </c>
      <c r="AX544" s="82">
        <f t="shared" si="341"/>
        <v>8.736501208275125E-6</v>
      </c>
      <c r="AY544" s="70">
        <f t="shared" si="342"/>
        <v>0.1455918056309819</v>
      </c>
      <c r="AZ544" s="16">
        <f t="shared" si="343"/>
        <v>603.34143209142383</v>
      </c>
      <c r="BA544" s="22" t="s">
        <v>313</v>
      </c>
      <c r="BB544" s="23">
        <v>19.964014541748821</v>
      </c>
      <c r="BC544" s="23">
        <v>23.591792425208844</v>
      </c>
      <c r="BD544" s="23">
        <v>0.29731310093196228</v>
      </c>
      <c r="BE544" s="23">
        <v>3.5476803311070032E-2</v>
      </c>
      <c r="BF544" s="23">
        <v>2.2571305282988727</v>
      </c>
      <c r="BG544" s="23">
        <v>22.902304041237304</v>
      </c>
      <c r="BH544" s="42" cm="1">
        <f t="array" ref="BH544">_xll.Bimoment(BE544,AY544,AD544,AE544,$O$75)</f>
        <v>-0.12844964303596001</v>
      </c>
      <c r="BI544" s="42">
        <f t="shared" si="344"/>
        <v>4.6897459452370671E-2</v>
      </c>
      <c r="BJ544" s="42">
        <f t="shared" si="345"/>
        <v>3.2766378368345617</v>
      </c>
      <c r="BK544" s="24">
        <f t="shared" si="346"/>
        <v>0.56785541403764106</v>
      </c>
      <c r="BL544" s="26" cm="1">
        <f t="array" ref="BL544">_xll.TCVN5575AnnexEHeSoCx(1,BK544)</f>
        <v>1.1132144585962358</v>
      </c>
      <c r="BM544" s="26">
        <f t="shared" si="347"/>
        <v>1.47</v>
      </c>
      <c r="BN544" s="24">
        <f t="shared" si="348"/>
        <v>1</v>
      </c>
      <c r="BO544" s="26" cm="1">
        <f t="array" ref="BO544">noisuy1chieu(BQ544*BN544,$C$92:$M$92,$C$93:$M$93)</f>
        <v>1.5128967761993408</v>
      </c>
      <c r="BP544" s="24">
        <f t="shared" si="349"/>
        <v>6.7903967508549101E-3</v>
      </c>
      <c r="BQ544" s="26">
        <f t="shared" si="350"/>
        <v>2.5841433157633473E-2</v>
      </c>
      <c r="BR544" s="24">
        <f t="shared" si="351"/>
        <v>1.9629961523926723E-2</v>
      </c>
      <c r="BS544" s="24">
        <f t="shared" si="352"/>
        <v>2.7002480728651303E-3</v>
      </c>
      <c r="BT544" s="42">
        <f t="shared" si="353"/>
        <v>5.2261791432415106E-2</v>
      </c>
      <c r="BU544" s="42">
        <f t="shared" si="354"/>
        <v>3.5332077981353516E-2</v>
      </c>
      <c r="BV544" s="28">
        <f t="shared" si="355"/>
        <v>5.2261791432415106E-2</v>
      </c>
      <c r="BW544" s="5" t="str">
        <f t="shared" si="356"/>
        <v>OK</v>
      </c>
      <c r="BX544" s="51">
        <v>1.2</v>
      </c>
      <c r="BY544" s="96" cm="1">
        <f t="array" ref="BY544">_xll.DCETCVNPhuLucFHeSoOnDinh(AE544*1000, BX544*1000, AH544, AI544, AJ544, AK544, AL544, AM544, $D$29)</f>
        <v>1</v>
      </c>
      <c r="BZ544" s="52">
        <f t="shared" si="357"/>
        <v>2.8767057021925762E-2</v>
      </c>
      <c r="CA544" s="54">
        <f t="shared" si="358"/>
        <v>5.1097266618717621E-2</v>
      </c>
      <c r="CB544" s="5" t="str">
        <f t="shared" si="359"/>
        <v>OK</v>
      </c>
      <c r="CC544" s="56">
        <f t="shared" si="360"/>
        <v>0.40527421278457681</v>
      </c>
      <c r="CD544" s="55">
        <f t="shared" si="361"/>
        <v>0.40527421278457681</v>
      </c>
      <c r="CE544" s="54">
        <f t="shared" si="362"/>
        <v>0.40527421278457681</v>
      </c>
      <c r="CF544" s="52">
        <f t="shared" si="363"/>
        <v>0.38</v>
      </c>
      <c r="CG544" s="5" t="str">
        <f t="shared" si="364"/>
        <v>Check</v>
      </c>
      <c r="CH544" s="57">
        <f t="shared" si="365"/>
        <v>3.2996062467960248</v>
      </c>
      <c r="CI544" s="6">
        <f t="shared" si="366"/>
        <v>3.2</v>
      </c>
      <c r="CJ544" s="5" t="str">
        <f t="shared" si="367"/>
        <v>Gia cường</v>
      </c>
      <c r="DN544" s="181"/>
      <c r="DP544" s="27"/>
      <c r="DQ544" s="27"/>
      <c r="DR544" s="5"/>
      <c r="DS544" s="5"/>
      <c r="DT544" s="27"/>
      <c r="DU544" s="27"/>
      <c r="DV544" s="82"/>
      <c r="DW544" s="82"/>
      <c r="DX544" s="82"/>
      <c r="DY544" s="70"/>
      <c r="DZ544" s="16"/>
      <c r="EH544" s="42"/>
      <c r="EI544" s="42"/>
      <c r="EJ544" s="42"/>
      <c r="EK544" s="24"/>
      <c r="EL544" s="26"/>
      <c r="EM544" s="26"/>
      <c r="EN544" s="24"/>
      <c r="EO544" s="26"/>
      <c r="EP544" s="24"/>
      <c r="EQ544" s="26"/>
      <c r="ER544" s="24"/>
      <c r="ES544" s="24"/>
      <c r="ET544" s="42"/>
      <c r="EU544" s="42"/>
      <c r="EV544" s="28"/>
      <c r="EX544" s="51"/>
      <c r="EY544" s="96"/>
      <c r="EZ544" s="52"/>
      <c r="FA544" s="54"/>
      <c r="FB544" s="5"/>
      <c r="FC544" s="56"/>
      <c r="FD544" s="55"/>
      <c r="FE544" s="54"/>
      <c r="FF544" s="52"/>
      <c r="FG544" s="5"/>
      <c r="FH544" s="57"/>
      <c r="FI544" s="6"/>
      <c r="FJ544" s="5"/>
    </row>
    <row r="545" spans="27:166">
      <c r="AA545" s="18" t="s">
        <v>131</v>
      </c>
      <c r="AB545" s="22" t="s">
        <v>343</v>
      </c>
      <c r="AC545" s="22" t="s">
        <v>211</v>
      </c>
      <c r="AD545" s="74">
        <v>6.47</v>
      </c>
      <c r="AE545" s="74">
        <v>10.5</v>
      </c>
      <c r="AF545" s="22">
        <v>724</v>
      </c>
      <c r="AG545" s="22">
        <v>874</v>
      </c>
      <c r="AH545" s="22">
        <v>816.4552427885651</v>
      </c>
      <c r="AI545" s="6">
        <v>8</v>
      </c>
      <c r="AJ545" s="6">
        <v>300</v>
      </c>
      <c r="AK545" s="6">
        <v>12</v>
      </c>
      <c r="AL545" s="6">
        <v>300</v>
      </c>
      <c r="AM545" s="6">
        <v>12</v>
      </c>
      <c r="AN545" s="5" t="str" cm="1">
        <f t="array" ref="AN545">_xll.Dce_Name_SectI(AF545, AG545, AJ545, AI545, AK545, "x", "-", $Q$14)</f>
        <v>(724-874)x300x8x12</v>
      </c>
      <c r="AO545" s="5">
        <f t="shared" si="332"/>
        <v>792.4552427885651</v>
      </c>
      <c r="AP545" s="27">
        <f t="shared" si="333"/>
        <v>135.39641942308521</v>
      </c>
      <c r="AQ545" s="27">
        <f t="shared" si="334"/>
        <v>149672.00629356262</v>
      </c>
      <c r="AR545" s="5">
        <f t="shared" si="335"/>
        <v>5403.3811423692314</v>
      </c>
      <c r="AS545" s="5">
        <f t="shared" si="336"/>
        <v>3666.3860662432589</v>
      </c>
      <c r="AT545" s="27">
        <f t="shared" si="337"/>
        <v>360.22540949128211</v>
      </c>
      <c r="AU545" s="27">
        <f t="shared" si="338"/>
        <v>2076.0047488425012</v>
      </c>
      <c r="AV545" s="82">
        <f t="shared" si="339"/>
        <v>4.8289369476924839E-7</v>
      </c>
      <c r="AW545" s="82">
        <f t="shared" si="340"/>
        <v>8736501.2082751244</v>
      </c>
      <c r="AX545" s="82">
        <f t="shared" si="341"/>
        <v>8.736501208275125E-6</v>
      </c>
      <c r="AY545" s="70">
        <f t="shared" si="342"/>
        <v>0.1455918056309819</v>
      </c>
      <c r="AZ545" s="16">
        <f t="shared" si="343"/>
        <v>603.34143209142383</v>
      </c>
      <c r="BA545" s="22" t="s">
        <v>313</v>
      </c>
      <c r="BB545" s="23">
        <v>20.038244740921073</v>
      </c>
      <c r="BC545" s="23">
        <v>22.967459329067879</v>
      </c>
      <c r="BD545" s="23">
        <v>1.8269663821844802</v>
      </c>
      <c r="BE545" s="23">
        <v>3.5471153698039576E-2</v>
      </c>
      <c r="BF545" s="23">
        <v>2.2571306170873982</v>
      </c>
      <c r="BG545" s="23">
        <v>22.902293910677145</v>
      </c>
      <c r="BH545" s="42" cm="1">
        <f t="array" ref="BH545">_xll.Bimoment(BE545,AY545,AD545,AE545,$O$75)</f>
        <v>-0.12842918767613828</v>
      </c>
      <c r="BI545" s="42">
        <f t="shared" si="344"/>
        <v>0.28818131983006084</v>
      </c>
      <c r="BJ545" s="42">
        <f t="shared" si="345"/>
        <v>3.1899249068149831</v>
      </c>
      <c r="BK545" s="24">
        <f t="shared" si="346"/>
        <v>0.56785541403764106</v>
      </c>
      <c r="BL545" s="26" cm="1">
        <f t="array" ref="BL545">_xll.TCVN5575AnnexEHeSoCx(1,BK545)</f>
        <v>1.1132144585962358</v>
      </c>
      <c r="BM545" s="26">
        <f t="shared" si="347"/>
        <v>1.47</v>
      </c>
      <c r="BN545" s="24">
        <f t="shared" si="348"/>
        <v>1</v>
      </c>
      <c r="BO545" s="26" cm="1">
        <f t="array" ref="BO545">noisuy1chieu(BQ545*BN545,$C$92:$M$92,$C$93:$M$93)</f>
        <v>1.5128967761993408</v>
      </c>
      <c r="BP545" s="24">
        <f t="shared" si="349"/>
        <v>6.8156448041570387E-3</v>
      </c>
      <c r="BQ545" s="26">
        <f t="shared" si="350"/>
        <v>2.5841421726984715E-2</v>
      </c>
      <c r="BR545" s="24">
        <f t="shared" si="351"/>
        <v>1.9629962296108625E-2</v>
      </c>
      <c r="BS545" s="24">
        <f t="shared" si="352"/>
        <v>2.6998180635273623E-3</v>
      </c>
      <c r="BT545" s="42">
        <f t="shared" si="353"/>
        <v>5.2287028827250379E-2</v>
      </c>
      <c r="BU545" s="42">
        <f t="shared" si="354"/>
        <v>3.5356884594669118E-2</v>
      </c>
      <c r="BV545" s="28">
        <f t="shared" si="355"/>
        <v>5.2287028827250379E-2</v>
      </c>
      <c r="BW545" s="5" t="str">
        <f t="shared" si="356"/>
        <v>OK</v>
      </c>
      <c r="BX545" s="51">
        <v>1.2</v>
      </c>
      <c r="BY545" s="96" cm="1">
        <f t="array" ref="BY545">_xll.DCETCVNPhuLucFHeSoOnDinh(AE545*1000, BX545*1000, AH545, AI545, AJ545, AK545, AL545, AM545, $D$29)</f>
        <v>1</v>
      </c>
      <c r="BZ545" s="52">
        <f t="shared" si="357"/>
        <v>2.8767044297162297E-2</v>
      </c>
      <c r="CA545" s="54">
        <f t="shared" si="358"/>
        <v>5.1096824656798288E-2</v>
      </c>
      <c r="CB545" s="5" t="str">
        <f t="shared" si="359"/>
        <v>OK</v>
      </c>
      <c r="CC545" s="56">
        <f t="shared" si="360"/>
        <v>0.40527421278457681</v>
      </c>
      <c r="CD545" s="55">
        <f t="shared" si="361"/>
        <v>0.40527421278457681</v>
      </c>
      <c r="CE545" s="54">
        <f t="shared" si="362"/>
        <v>0.40527421278457681</v>
      </c>
      <c r="CF545" s="52">
        <f t="shared" si="363"/>
        <v>0.38</v>
      </c>
      <c r="CG545" s="5" t="str">
        <f t="shared" si="364"/>
        <v>Check</v>
      </c>
      <c r="CH545" s="57">
        <f t="shared" si="365"/>
        <v>3.2996062467960248</v>
      </c>
      <c r="CI545" s="6">
        <f t="shared" si="366"/>
        <v>3.2</v>
      </c>
      <c r="CJ545" s="5" t="str">
        <f t="shared" si="367"/>
        <v>Gia cường</v>
      </c>
      <c r="DN545" s="181"/>
      <c r="DP545" s="27"/>
      <c r="DQ545" s="27"/>
      <c r="DR545" s="5"/>
      <c r="DS545" s="5"/>
      <c r="DT545" s="27"/>
      <c r="DU545" s="27"/>
      <c r="DV545" s="82"/>
      <c r="DW545" s="82"/>
      <c r="DX545" s="82"/>
      <c r="DY545" s="70"/>
      <c r="DZ545" s="16"/>
      <c r="EH545" s="42"/>
      <c r="EI545" s="42"/>
      <c r="EJ545" s="42"/>
      <c r="EK545" s="24"/>
      <c r="EL545" s="26"/>
      <c r="EM545" s="26"/>
      <c r="EN545" s="24"/>
      <c r="EO545" s="26"/>
      <c r="EP545" s="24"/>
      <c r="EQ545" s="26"/>
      <c r="ER545" s="24"/>
      <c r="ES545" s="24"/>
      <c r="ET545" s="42"/>
      <c r="EU545" s="42"/>
      <c r="EV545" s="28"/>
      <c r="EX545" s="51"/>
      <c r="EY545" s="96"/>
      <c r="EZ545" s="52"/>
      <c r="FA545" s="54"/>
      <c r="FB545" s="5"/>
      <c r="FC545" s="56"/>
      <c r="FD545" s="55"/>
      <c r="FE545" s="54"/>
      <c r="FF545" s="52"/>
      <c r="FG545" s="5"/>
      <c r="FH545" s="57"/>
      <c r="FI545" s="6"/>
      <c r="FJ545" s="5"/>
    </row>
    <row r="546" spans="27:166">
      <c r="AA546" s="18" t="s">
        <v>131</v>
      </c>
      <c r="AB546" s="22" t="s">
        <v>343</v>
      </c>
      <c r="AC546" s="22" t="s">
        <v>211</v>
      </c>
      <c r="AD546" s="74">
        <v>9.2899999999999991</v>
      </c>
      <c r="AE546" s="74">
        <v>10.5</v>
      </c>
      <c r="AF546" s="22">
        <v>724</v>
      </c>
      <c r="AG546" s="22">
        <v>874</v>
      </c>
      <c r="AH546" s="22">
        <v>856.73657033341397</v>
      </c>
      <c r="AI546" s="6">
        <v>8</v>
      </c>
      <c r="AJ546" s="6">
        <v>300</v>
      </c>
      <c r="AK546" s="6">
        <v>12</v>
      </c>
      <c r="AL546" s="6">
        <v>300</v>
      </c>
      <c r="AM546" s="6">
        <v>12</v>
      </c>
      <c r="AN546" s="5" t="str" cm="1">
        <f t="array" ref="AN546">_xll.Dce_Name_SectI(AF546, AG546, AJ546, AI546, AK546, "x", "-", $Q$14)</f>
        <v>(724-874)x300x8x12</v>
      </c>
      <c r="AO546" s="5">
        <f t="shared" si="332"/>
        <v>832.73657033341397</v>
      </c>
      <c r="AP546" s="27">
        <f t="shared" si="333"/>
        <v>138.6189256266731</v>
      </c>
      <c r="AQ546" s="27">
        <f t="shared" si="334"/>
        <v>166950.4396903282</v>
      </c>
      <c r="AR546" s="5">
        <f t="shared" si="335"/>
        <v>5403.5530093667558</v>
      </c>
      <c r="AS546" s="5">
        <f t="shared" si="336"/>
        <v>3897.3576119286358</v>
      </c>
      <c r="AT546" s="27">
        <f t="shared" si="337"/>
        <v>360.23686729111705</v>
      </c>
      <c r="AU546" s="27">
        <f t="shared" si="338"/>
        <v>2213.976022170802</v>
      </c>
      <c r="AV546" s="82">
        <f t="shared" si="339"/>
        <v>4.89768374670236E-7</v>
      </c>
      <c r="AW546" s="82">
        <f t="shared" si="340"/>
        <v>9633328.2889918946</v>
      </c>
      <c r="AX546" s="82">
        <f t="shared" si="341"/>
        <v>9.6333282889918949E-6</v>
      </c>
      <c r="AY546" s="70">
        <f t="shared" si="342"/>
        <v>0.13963269631800207</v>
      </c>
      <c r="AZ546" s="16">
        <f t="shared" si="343"/>
        <v>633.55242775006047</v>
      </c>
      <c r="BA546" s="22" t="s">
        <v>313</v>
      </c>
      <c r="BB546" s="23">
        <v>21.627052286142106</v>
      </c>
      <c r="BC546" s="23">
        <v>25.328683364546031</v>
      </c>
      <c r="BD546" s="23">
        <v>1.8269663821844802</v>
      </c>
      <c r="BE546" s="23">
        <v>3.5471153698039576E-2</v>
      </c>
      <c r="BF546" s="23">
        <v>2.8943535707144754</v>
      </c>
      <c r="BG546" s="23">
        <v>91.012030362045451</v>
      </c>
      <c r="BH546" s="42" cm="1">
        <f t="array" ref="BH546">_xll.Bimoment(BE546,AY546,AD546,AE546,$O$75)</f>
        <v>0.11891084964368227</v>
      </c>
      <c r="BI546" s="42">
        <f t="shared" si="344"/>
        <v>0.27424134583356191</v>
      </c>
      <c r="BJ546" s="42">
        <f t="shared" si="345"/>
        <v>3.5178726895202819</v>
      </c>
      <c r="BK546" s="24">
        <f t="shared" si="346"/>
        <v>0.54038697954603754</v>
      </c>
      <c r="BL546" s="26" cm="1">
        <f t="array" ref="BL546">_xll.TCVN5575AnnexEHeSoCx(1,BK546)</f>
        <v>1.1159613020453962</v>
      </c>
      <c r="BM546" s="26">
        <f t="shared" si="347"/>
        <v>1.47</v>
      </c>
      <c r="BN546" s="24">
        <f t="shared" si="348"/>
        <v>1</v>
      </c>
      <c r="BO546" s="26" cm="1">
        <f t="array" ref="BO546">noisuy1chieu(BQ546*BN546,$C$92:$M$92,$C$93:$M$93)</f>
        <v>1.6299712657928467</v>
      </c>
      <c r="BP546" s="24">
        <f t="shared" si="349"/>
        <v>7.1850410509940246E-3</v>
      </c>
      <c r="BQ546" s="26">
        <f t="shared" si="350"/>
        <v>9.636822565386291E-2</v>
      </c>
      <c r="BR546" s="24">
        <f t="shared" si="351"/>
        <v>2.5171004250515733E-2</v>
      </c>
      <c r="BS546" s="24">
        <f t="shared" si="352"/>
        <v>2.2095416105970432E-3</v>
      </c>
      <c r="BT546" s="42">
        <f t="shared" si="353"/>
        <v>0.12872427095537267</v>
      </c>
      <c r="BU546" s="42">
        <f t="shared" si="354"/>
        <v>0.10576280831545397</v>
      </c>
      <c r="BV546" s="28">
        <f t="shared" si="355"/>
        <v>0.12872427095537267</v>
      </c>
      <c r="BW546" s="5" t="str">
        <f t="shared" si="356"/>
        <v>OK</v>
      </c>
      <c r="BX546" s="51">
        <v>1.2</v>
      </c>
      <c r="BY546" s="96" cm="1">
        <f t="array" ref="BY546">_xll.DCETCVNPhuLucFHeSoOnDinh(AE546*1000, BX546*1000, AH546, AI546, AJ546, AK546, AL546, AM546, $D$29)</f>
        <v>1</v>
      </c>
      <c r="BZ546" s="52">
        <f t="shared" si="357"/>
        <v>0.10754321057648941</v>
      </c>
      <c r="CA546" s="54">
        <f t="shared" si="358"/>
        <v>0.13492375643760221</v>
      </c>
      <c r="CB546" s="5" t="str">
        <f t="shared" si="359"/>
        <v>OK</v>
      </c>
      <c r="CC546" s="56">
        <f t="shared" si="360"/>
        <v>0.40527421278457681</v>
      </c>
      <c r="CD546" s="55">
        <f t="shared" si="361"/>
        <v>0.40527421278457681</v>
      </c>
      <c r="CE546" s="54">
        <f t="shared" si="362"/>
        <v>0.40527421278457681</v>
      </c>
      <c r="CF546" s="52">
        <f t="shared" si="363"/>
        <v>0.38</v>
      </c>
      <c r="CG546" s="5" t="str">
        <f t="shared" si="364"/>
        <v>Check</v>
      </c>
      <c r="CH546" s="57">
        <f t="shared" si="365"/>
        <v>3.4673286780698911</v>
      </c>
      <c r="CI546" s="6">
        <f t="shared" si="366"/>
        <v>3.2</v>
      </c>
      <c r="CJ546" s="5" t="str">
        <f t="shared" si="367"/>
        <v>Gia cường</v>
      </c>
      <c r="DN546" s="181"/>
      <c r="DP546" s="27"/>
      <c r="DQ546" s="27"/>
      <c r="DR546" s="5"/>
      <c r="DS546" s="5"/>
      <c r="DT546" s="27"/>
      <c r="DU546" s="27"/>
      <c r="DV546" s="82"/>
      <c r="DW546" s="82"/>
      <c r="DX546" s="82"/>
      <c r="DY546" s="70"/>
      <c r="DZ546" s="16"/>
      <c r="EH546" s="42"/>
      <c r="EI546" s="42"/>
      <c r="EJ546" s="42"/>
      <c r="EK546" s="24"/>
      <c r="EL546" s="26"/>
      <c r="EM546" s="26"/>
      <c r="EN546" s="24"/>
      <c r="EO546" s="26"/>
      <c r="EP546" s="24"/>
      <c r="EQ546" s="26"/>
      <c r="ER546" s="24"/>
      <c r="ES546" s="24"/>
      <c r="ET546" s="42"/>
      <c r="EU546" s="42"/>
      <c r="EV546" s="28"/>
      <c r="EX546" s="51"/>
      <c r="EY546" s="96"/>
      <c r="EZ546" s="52"/>
      <c r="FA546" s="54"/>
      <c r="FB546" s="5"/>
      <c r="FC546" s="56"/>
      <c r="FD546" s="55"/>
      <c r="FE546" s="54"/>
      <c r="FF546" s="52"/>
      <c r="FG546" s="5"/>
      <c r="FH546" s="57"/>
      <c r="FI546" s="6"/>
      <c r="FJ546" s="5"/>
    </row>
    <row r="547" spans="27:166">
      <c r="AA547" s="18" t="s">
        <v>131</v>
      </c>
      <c r="AB547" s="22" t="s">
        <v>343</v>
      </c>
      <c r="AC547" s="22" t="s">
        <v>211</v>
      </c>
      <c r="AD547" s="74">
        <v>9.2899999999999991</v>
      </c>
      <c r="AE547" s="74">
        <v>10.5</v>
      </c>
      <c r="AF547" s="22">
        <v>724</v>
      </c>
      <c r="AG547" s="22">
        <v>874</v>
      </c>
      <c r="AH547" s="22">
        <v>856.73657033341397</v>
      </c>
      <c r="AI547" s="6">
        <v>8</v>
      </c>
      <c r="AJ547" s="6">
        <v>300</v>
      </c>
      <c r="AK547" s="6">
        <v>12</v>
      </c>
      <c r="AL547" s="6">
        <v>300</v>
      </c>
      <c r="AM547" s="6">
        <v>12</v>
      </c>
      <c r="AN547" s="5" t="str" cm="1">
        <f t="array" ref="AN547">_xll.Dce_Name_SectI(AF547, AG547, AJ547, AI547, AK547, "x", "-", $Q$14)</f>
        <v>(724-874)x300x8x12</v>
      </c>
      <c r="AO547" s="5">
        <f t="shared" si="332"/>
        <v>832.73657033341397</v>
      </c>
      <c r="AP547" s="27">
        <f t="shared" si="333"/>
        <v>138.6189256266731</v>
      </c>
      <c r="AQ547" s="27">
        <f t="shared" si="334"/>
        <v>166950.4396903282</v>
      </c>
      <c r="AR547" s="5">
        <f t="shared" si="335"/>
        <v>5403.5530093667558</v>
      </c>
      <c r="AS547" s="5">
        <f t="shared" si="336"/>
        <v>3897.3576119286358</v>
      </c>
      <c r="AT547" s="27">
        <f t="shared" si="337"/>
        <v>360.23686729111705</v>
      </c>
      <c r="AU547" s="27">
        <f t="shared" si="338"/>
        <v>2213.976022170802</v>
      </c>
      <c r="AV547" s="82">
        <f t="shared" si="339"/>
        <v>4.89768374670236E-7</v>
      </c>
      <c r="AW547" s="82">
        <f t="shared" si="340"/>
        <v>9633328.2889918946</v>
      </c>
      <c r="AX547" s="82">
        <f t="shared" si="341"/>
        <v>9.6333282889918949E-6</v>
      </c>
      <c r="AY547" s="70">
        <f t="shared" si="342"/>
        <v>0.13963269631800207</v>
      </c>
      <c r="AZ547" s="16">
        <f t="shared" si="343"/>
        <v>633.55242775006047</v>
      </c>
      <c r="BA547" s="22" t="s">
        <v>313</v>
      </c>
      <c r="BB547" s="23">
        <v>23.148918687104015</v>
      </c>
      <c r="BC547" s="23">
        <v>28.452408927176293</v>
      </c>
      <c r="BD547" s="23">
        <v>0.27459937630078457</v>
      </c>
      <c r="BE547" s="23">
        <v>0.27182885638543763</v>
      </c>
      <c r="BF547" s="23">
        <v>2.6199860580882159</v>
      </c>
      <c r="BG547" s="23">
        <v>89.452431114252249</v>
      </c>
      <c r="BH547" s="42" cm="1">
        <f t="array" ref="BH547">_xll.Bimoment(BE547,AY547,AD547,AE547,$O$75)</f>
        <v>0.91125878074412137</v>
      </c>
      <c r="BI547" s="42">
        <f t="shared" si="344"/>
        <v>4.121942431789076E-2</v>
      </c>
      <c r="BJ547" s="42">
        <f t="shared" si="345"/>
        <v>3.951723462107819</v>
      </c>
      <c r="BK547" s="24">
        <f t="shared" si="346"/>
        <v>0.54038697954603754</v>
      </c>
      <c r="BL547" s="26" cm="1">
        <f t="array" ref="BL547">_xll.TCVN5575AnnexEHeSoCx(1,BK547)</f>
        <v>1.1159613020453962</v>
      </c>
      <c r="BM547" s="26">
        <f t="shared" si="347"/>
        <v>1.47</v>
      </c>
      <c r="BN547" s="24">
        <f t="shared" si="348"/>
        <v>1</v>
      </c>
      <c r="BO547" s="26" cm="1">
        <f t="array" ref="BO547">noisuy1chieu(BQ547*BN547,$C$92:$M$92,$C$93:$M$93)</f>
        <v>1.6272299289703369</v>
      </c>
      <c r="BP547" s="24">
        <f t="shared" si="349"/>
        <v>7.6906426660623174E-3</v>
      </c>
      <c r="BQ547" s="26">
        <f t="shared" si="350"/>
        <v>9.4716841637452628E-2</v>
      </c>
      <c r="BR547" s="24">
        <f t="shared" si="351"/>
        <v>2.2784942680016514E-2</v>
      </c>
      <c r="BS547" s="24">
        <f t="shared" si="352"/>
        <v>1.6961078086440623E-2</v>
      </c>
      <c r="BT547" s="42">
        <f t="shared" si="353"/>
        <v>0.12519242698353145</v>
      </c>
      <c r="BU547" s="42">
        <f t="shared" si="354"/>
        <v>0.11936856238995557</v>
      </c>
      <c r="BV547" s="28">
        <f t="shared" si="355"/>
        <v>0.12519242698353145</v>
      </c>
      <c r="BW547" s="5" t="str">
        <f t="shared" si="356"/>
        <v>OK</v>
      </c>
      <c r="BX547" s="51">
        <v>1.2</v>
      </c>
      <c r="BY547" s="96" cm="1">
        <f t="array" ref="BY547">_xll.DCETCVNPhuLucFHeSoOnDinh(AE547*1000, BX547*1000, AH547, AI547, AJ547, AK547, AL547, AM547, $D$29)</f>
        <v>1</v>
      </c>
      <c r="BZ547" s="52">
        <f t="shared" si="357"/>
        <v>0.10570032991935924</v>
      </c>
      <c r="CA547" s="54">
        <f t="shared" si="358"/>
        <v>0.14544635068581638</v>
      </c>
      <c r="CB547" s="5" t="str">
        <f t="shared" si="359"/>
        <v>OK</v>
      </c>
      <c r="CC547" s="56">
        <f t="shared" si="360"/>
        <v>0.40527421278457681</v>
      </c>
      <c r="CD547" s="55">
        <f t="shared" si="361"/>
        <v>0.40527421278457681</v>
      </c>
      <c r="CE547" s="54">
        <f t="shared" si="362"/>
        <v>0.40527421278457681</v>
      </c>
      <c r="CF547" s="52">
        <f t="shared" si="363"/>
        <v>0.38</v>
      </c>
      <c r="CG547" s="5" t="str">
        <f t="shared" si="364"/>
        <v>Check</v>
      </c>
      <c r="CH547" s="57">
        <f t="shared" si="365"/>
        <v>3.4673286780698911</v>
      </c>
      <c r="CI547" s="6">
        <f t="shared" si="366"/>
        <v>3.2</v>
      </c>
      <c r="CJ547" s="5" t="str">
        <f t="shared" si="367"/>
        <v>Gia cường</v>
      </c>
      <c r="DN547" s="181"/>
      <c r="DP547" s="27"/>
      <c r="DQ547" s="27"/>
      <c r="DR547" s="5"/>
      <c r="DS547" s="5"/>
      <c r="DT547" s="27"/>
      <c r="DU547" s="27"/>
      <c r="DV547" s="82"/>
      <c r="DW547" s="82"/>
      <c r="DX547" s="82"/>
      <c r="DY547" s="70"/>
      <c r="DZ547" s="16"/>
      <c r="EH547" s="42"/>
      <c r="EI547" s="42"/>
      <c r="EJ547" s="42"/>
      <c r="EK547" s="24"/>
      <c r="EL547" s="26"/>
      <c r="EM547" s="26"/>
      <c r="EN547" s="24"/>
      <c r="EO547" s="26"/>
      <c r="EP547" s="24"/>
      <c r="EQ547" s="26"/>
      <c r="ER547" s="24"/>
      <c r="ES547" s="24"/>
      <c r="ET547" s="42"/>
      <c r="EU547" s="42"/>
      <c r="EV547" s="28"/>
      <c r="EX547" s="51"/>
      <c r="EY547" s="96"/>
      <c r="EZ547" s="52"/>
      <c r="FA547" s="54"/>
      <c r="FB547" s="5"/>
      <c r="FC547" s="56"/>
      <c r="FD547" s="55"/>
      <c r="FE547" s="54"/>
      <c r="FF547" s="52"/>
      <c r="FG547" s="5"/>
      <c r="FH547" s="57"/>
      <c r="FI547" s="6"/>
      <c r="FJ547" s="5"/>
    </row>
    <row r="548" spans="27:166">
      <c r="AA548" s="18" t="s">
        <v>131</v>
      </c>
      <c r="AB548" s="22" t="s">
        <v>343</v>
      </c>
      <c r="AC548" s="22" t="s">
        <v>211</v>
      </c>
      <c r="AD548" s="74">
        <v>10.5</v>
      </c>
      <c r="AE548" s="74">
        <v>10.5</v>
      </c>
      <c r="AF548" s="22">
        <v>724</v>
      </c>
      <c r="AG548" s="22">
        <v>874</v>
      </c>
      <c r="AH548" s="22">
        <v>874</v>
      </c>
      <c r="AI548" s="6">
        <v>8</v>
      </c>
      <c r="AJ548" s="6">
        <v>300</v>
      </c>
      <c r="AK548" s="6">
        <v>12</v>
      </c>
      <c r="AL548" s="6">
        <v>300</v>
      </c>
      <c r="AM548" s="6">
        <v>12</v>
      </c>
      <c r="AN548" s="5" t="str" cm="1">
        <f t="array" ref="AN548">_xll.Dce_Name_SectI(AF548, AG548, AJ548, AI548, AK548, "x", "-", $Q$14)</f>
        <v>(724-874)x300x8x12</v>
      </c>
      <c r="AO548" s="5">
        <f t="shared" si="332"/>
        <v>850</v>
      </c>
      <c r="AP548" s="27">
        <f t="shared" si="333"/>
        <v>140</v>
      </c>
      <c r="AQ548" s="27">
        <f t="shared" si="334"/>
        <v>174698.22666666668</v>
      </c>
      <c r="AR548" s="5">
        <f t="shared" si="335"/>
        <v>5403.626666666667</v>
      </c>
      <c r="AS548" s="5">
        <f t="shared" si="336"/>
        <v>3997.6710907704046</v>
      </c>
      <c r="AT548" s="27">
        <f t="shared" si="337"/>
        <v>360.24177777777783</v>
      </c>
      <c r="AU548" s="27">
        <f t="shared" si="338"/>
        <v>2274.1</v>
      </c>
      <c r="AV548" s="82">
        <f t="shared" si="339"/>
        <v>4.9271466666666671E-7</v>
      </c>
      <c r="AW548" s="82">
        <f t="shared" si="340"/>
        <v>10031094</v>
      </c>
      <c r="AX548" s="82">
        <f t="shared" si="341"/>
        <v>1.0031094E-5</v>
      </c>
      <c r="AY548" s="70">
        <f t="shared" si="342"/>
        <v>0.13724721180314908</v>
      </c>
      <c r="AZ548" s="16">
        <f t="shared" si="343"/>
        <v>646.5</v>
      </c>
      <c r="BA548" s="22" t="s">
        <v>313</v>
      </c>
      <c r="BB548" s="23">
        <v>23.832878685956199</v>
      </c>
      <c r="BC548" s="23">
        <v>29.438841231270505</v>
      </c>
      <c r="BD548" s="23">
        <v>0.27459937630078457</v>
      </c>
      <c r="BE548" s="23">
        <v>0.27182885638543763</v>
      </c>
      <c r="BF548" s="23">
        <v>2.2881491667402281</v>
      </c>
      <c r="BG548" s="23">
        <v>124.4330266097444</v>
      </c>
      <c r="BH548" s="42" cm="1">
        <f t="array" ref="BH548">_xll.Bimoment(BE548,AY548,AD548,AE548,$O$75)</f>
        <v>2.4150485455540203</v>
      </c>
      <c r="BI548" s="42">
        <f t="shared" si="344"/>
        <v>4.0382261220703611E-2</v>
      </c>
      <c r="BJ548" s="42">
        <f t="shared" si="345"/>
        <v>4.0887279487875707</v>
      </c>
      <c r="BK548" s="24">
        <f t="shared" si="346"/>
        <v>0.52941176470588236</v>
      </c>
      <c r="BL548" s="26" cm="1">
        <f t="array" ref="BL548">_xll.TCVN5575AnnexEHeSoCx(1,BK548)</f>
        <v>1.1170588235294117</v>
      </c>
      <c r="BM548" s="26">
        <f t="shared" si="347"/>
        <v>1.47</v>
      </c>
      <c r="BN548" s="24">
        <f t="shared" si="348"/>
        <v>1</v>
      </c>
      <c r="BO548" s="26" cm="1">
        <f t="array" ref="BO548">noisuy1chieu(BQ548*BN548,$C$92:$M$92,$C$93:$M$93)</f>
        <v>1.6951966285705566</v>
      </c>
      <c r="BP548" s="24">
        <f t="shared" si="349"/>
        <v>7.8397627256434864E-3</v>
      </c>
      <c r="BQ548" s="26">
        <f t="shared" si="350"/>
        <v>0.1283237415250271</v>
      </c>
      <c r="BR548" s="24">
        <f t="shared" si="351"/>
        <v>1.9898822280046025E-2</v>
      </c>
      <c r="BS548" s="24">
        <f t="shared" si="352"/>
        <v>4.2284428597935471E-2</v>
      </c>
      <c r="BT548" s="42">
        <f t="shared" si="353"/>
        <v>0.15606232653071661</v>
      </c>
      <c r="BU548" s="42">
        <f t="shared" si="354"/>
        <v>0.17844793284860605</v>
      </c>
      <c r="BV548" s="28">
        <f t="shared" si="355"/>
        <v>0.17844793284860605</v>
      </c>
      <c r="BW548" s="5" t="str">
        <f t="shared" si="356"/>
        <v>OK</v>
      </c>
      <c r="BX548" s="51">
        <v>1.2</v>
      </c>
      <c r="BY548" s="96" cm="1">
        <f t="array" ref="BY548">_xll.DCETCVNPhuLucFHeSoOnDinh(AE548*1000, BX548*1000, AH548, AI548, AJ548, AK548, AL548, AM548, $D$29)</f>
        <v>1</v>
      </c>
      <c r="BZ548" s="52">
        <f t="shared" si="357"/>
        <v>0.1433451677388391</v>
      </c>
      <c r="CA548" s="54">
        <f t="shared" si="358"/>
        <v>0.20552841861682059</v>
      </c>
      <c r="CB548" s="5" t="str">
        <f t="shared" si="359"/>
        <v>OK</v>
      </c>
      <c r="CC548" s="56">
        <f t="shared" si="360"/>
        <v>0.40527421278457681</v>
      </c>
      <c r="CD548" s="55">
        <f t="shared" si="361"/>
        <v>0.40527421278457681</v>
      </c>
      <c r="CE548" s="54">
        <f t="shared" si="362"/>
        <v>0.40527421278457681</v>
      </c>
      <c r="CF548" s="52">
        <f t="shared" si="363"/>
        <v>0.38</v>
      </c>
      <c r="CG548" s="5" t="str">
        <f t="shared" si="364"/>
        <v>Check</v>
      </c>
      <c r="CH548" s="57">
        <f t="shared" si="365"/>
        <v>3.5392097349338045</v>
      </c>
      <c r="CI548" s="6">
        <f t="shared" si="366"/>
        <v>3.2</v>
      </c>
      <c r="CJ548" s="5" t="str">
        <f t="shared" si="367"/>
        <v>Gia cường</v>
      </c>
      <c r="DN548" s="181"/>
      <c r="DP548" s="27"/>
      <c r="DQ548" s="27"/>
      <c r="DR548" s="5"/>
      <c r="DS548" s="5"/>
      <c r="DT548" s="27"/>
      <c r="DU548" s="27"/>
      <c r="DV548" s="82"/>
      <c r="DW548" s="82"/>
      <c r="DX548" s="82"/>
      <c r="DY548" s="70"/>
      <c r="DZ548" s="16"/>
      <c r="EH548" s="42"/>
      <c r="EI548" s="42"/>
      <c r="EJ548" s="42"/>
      <c r="EK548" s="24"/>
      <c r="EL548" s="26"/>
      <c r="EM548" s="26"/>
      <c r="EN548" s="24"/>
      <c r="EO548" s="26"/>
      <c r="EP548" s="24"/>
      <c r="EQ548" s="26"/>
      <c r="ER548" s="24"/>
      <c r="ES548" s="24"/>
      <c r="ET548" s="42"/>
      <c r="EU548" s="42"/>
      <c r="EV548" s="28"/>
      <c r="EX548" s="51"/>
      <c r="EY548" s="96"/>
      <c r="EZ548" s="52"/>
      <c r="FA548" s="54"/>
      <c r="FB548" s="5"/>
      <c r="FC548" s="56"/>
      <c r="FD548" s="55"/>
      <c r="FE548" s="54"/>
      <c r="FF548" s="52"/>
      <c r="FG548" s="5"/>
      <c r="FH548" s="57"/>
      <c r="FI548" s="6"/>
      <c r="FJ548" s="5"/>
    </row>
    <row r="549" spans="27:166">
      <c r="AA549" s="18" t="s">
        <v>131</v>
      </c>
      <c r="AB549" s="22" t="s">
        <v>343</v>
      </c>
      <c r="AC549" s="22" t="s">
        <v>211</v>
      </c>
      <c r="AD549" s="74">
        <v>0</v>
      </c>
      <c r="AE549" s="74">
        <v>10.5</v>
      </c>
      <c r="AF549" s="22">
        <v>724</v>
      </c>
      <c r="AG549" s="22">
        <v>874</v>
      </c>
      <c r="AH549" s="22">
        <v>724</v>
      </c>
      <c r="AI549" s="6">
        <v>8</v>
      </c>
      <c r="AJ549" s="6">
        <v>300</v>
      </c>
      <c r="AK549" s="6">
        <v>12</v>
      </c>
      <c r="AL549" s="6">
        <v>300</v>
      </c>
      <c r="AM549" s="6">
        <v>12</v>
      </c>
      <c r="AN549" s="5" t="str" cm="1">
        <f t="array" ref="AN549">_xll.Dce_Name_SectI(AF549, AG549, AJ549, AI549, AK549, "x", "-", $Q$14)</f>
        <v>(724-874)x300x8x12</v>
      </c>
      <c r="AO549" s="5">
        <f t="shared" si="332"/>
        <v>700</v>
      </c>
      <c r="AP549" s="27">
        <f t="shared" si="333"/>
        <v>128</v>
      </c>
      <c r="AQ549" s="27">
        <f t="shared" si="334"/>
        <v>114125.22666666665</v>
      </c>
      <c r="AR549" s="5">
        <f t="shared" si="335"/>
        <v>5402.9866666666676</v>
      </c>
      <c r="AS549" s="5">
        <f t="shared" si="336"/>
        <v>3152.6305709023936</v>
      </c>
      <c r="AT549" s="27">
        <f t="shared" si="337"/>
        <v>360.19911111111116</v>
      </c>
      <c r="AU549" s="27">
        <f t="shared" si="338"/>
        <v>1771.6</v>
      </c>
      <c r="AV549" s="82">
        <f t="shared" si="339"/>
        <v>4.6711466666666669E-7</v>
      </c>
      <c r="AW549" s="82">
        <f t="shared" si="340"/>
        <v>6843744</v>
      </c>
      <c r="AX549" s="82">
        <f t="shared" si="341"/>
        <v>6.8437439999999997E-6</v>
      </c>
      <c r="AY549" s="70">
        <f t="shared" si="342"/>
        <v>0.16178744234285594</v>
      </c>
      <c r="AZ549" s="16">
        <f t="shared" si="343"/>
        <v>534</v>
      </c>
      <c r="BA549" s="22" t="s">
        <v>314</v>
      </c>
      <c r="BB549" s="23">
        <v>100.28683153199017</v>
      </c>
      <c r="BC549" s="23">
        <v>30.338132689540288</v>
      </c>
      <c r="BD549" s="23">
        <v>0.1437008434321303</v>
      </c>
      <c r="BE549" s="23">
        <v>3.7291454921122617E-2</v>
      </c>
      <c r="BF549" s="23">
        <v>0.33718680627664099</v>
      </c>
      <c r="BG549" s="23">
        <v>137.82693789832308</v>
      </c>
      <c r="BH549" s="42" cm="1">
        <f t="array" ref="BH549">_xll.Bimoment(BE549,AY549,AD549,AE549,$O$75)</f>
        <v>0.32719262723661613</v>
      </c>
      <c r="BI549" s="42">
        <f t="shared" si="344"/>
        <v>2.5660864898594697E-2</v>
      </c>
      <c r="BJ549" s="42">
        <f t="shared" si="345"/>
        <v>4.2136295402139288</v>
      </c>
      <c r="BK549" s="24">
        <f t="shared" si="346"/>
        <v>0.6428571428571429</v>
      </c>
      <c r="BL549" s="26" cm="1">
        <f t="array" ref="BL549">_xll.TCVN5575AnnexEHeSoCx(1,BK549)</f>
        <v>1.1057142857142856</v>
      </c>
      <c r="BM549" s="26">
        <f t="shared" si="347"/>
        <v>1.47</v>
      </c>
      <c r="BN549" s="24">
        <f t="shared" si="348"/>
        <v>1</v>
      </c>
      <c r="BO549" s="26" cm="1">
        <f t="array" ref="BO549">noisuy1chieu(BQ549*BN549,$C$92:$M$92,$C$93:$M$93)</f>
        <v>1.8075562715530396</v>
      </c>
      <c r="BP549" s="24">
        <f t="shared" si="349"/>
        <v>3.6081816443458641E-2</v>
      </c>
      <c r="BQ549" s="26">
        <f t="shared" si="350"/>
        <v>0.18208432325940813</v>
      </c>
      <c r="BR549" s="24">
        <f t="shared" si="351"/>
        <v>2.9326825390137042E-3</v>
      </c>
      <c r="BS549" s="24">
        <f t="shared" si="352"/>
        <v>6.5044957758134455E-3</v>
      </c>
      <c r="BT549" s="42">
        <f t="shared" si="353"/>
        <v>0.22109882224188049</v>
      </c>
      <c r="BU549" s="42">
        <f t="shared" si="354"/>
        <v>0.22467063547868021</v>
      </c>
      <c r="BV549" s="28">
        <f t="shared" si="355"/>
        <v>0.22467063547868021</v>
      </c>
      <c r="BW549" s="5" t="str">
        <f t="shared" si="356"/>
        <v>OK</v>
      </c>
      <c r="BX549" s="51">
        <v>1.2</v>
      </c>
      <c r="BY549" s="96" cm="1">
        <f t="array" ref="BY549">_xll.DCETCVNPhuLucFHeSoOnDinh(AE549*1000, BX549*1000, AH549, AI549, AJ549, AK549, AL549, AM549, $D$29)</f>
        <v>1</v>
      </c>
      <c r="BZ549" s="52">
        <f t="shared" si="357"/>
        <v>0.20133323743254555</v>
      </c>
      <c r="CA549" s="54">
        <f t="shared" si="358"/>
        <v>0.21077041574737271</v>
      </c>
      <c r="CB549" s="5" t="str">
        <f t="shared" si="359"/>
        <v>OK</v>
      </c>
      <c r="CC549" s="56">
        <f t="shared" si="360"/>
        <v>0.40527421278457681</v>
      </c>
      <c r="CD549" s="55">
        <f t="shared" si="361"/>
        <v>0.40527421278457681</v>
      </c>
      <c r="CE549" s="54">
        <f t="shared" si="362"/>
        <v>0.40527421278457681</v>
      </c>
      <c r="CF549" s="52">
        <f t="shared" si="363"/>
        <v>0.38</v>
      </c>
      <c r="CG549" s="5" t="str">
        <f t="shared" si="364"/>
        <v>Check</v>
      </c>
      <c r="CH549" s="57">
        <f t="shared" si="365"/>
        <v>2.9146433111219565</v>
      </c>
      <c r="CI549" s="6">
        <f t="shared" si="366"/>
        <v>3.2</v>
      </c>
      <c r="CJ549" s="5" t="str">
        <f t="shared" si="367"/>
        <v>OK</v>
      </c>
      <c r="DN549" s="181"/>
      <c r="DP549" s="27"/>
      <c r="DQ549" s="27"/>
      <c r="DR549" s="5"/>
      <c r="DS549" s="5"/>
      <c r="DT549" s="27"/>
      <c r="DU549" s="27"/>
      <c r="DV549" s="82"/>
      <c r="DW549" s="82"/>
      <c r="DX549" s="82"/>
      <c r="DY549" s="70"/>
      <c r="DZ549" s="16"/>
      <c r="EH549" s="42"/>
      <c r="EI549" s="42"/>
      <c r="EJ549" s="42"/>
      <c r="EK549" s="24"/>
      <c r="EL549" s="26"/>
      <c r="EM549" s="26"/>
      <c r="EN549" s="24"/>
      <c r="EO549" s="26"/>
      <c r="EP549" s="24"/>
      <c r="EQ549" s="26"/>
      <c r="ER549" s="24"/>
      <c r="ES549" s="24"/>
      <c r="ET549" s="42"/>
      <c r="EU549" s="42"/>
      <c r="EV549" s="28"/>
      <c r="EX549" s="51"/>
      <c r="EY549" s="96"/>
      <c r="EZ549" s="52"/>
      <c r="FA549" s="54"/>
      <c r="FB549" s="5"/>
      <c r="FC549" s="56"/>
      <c r="FD549" s="55"/>
      <c r="FE549" s="54"/>
      <c r="FF549" s="52"/>
      <c r="FG549" s="5"/>
      <c r="FH549" s="57"/>
      <c r="FI549" s="6"/>
      <c r="FJ549" s="5"/>
    </row>
    <row r="550" spans="27:166">
      <c r="AA550" s="18" t="s">
        <v>131</v>
      </c>
      <c r="AB550" s="22" t="s">
        <v>343</v>
      </c>
      <c r="AC550" s="22" t="s">
        <v>211</v>
      </c>
      <c r="AD550" s="74">
        <v>5.25</v>
      </c>
      <c r="AE550" s="74">
        <v>10.5</v>
      </c>
      <c r="AF550" s="22">
        <v>724</v>
      </c>
      <c r="AG550" s="22">
        <v>874</v>
      </c>
      <c r="AH550" s="22">
        <v>798.99999999999989</v>
      </c>
      <c r="AI550" s="6">
        <v>8</v>
      </c>
      <c r="AJ550" s="6">
        <v>300</v>
      </c>
      <c r="AK550" s="6">
        <v>12</v>
      </c>
      <c r="AL550" s="6">
        <v>300</v>
      </c>
      <c r="AM550" s="6">
        <v>12</v>
      </c>
      <c r="AN550" s="5" t="str" cm="1">
        <f t="array" ref="AN550">_xll.Dce_Name_SectI(AF550, AG550, AJ550, AI550, AK550, "x", "-", $Q$14)</f>
        <v>(724-874)x300x8x12</v>
      </c>
      <c r="AO550" s="5">
        <f t="shared" si="332"/>
        <v>774.99999999999989</v>
      </c>
      <c r="AP550" s="27">
        <f t="shared" si="333"/>
        <v>134</v>
      </c>
      <c r="AQ550" s="27">
        <f t="shared" si="334"/>
        <v>142527.3516666666</v>
      </c>
      <c r="AR550" s="5">
        <f t="shared" si="335"/>
        <v>5403.3066666666673</v>
      </c>
      <c r="AS550" s="5">
        <f t="shared" si="336"/>
        <v>3567.6433458489764</v>
      </c>
      <c r="AT550" s="27">
        <f t="shared" si="337"/>
        <v>360.22044444444447</v>
      </c>
      <c r="AU550" s="27">
        <f t="shared" si="338"/>
        <v>2017.2249999999995</v>
      </c>
      <c r="AV550" s="82">
        <f t="shared" si="339"/>
        <v>4.799146666666667E-7</v>
      </c>
      <c r="AW550" s="82">
        <f t="shared" si="340"/>
        <v>8361481.4999999972</v>
      </c>
      <c r="AX550" s="82">
        <f t="shared" si="341"/>
        <v>8.3614814999999972E-6</v>
      </c>
      <c r="AY550" s="70">
        <f t="shared" si="342"/>
        <v>0.1483611975238546</v>
      </c>
      <c r="AZ550" s="16">
        <f t="shared" si="343"/>
        <v>590.24999999999989</v>
      </c>
      <c r="BA550" s="22" t="s">
        <v>314</v>
      </c>
      <c r="BB550" s="23">
        <v>103.21071836994555</v>
      </c>
      <c r="BC550" s="23">
        <v>23.289854024130271</v>
      </c>
      <c r="BD550" s="23">
        <v>0.1437008434321303</v>
      </c>
      <c r="BE550" s="23">
        <v>3.7291454921122617E-2</v>
      </c>
      <c r="BF550" s="23">
        <v>1.0916162342955424</v>
      </c>
      <c r="BG550" s="23">
        <v>2.8200778552407288</v>
      </c>
      <c r="BH550" s="42" cm="1">
        <f t="array" ref="BH550">_xll.Bimoment(BE550,AY550,AD550,AE550,$O$75)</f>
        <v>-0.15991283062534581</v>
      </c>
      <c r="BI550" s="42">
        <f t="shared" si="344"/>
        <v>2.3177555392279083E-2</v>
      </c>
      <c r="BJ550" s="42">
        <f t="shared" si="345"/>
        <v>3.2347019477958709</v>
      </c>
      <c r="BK550" s="24">
        <f t="shared" si="346"/>
        <v>0.58064516129032262</v>
      </c>
      <c r="BL550" s="26" cm="1">
        <f t="array" ref="BL550">_xll.TCVN5575AnnexEHeSoCx(1,BK550)</f>
        <v>1.1119354838709676</v>
      </c>
      <c r="BM550" s="26">
        <f t="shared" si="347"/>
        <v>1.47</v>
      </c>
      <c r="BN550" s="24">
        <f t="shared" si="348"/>
        <v>1</v>
      </c>
      <c r="BO550" s="26" cm="1">
        <f t="array" ref="BO550">noisuy1chieu(BQ550*BN550,$C$92:$M$92,$C$93:$M$93)</f>
        <v>1.4754345417022705</v>
      </c>
      <c r="BP550" s="24">
        <f t="shared" si="349"/>
        <v>3.5471083493205963E-2</v>
      </c>
      <c r="BQ550" s="26">
        <f t="shared" si="350"/>
        <v>3.2738179752974999E-3</v>
      </c>
      <c r="BR550" s="24">
        <f t="shared" si="351"/>
        <v>9.4937708584060514E-3</v>
      </c>
      <c r="BS550" s="24">
        <f t="shared" si="352"/>
        <v>3.5234700056944956E-3</v>
      </c>
      <c r="BT550" s="42">
        <f t="shared" si="353"/>
        <v>4.8238672326909517E-2</v>
      </c>
      <c r="BU550" s="42">
        <f t="shared" si="354"/>
        <v>4.2268371474197958E-2</v>
      </c>
      <c r="BV550" s="28">
        <f t="shared" si="355"/>
        <v>4.8238672326909517E-2</v>
      </c>
      <c r="BW550" s="5" t="str">
        <f t="shared" si="356"/>
        <v>OK</v>
      </c>
      <c r="BX550" s="51">
        <v>1.2</v>
      </c>
      <c r="BY550" s="96" cm="1">
        <f t="array" ref="BY550">_xll.DCETCVNPhuLucFHeSoOnDinh(AE550*1000, BX550*1000, AH550, AI550, AJ550, AK550, AL550, AM550, $D$29)</f>
        <v>1</v>
      </c>
      <c r="BZ550" s="52">
        <f t="shared" si="357"/>
        <v>3.6402743744678966E-3</v>
      </c>
      <c r="CA550" s="54">
        <f t="shared" si="358"/>
        <v>1.6657515238568444E-2</v>
      </c>
      <c r="CB550" s="5" t="str">
        <f t="shared" si="359"/>
        <v>OK</v>
      </c>
      <c r="CC550" s="56">
        <f t="shared" si="360"/>
        <v>0.40527421278457681</v>
      </c>
      <c r="CD550" s="55">
        <f t="shared" si="361"/>
        <v>0.40527421278457681</v>
      </c>
      <c r="CE550" s="54">
        <f t="shared" si="362"/>
        <v>0.40527421278457681</v>
      </c>
      <c r="CF550" s="52">
        <f t="shared" si="363"/>
        <v>0.38</v>
      </c>
      <c r="CG550" s="5" t="str">
        <f t="shared" si="364"/>
        <v>Check</v>
      </c>
      <c r="CH550" s="57">
        <f t="shared" si="365"/>
        <v>3.2269265230278799</v>
      </c>
      <c r="CI550" s="6">
        <f t="shared" si="366"/>
        <v>3.2</v>
      </c>
      <c r="CJ550" s="5" t="str">
        <f t="shared" si="367"/>
        <v>Gia cường</v>
      </c>
      <c r="DN550" s="181"/>
      <c r="DP550" s="27"/>
      <c r="DQ550" s="27"/>
      <c r="DR550" s="5"/>
      <c r="DS550" s="5"/>
      <c r="DT550" s="27"/>
      <c r="DU550" s="27"/>
      <c r="DV550" s="82"/>
      <c r="DW550" s="82"/>
      <c r="DX550" s="82"/>
      <c r="DY550" s="70"/>
      <c r="DZ550" s="16"/>
      <c r="EH550" s="42"/>
      <c r="EI550" s="42"/>
      <c r="EJ550" s="42"/>
      <c r="EK550" s="24"/>
      <c r="EL550" s="26"/>
      <c r="EM550" s="26"/>
      <c r="EN550" s="24"/>
      <c r="EO550" s="26"/>
      <c r="EP550" s="24"/>
      <c r="EQ550" s="26"/>
      <c r="ER550" s="24"/>
      <c r="ES550" s="24"/>
      <c r="ET550" s="42"/>
      <c r="EU550" s="42"/>
      <c r="EV550" s="28"/>
      <c r="EX550" s="51"/>
      <c r="EY550" s="96"/>
      <c r="EZ550" s="52"/>
      <c r="FA550" s="54"/>
      <c r="FB550" s="5"/>
      <c r="FC550" s="56"/>
      <c r="FD550" s="55"/>
      <c r="FE550" s="54"/>
      <c r="FF550" s="52"/>
      <c r="FG550" s="5"/>
      <c r="FH550" s="57"/>
      <c r="FI550" s="6"/>
      <c r="FJ550" s="5"/>
    </row>
    <row r="551" spans="27:166">
      <c r="AA551" s="18" t="s">
        <v>131</v>
      </c>
      <c r="AB551" s="22" t="s">
        <v>343</v>
      </c>
      <c r="AC551" s="22" t="s">
        <v>211</v>
      </c>
      <c r="AD551" s="74">
        <v>6.47</v>
      </c>
      <c r="AE551" s="74">
        <v>10.5</v>
      </c>
      <c r="AF551" s="22">
        <v>724</v>
      </c>
      <c r="AG551" s="22">
        <v>874</v>
      </c>
      <c r="AH551" s="22">
        <v>816.4552427885651</v>
      </c>
      <c r="AI551" s="6">
        <v>8</v>
      </c>
      <c r="AJ551" s="6">
        <v>300</v>
      </c>
      <c r="AK551" s="6">
        <v>12</v>
      </c>
      <c r="AL551" s="6">
        <v>300</v>
      </c>
      <c r="AM551" s="6">
        <v>12</v>
      </c>
      <c r="AN551" s="5" t="str" cm="1">
        <f t="array" ref="AN551">_xll.Dce_Name_SectI(AF551, AG551, AJ551, AI551, AK551, "x", "-", $Q$14)</f>
        <v>(724-874)x300x8x12</v>
      </c>
      <c r="AO551" s="5">
        <f t="shared" si="332"/>
        <v>792.4552427885651</v>
      </c>
      <c r="AP551" s="27">
        <f t="shared" si="333"/>
        <v>135.39641942308521</v>
      </c>
      <c r="AQ551" s="27">
        <f t="shared" si="334"/>
        <v>149672.00629356262</v>
      </c>
      <c r="AR551" s="5">
        <f t="shared" si="335"/>
        <v>5403.3811423692314</v>
      </c>
      <c r="AS551" s="5">
        <f t="shared" si="336"/>
        <v>3666.3860662432589</v>
      </c>
      <c r="AT551" s="27">
        <f t="shared" si="337"/>
        <v>360.22540949128211</v>
      </c>
      <c r="AU551" s="27">
        <f t="shared" si="338"/>
        <v>2076.0047488425012</v>
      </c>
      <c r="AV551" s="82">
        <f t="shared" si="339"/>
        <v>4.8289369476924839E-7</v>
      </c>
      <c r="AW551" s="82">
        <f t="shared" si="340"/>
        <v>8736501.2082751244</v>
      </c>
      <c r="AX551" s="82">
        <f t="shared" si="341"/>
        <v>8.736501208275125E-6</v>
      </c>
      <c r="AY551" s="70">
        <f t="shared" si="342"/>
        <v>0.1455918056309819</v>
      </c>
      <c r="AZ551" s="16">
        <f t="shared" si="343"/>
        <v>603.34143209142383</v>
      </c>
      <c r="BA551" s="22" t="s">
        <v>314</v>
      </c>
      <c r="BB551" s="23">
        <v>103.89613989911048</v>
      </c>
      <c r="BC551" s="23">
        <v>21.690923177927161</v>
      </c>
      <c r="BD551" s="23">
        <v>0.1437008434321303</v>
      </c>
      <c r="BE551" s="23">
        <v>3.7291454921122617E-2</v>
      </c>
      <c r="BF551" s="23">
        <v>1.2671995520676524</v>
      </c>
      <c r="BG551" s="23">
        <v>30.298747314413777</v>
      </c>
      <c r="BH551" s="42" cm="1">
        <f t="array" ref="BH551">_xll.Bimoment(BE551,AY551,AD551,AE551,$O$75)</f>
        <v>-0.13501988978288584</v>
      </c>
      <c r="BI551" s="42">
        <f t="shared" si="344"/>
        <v>2.2667028317975159E-2</v>
      </c>
      <c r="BJ551" s="42">
        <f t="shared" si="345"/>
        <v>3.0126282191565501</v>
      </c>
      <c r="BK551" s="24">
        <f t="shared" si="346"/>
        <v>0.56785541403764106</v>
      </c>
      <c r="BL551" s="26" cm="1">
        <f t="array" ref="BL551">_xll.TCVN5575AnnexEHeSoCx(1,BK551)</f>
        <v>1.1132144585962358</v>
      </c>
      <c r="BM551" s="26">
        <f t="shared" si="347"/>
        <v>1.47</v>
      </c>
      <c r="BN551" s="24">
        <f t="shared" si="348"/>
        <v>1</v>
      </c>
      <c r="BO551" s="26" cm="1">
        <f t="array" ref="BO551">noisuy1chieu(BQ551*BN551,$C$92:$M$92,$C$93:$M$93)</f>
        <v>1.5267505645751953</v>
      </c>
      <c r="BP551" s="24">
        <f t="shared" si="349"/>
        <v>3.5338383936855539E-2</v>
      </c>
      <c r="BQ551" s="26">
        <f t="shared" si="350"/>
        <v>3.418708668244326E-2</v>
      </c>
      <c r="BR551" s="24">
        <f t="shared" si="351"/>
        <v>1.1020664573161724E-2</v>
      </c>
      <c r="BS551" s="24">
        <f t="shared" si="352"/>
        <v>2.8126113205323698E-3</v>
      </c>
      <c r="BT551" s="42">
        <f t="shared" si="353"/>
        <v>8.0546135192460525E-2</v>
      </c>
      <c r="BU551" s="42">
        <f t="shared" si="354"/>
        <v>7.233808193983117E-2</v>
      </c>
      <c r="BV551" s="28">
        <f t="shared" si="355"/>
        <v>8.0546135192460525E-2</v>
      </c>
      <c r="BW551" s="5" t="str">
        <f t="shared" si="356"/>
        <v>OK</v>
      </c>
      <c r="BX551" s="51">
        <v>1.2</v>
      </c>
      <c r="BY551" s="96" cm="1">
        <f t="array" ref="BY551">_xll.DCETCVNPhuLucFHeSoOnDinh(AE551*1000, BX551*1000, AH551, AI551, AJ551, AK551, AL551, AM551, $D$29)</f>
        <v>1</v>
      </c>
      <c r="BZ551" s="52">
        <f t="shared" si="357"/>
        <v>3.805755919217866E-2</v>
      </c>
      <c r="CA551" s="54">
        <f t="shared" si="358"/>
        <v>5.1890835085872757E-2</v>
      </c>
      <c r="CB551" s="5" t="str">
        <f t="shared" si="359"/>
        <v>OK</v>
      </c>
      <c r="CC551" s="56">
        <f t="shared" si="360"/>
        <v>0.40527421278457681</v>
      </c>
      <c r="CD551" s="55">
        <f t="shared" si="361"/>
        <v>0.40527421278457681</v>
      </c>
      <c r="CE551" s="54">
        <f t="shared" si="362"/>
        <v>0.40527421278457681</v>
      </c>
      <c r="CF551" s="52">
        <f t="shared" si="363"/>
        <v>0.38</v>
      </c>
      <c r="CG551" s="5" t="str">
        <f t="shared" si="364"/>
        <v>Check</v>
      </c>
      <c r="CH551" s="57">
        <f t="shared" si="365"/>
        <v>3.2996062467960248</v>
      </c>
      <c r="CI551" s="6">
        <f t="shared" si="366"/>
        <v>3.2</v>
      </c>
      <c r="CJ551" s="5" t="str">
        <f t="shared" si="367"/>
        <v>Gia cường</v>
      </c>
      <c r="DN551" s="181"/>
      <c r="DP551" s="27"/>
      <c r="DQ551" s="27"/>
      <c r="DR551" s="5"/>
      <c r="DS551" s="5"/>
      <c r="DT551" s="27"/>
      <c r="DU551" s="27"/>
      <c r="DV551" s="82"/>
      <c r="DW551" s="82"/>
      <c r="DX551" s="82"/>
      <c r="DY551" s="70"/>
      <c r="DZ551" s="16"/>
      <c r="EH551" s="42"/>
      <c r="EI551" s="42"/>
      <c r="EJ551" s="42"/>
      <c r="EK551" s="24"/>
      <c r="EL551" s="26"/>
      <c r="EM551" s="26"/>
      <c r="EN551" s="24"/>
      <c r="EO551" s="26"/>
      <c r="EP551" s="24"/>
      <c r="EQ551" s="26"/>
      <c r="ER551" s="24"/>
      <c r="ES551" s="24"/>
      <c r="ET551" s="42"/>
      <c r="EU551" s="42"/>
      <c r="EV551" s="28"/>
      <c r="EX551" s="51"/>
      <c r="EY551" s="96"/>
      <c r="EZ551" s="52"/>
      <c r="FA551" s="54"/>
      <c r="FB551" s="5"/>
      <c r="FC551" s="56"/>
      <c r="FD551" s="55"/>
      <c r="FE551" s="54"/>
      <c r="FF551" s="52"/>
      <c r="FG551" s="5"/>
      <c r="FH551" s="57"/>
      <c r="FI551" s="6"/>
      <c r="FJ551" s="5"/>
    </row>
    <row r="552" spans="27:166">
      <c r="AA552" s="18" t="s">
        <v>131</v>
      </c>
      <c r="AB552" s="22" t="s">
        <v>343</v>
      </c>
      <c r="AC552" s="22" t="s">
        <v>211</v>
      </c>
      <c r="AD552" s="74">
        <v>6.47</v>
      </c>
      <c r="AE552" s="74">
        <v>10.5</v>
      </c>
      <c r="AF552" s="22">
        <v>724</v>
      </c>
      <c r="AG552" s="22">
        <v>874</v>
      </c>
      <c r="AH552" s="22">
        <v>816.4552427885651</v>
      </c>
      <c r="AI552" s="6">
        <v>8</v>
      </c>
      <c r="AJ552" s="6">
        <v>300</v>
      </c>
      <c r="AK552" s="6">
        <v>12</v>
      </c>
      <c r="AL552" s="6">
        <v>300</v>
      </c>
      <c r="AM552" s="6">
        <v>12</v>
      </c>
      <c r="AN552" s="5" t="str" cm="1">
        <f t="array" ref="AN552">_xll.Dce_Name_SectI(AF552, AG552, AJ552, AI552, AK552, "x", "-", $Q$14)</f>
        <v>(724-874)x300x8x12</v>
      </c>
      <c r="AO552" s="5">
        <f t="shared" si="332"/>
        <v>792.4552427885651</v>
      </c>
      <c r="AP552" s="27">
        <f t="shared" si="333"/>
        <v>135.39641942308521</v>
      </c>
      <c r="AQ552" s="27">
        <f t="shared" si="334"/>
        <v>149672.00629356262</v>
      </c>
      <c r="AR552" s="5">
        <f t="shared" si="335"/>
        <v>5403.3811423692314</v>
      </c>
      <c r="AS552" s="5">
        <f t="shared" si="336"/>
        <v>3666.3860662432589</v>
      </c>
      <c r="AT552" s="27">
        <f t="shared" si="337"/>
        <v>360.22540949128211</v>
      </c>
      <c r="AU552" s="27">
        <f t="shared" si="338"/>
        <v>2076.0047488425012</v>
      </c>
      <c r="AV552" s="82">
        <f t="shared" si="339"/>
        <v>4.8289369476924839E-7</v>
      </c>
      <c r="AW552" s="82">
        <f t="shared" si="340"/>
        <v>8736501.2082751244</v>
      </c>
      <c r="AX552" s="82">
        <f t="shared" si="341"/>
        <v>8.736501208275125E-6</v>
      </c>
      <c r="AY552" s="70">
        <f t="shared" si="342"/>
        <v>0.1455918056309819</v>
      </c>
      <c r="AZ552" s="16">
        <f t="shared" si="343"/>
        <v>603.34143209142383</v>
      </c>
      <c r="BA552" s="22" t="s">
        <v>314</v>
      </c>
      <c r="BB552" s="23">
        <v>103.97026136478962</v>
      </c>
      <c r="BC552" s="23">
        <v>22.315505155200299</v>
      </c>
      <c r="BD552" s="23">
        <v>1.1224169278550562</v>
      </c>
      <c r="BE552" s="23">
        <v>3.7288283111974407E-2</v>
      </c>
      <c r="BF552" s="23">
        <v>1.2671996454025134</v>
      </c>
      <c r="BG552" s="23">
        <v>30.298735708436652</v>
      </c>
      <c r="BH552" s="42" cm="1">
        <f t="array" ref="BH552">_xll.Bimoment(BE552,AY552,AD552,AE552,$O$75)</f>
        <v>-0.13500840572246209</v>
      </c>
      <c r="BI552" s="42">
        <f t="shared" si="344"/>
        <v>0.17704736924721945</v>
      </c>
      <c r="BJ552" s="42">
        <f t="shared" si="345"/>
        <v>3.0993757160000417</v>
      </c>
      <c r="BK552" s="24">
        <f t="shared" si="346"/>
        <v>0.56785541403764106</v>
      </c>
      <c r="BL552" s="26" cm="1">
        <f t="array" ref="BL552">_xll.TCVN5575AnnexEHeSoCx(1,BK552)</f>
        <v>1.1132144585962358</v>
      </c>
      <c r="BM552" s="26">
        <f t="shared" si="347"/>
        <v>1.47</v>
      </c>
      <c r="BN552" s="24">
        <f t="shared" si="348"/>
        <v>1</v>
      </c>
      <c r="BO552" s="26" cm="1">
        <f t="array" ref="BO552">noisuy1chieu(BQ552*BN552,$C$92:$M$92,$C$93:$M$93)</f>
        <v>1.5267505645751953</v>
      </c>
      <c r="BP552" s="24">
        <f t="shared" si="349"/>
        <v>3.5363595006435947E-2</v>
      </c>
      <c r="BQ552" s="26">
        <f t="shared" si="350"/>
        <v>3.4187073587032352E-2</v>
      </c>
      <c r="BR552" s="24">
        <f t="shared" si="351"/>
        <v>1.1020665384882495E-2</v>
      </c>
      <c r="BS552" s="24">
        <f t="shared" si="352"/>
        <v>2.8123720950493283E-3</v>
      </c>
      <c r="BT552" s="42">
        <f t="shared" si="353"/>
        <v>8.0571333978350798E-2</v>
      </c>
      <c r="BU552" s="42">
        <f t="shared" si="354"/>
        <v>7.2363040688517621E-2</v>
      </c>
      <c r="BV552" s="28">
        <f t="shared" si="355"/>
        <v>8.0571333978350798E-2</v>
      </c>
      <c r="BW552" s="5" t="str">
        <f t="shared" si="356"/>
        <v>OK</v>
      </c>
      <c r="BX552" s="51">
        <v>1.2</v>
      </c>
      <c r="BY552" s="96" cm="1">
        <f t="array" ref="BY552">_xll.DCETCVNPhuLucFHeSoOnDinh(AE552*1000, BX552*1000, AH552, AI552, AJ552, AK552, AL552, AM552, $D$29)</f>
        <v>1</v>
      </c>
      <c r="BZ552" s="52">
        <f t="shared" si="357"/>
        <v>3.8057544614177895E-2</v>
      </c>
      <c r="CA552" s="54">
        <f t="shared" si="358"/>
        <v>5.1890582094109718E-2</v>
      </c>
      <c r="CB552" s="5" t="str">
        <f t="shared" si="359"/>
        <v>OK</v>
      </c>
      <c r="CC552" s="56">
        <f t="shared" si="360"/>
        <v>0.40527421278457681</v>
      </c>
      <c r="CD552" s="55">
        <f t="shared" si="361"/>
        <v>0.40527421278457681</v>
      </c>
      <c r="CE552" s="54">
        <f t="shared" si="362"/>
        <v>0.40527421278457681</v>
      </c>
      <c r="CF552" s="52">
        <f t="shared" si="363"/>
        <v>0.38</v>
      </c>
      <c r="CG552" s="5" t="str">
        <f t="shared" si="364"/>
        <v>Check</v>
      </c>
      <c r="CH552" s="57">
        <f t="shared" si="365"/>
        <v>3.2996062467960248</v>
      </c>
      <c r="CI552" s="6">
        <f t="shared" si="366"/>
        <v>3.2</v>
      </c>
      <c r="CJ552" s="5" t="str">
        <f t="shared" si="367"/>
        <v>Gia cường</v>
      </c>
      <c r="DN552" s="181"/>
      <c r="DP552" s="27"/>
      <c r="DQ552" s="27"/>
      <c r="DR552" s="5"/>
      <c r="DS552" s="5"/>
      <c r="DT552" s="27"/>
      <c r="DU552" s="27"/>
      <c r="DV552" s="82"/>
      <c r="DW552" s="82"/>
      <c r="DX552" s="82"/>
      <c r="DY552" s="70"/>
      <c r="DZ552" s="16"/>
      <c r="EH552" s="42"/>
      <c r="EI552" s="42"/>
      <c r="EJ552" s="42"/>
      <c r="EK552" s="24"/>
      <c r="EL552" s="26"/>
      <c r="EM552" s="26"/>
      <c r="EN552" s="24"/>
      <c r="EO552" s="26"/>
      <c r="EP552" s="24"/>
      <c r="EQ552" s="26"/>
      <c r="ER552" s="24"/>
      <c r="ES552" s="24"/>
      <c r="ET552" s="42"/>
      <c r="EU552" s="42"/>
      <c r="EV552" s="28"/>
      <c r="EX552" s="51"/>
      <c r="EY552" s="96"/>
      <c r="EZ552" s="52"/>
      <c r="FA552" s="54"/>
      <c r="FB552" s="5"/>
      <c r="FC552" s="56"/>
      <c r="FD552" s="55"/>
      <c r="FE552" s="54"/>
      <c r="FF552" s="52"/>
      <c r="FG552" s="5"/>
      <c r="FH552" s="57"/>
      <c r="FI552" s="6"/>
      <c r="FJ552" s="5"/>
    </row>
    <row r="553" spans="27:166">
      <c r="AA553" s="18" t="s">
        <v>131</v>
      </c>
      <c r="AB553" s="22" t="s">
        <v>343</v>
      </c>
      <c r="AC553" s="22" t="s">
        <v>211</v>
      </c>
      <c r="AD553" s="74">
        <v>9.2899999999999991</v>
      </c>
      <c r="AE553" s="74">
        <v>10.5</v>
      </c>
      <c r="AF553" s="22">
        <v>724</v>
      </c>
      <c r="AG553" s="22">
        <v>874</v>
      </c>
      <c r="AH553" s="22">
        <v>856.73657033341397</v>
      </c>
      <c r="AI553" s="6">
        <v>8</v>
      </c>
      <c r="AJ553" s="6">
        <v>300</v>
      </c>
      <c r="AK553" s="6">
        <v>12</v>
      </c>
      <c r="AL553" s="6">
        <v>300</v>
      </c>
      <c r="AM553" s="6">
        <v>12</v>
      </c>
      <c r="AN553" s="5" t="str" cm="1">
        <f t="array" ref="AN553">_xll.Dce_Name_SectI(AF553, AG553, AJ553, AI553, AK553, "x", "-", $Q$14)</f>
        <v>(724-874)x300x8x12</v>
      </c>
      <c r="AO553" s="5">
        <f t="shared" si="332"/>
        <v>832.73657033341397</v>
      </c>
      <c r="AP553" s="27">
        <f t="shared" si="333"/>
        <v>138.6189256266731</v>
      </c>
      <c r="AQ553" s="27">
        <f t="shared" si="334"/>
        <v>166950.4396903282</v>
      </c>
      <c r="AR553" s="5">
        <f t="shared" si="335"/>
        <v>5403.5530093667558</v>
      </c>
      <c r="AS553" s="5">
        <f t="shared" si="336"/>
        <v>3897.3576119286358</v>
      </c>
      <c r="AT553" s="27">
        <f t="shared" si="337"/>
        <v>360.23686729111705</v>
      </c>
      <c r="AU553" s="27">
        <f t="shared" si="338"/>
        <v>2213.976022170802</v>
      </c>
      <c r="AV553" s="82">
        <f t="shared" si="339"/>
        <v>4.89768374670236E-7</v>
      </c>
      <c r="AW553" s="82">
        <f t="shared" si="340"/>
        <v>9633328.2889918946</v>
      </c>
      <c r="AX553" s="82">
        <f t="shared" si="341"/>
        <v>9.6333282889918949E-6</v>
      </c>
      <c r="AY553" s="70">
        <f t="shared" si="342"/>
        <v>0.13963269631800207</v>
      </c>
      <c r="AZ553" s="16">
        <f t="shared" si="343"/>
        <v>633.55242775006047</v>
      </c>
      <c r="BA553" s="22" t="s">
        <v>314</v>
      </c>
      <c r="BB553" s="23">
        <v>105.55906891001065</v>
      </c>
      <c r="BC553" s="23">
        <v>18.685419302057479</v>
      </c>
      <c r="BD553" s="23">
        <v>1.1224169278550562</v>
      </c>
      <c r="BE553" s="23">
        <v>3.7288283111974407E-2</v>
      </c>
      <c r="BF553" s="23">
        <v>1.8976714284991751</v>
      </c>
      <c r="BG553" s="23">
        <v>88.0841536317117</v>
      </c>
      <c r="BH553" s="42" cm="1">
        <f t="array" ref="BH553">_xll.Bimoment(BE553,AY553,AD553,AE553,$O$75)</f>
        <v>0.12500245873999027</v>
      </c>
      <c r="BI553" s="42">
        <f t="shared" si="344"/>
        <v>0.16848319262081571</v>
      </c>
      <c r="BJ553" s="42">
        <f t="shared" si="345"/>
        <v>2.5951971252857611</v>
      </c>
      <c r="BK553" s="24">
        <f t="shared" si="346"/>
        <v>0.54038697954603754</v>
      </c>
      <c r="BL553" s="26" cm="1">
        <f t="array" ref="BL553">_xll.TCVN5575AnnexEHeSoCx(1,BK553)</f>
        <v>1.1159613020453962</v>
      </c>
      <c r="BM553" s="26">
        <f t="shared" si="347"/>
        <v>1.47</v>
      </c>
      <c r="BN553" s="24">
        <f t="shared" si="348"/>
        <v>1</v>
      </c>
      <c r="BO553" s="26" cm="1">
        <f t="array" ref="BO553">noisuy1chieu(BQ553*BN553,$C$92:$M$92,$C$93:$M$93)</f>
        <v>1.6248250007629395</v>
      </c>
      <c r="BP553" s="24">
        <f t="shared" si="349"/>
        <v>3.5069330456519068E-2</v>
      </c>
      <c r="BQ553" s="26">
        <f t="shared" si="350"/>
        <v>9.3268038960817076E-2</v>
      </c>
      <c r="BR553" s="24">
        <f t="shared" si="351"/>
        <v>1.6503269011824227E-2</v>
      </c>
      <c r="BS553" s="24">
        <f t="shared" si="352"/>
        <v>2.3300895574331218E-3</v>
      </c>
      <c r="BT553" s="42">
        <f t="shared" si="353"/>
        <v>0.14484063842916037</v>
      </c>
      <c r="BU553" s="42">
        <f t="shared" si="354"/>
        <v>0.13066745897476928</v>
      </c>
      <c r="BV553" s="28">
        <f t="shared" si="355"/>
        <v>0.14484063842916037</v>
      </c>
      <c r="BW553" s="5" t="str">
        <f t="shared" si="356"/>
        <v>OK</v>
      </c>
      <c r="BX553" s="51">
        <v>1.2</v>
      </c>
      <c r="BY553" s="96" cm="1">
        <f t="array" ref="BY553">_xll.DCETCVNPhuLucFHeSoOnDinh(AE553*1000, BX553*1000, AH553, AI553, AJ553, AK553, AL553, AM553, $D$29)</f>
        <v>1</v>
      </c>
      <c r="BZ553" s="52">
        <f t="shared" si="357"/>
        <v>0.10408352219793417</v>
      </c>
      <c r="CA553" s="54">
        <f t="shared" si="358"/>
        <v>0.12291688076719151</v>
      </c>
      <c r="CB553" s="5" t="str">
        <f t="shared" si="359"/>
        <v>OK</v>
      </c>
      <c r="CC553" s="56">
        <f t="shared" si="360"/>
        <v>0.40527421278457681</v>
      </c>
      <c r="CD553" s="55">
        <f t="shared" si="361"/>
        <v>0.40527421278457681</v>
      </c>
      <c r="CE553" s="54">
        <f t="shared" si="362"/>
        <v>0.40527421278457681</v>
      </c>
      <c r="CF553" s="52">
        <f t="shared" si="363"/>
        <v>0.38</v>
      </c>
      <c r="CG553" s="5" t="str">
        <f t="shared" si="364"/>
        <v>Check</v>
      </c>
      <c r="CH553" s="57">
        <f t="shared" si="365"/>
        <v>3.4673286780698911</v>
      </c>
      <c r="CI553" s="6">
        <f t="shared" si="366"/>
        <v>3.2</v>
      </c>
      <c r="CJ553" s="5" t="str">
        <f t="shared" si="367"/>
        <v>Gia cường</v>
      </c>
      <c r="DN553" s="181"/>
      <c r="DP553" s="27"/>
      <c r="DQ553" s="27"/>
      <c r="DR553" s="5"/>
      <c r="DS553" s="5"/>
      <c r="DT553" s="27"/>
      <c r="DU553" s="27"/>
      <c r="DV553" s="82"/>
      <c r="DW553" s="82"/>
      <c r="DX553" s="82"/>
      <c r="DY553" s="70"/>
      <c r="DZ553" s="16"/>
      <c r="EH553" s="42"/>
      <c r="EI553" s="42"/>
      <c r="EJ553" s="42"/>
      <c r="EK553" s="24"/>
      <c r="EL553" s="26"/>
      <c r="EM553" s="26"/>
      <c r="EN553" s="24"/>
      <c r="EO553" s="26"/>
      <c r="EP553" s="24"/>
      <c r="EQ553" s="26"/>
      <c r="ER553" s="24"/>
      <c r="ES553" s="24"/>
      <c r="ET553" s="42"/>
      <c r="EU553" s="42"/>
      <c r="EV553" s="28"/>
      <c r="EX553" s="51"/>
      <c r="EY553" s="96"/>
      <c r="EZ553" s="52"/>
      <c r="FA553" s="54"/>
      <c r="FB553" s="5"/>
      <c r="FC553" s="56"/>
      <c r="FD553" s="55"/>
      <c r="FE553" s="54"/>
      <c r="FF553" s="52"/>
      <c r="FG553" s="5"/>
      <c r="FH553" s="57"/>
      <c r="FI553" s="6"/>
      <c r="FJ553" s="5"/>
    </row>
    <row r="554" spans="27:166">
      <c r="AA554" s="18" t="s">
        <v>131</v>
      </c>
      <c r="AB554" s="22" t="s">
        <v>343</v>
      </c>
      <c r="AC554" s="22" t="s">
        <v>211</v>
      </c>
      <c r="AD554" s="74">
        <v>9.2899999999999991</v>
      </c>
      <c r="AE554" s="74">
        <v>10.5</v>
      </c>
      <c r="AF554" s="22">
        <v>724</v>
      </c>
      <c r="AG554" s="22">
        <v>874</v>
      </c>
      <c r="AH554" s="22">
        <v>856.73657033341397</v>
      </c>
      <c r="AI554" s="6">
        <v>8</v>
      </c>
      <c r="AJ554" s="6">
        <v>300</v>
      </c>
      <c r="AK554" s="6">
        <v>12</v>
      </c>
      <c r="AL554" s="6">
        <v>300</v>
      </c>
      <c r="AM554" s="6">
        <v>12</v>
      </c>
      <c r="AN554" s="5" t="str" cm="1">
        <f t="array" ref="AN554">_xll.Dce_Name_SectI(AF554, AG554, AJ554, AI554, AK554, "x", "-", $Q$14)</f>
        <v>(724-874)x300x8x12</v>
      </c>
      <c r="AO554" s="5">
        <f t="shared" si="332"/>
        <v>832.73657033341397</v>
      </c>
      <c r="AP554" s="27">
        <f t="shared" si="333"/>
        <v>138.6189256266731</v>
      </c>
      <c r="AQ554" s="27">
        <f t="shared" si="334"/>
        <v>166950.4396903282</v>
      </c>
      <c r="AR554" s="5">
        <f t="shared" si="335"/>
        <v>5403.5530093667558</v>
      </c>
      <c r="AS554" s="5">
        <f t="shared" si="336"/>
        <v>3897.3576119286358</v>
      </c>
      <c r="AT554" s="27">
        <f t="shared" si="337"/>
        <v>360.23686729111705</v>
      </c>
      <c r="AU554" s="27">
        <f t="shared" si="338"/>
        <v>2213.976022170802</v>
      </c>
      <c r="AV554" s="82">
        <f t="shared" si="339"/>
        <v>4.89768374670236E-7</v>
      </c>
      <c r="AW554" s="82">
        <f t="shared" si="340"/>
        <v>9633328.2889918946</v>
      </c>
      <c r="AX554" s="82">
        <f t="shared" si="341"/>
        <v>9.6333282889918949E-6</v>
      </c>
      <c r="AY554" s="70">
        <f t="shared" si="342"/>
        <v>0.13963269631800207</v>
      </c>
      <c r="AZ554" s="16">
        <f t="shared" si="343"/>
        <v>633.55242775006047</v>
      </c>
      <c r="BA554" s="22" t="s">
        <v>314</v>
      </c>
      <c r="BB554" s="23">
        <v>106.81557176847127</v>
      </c>
      <c r="BC554" s="23">
        <v>13.357206932894769</v>
      </c>
      <c r="BD554" s="23">
        <v>0.56454844810104987</v>
      </c>
      <c r="BE554" s="23">
        <v>0.27616802889217407</v>
      </c>
      <c r="BF554" s="23">
        <v>1.6429654208179727</v>
      </c>
      <c r="BG554" s="23">
        <v>88.411341401957543</v>
      </c>
      <c r="BH554" s="42" cm="1">
        <f t="array" ref="BH554">_xll.Bimoment(BE554,AY554,AD554,AE554,$O$75)</f>
        <v>0.9258050989698815</v>
      </c>
      <c r="BI554" s="42">
        <f t="shared" si="344"/>
        <v>8.4742952965758123E-2</v>
      </c>
      <c r="BJ554" s="42">
        <f t="shared" si="345"/>
        <v>1.8551676295687178</v>
      </c>
      <c r="BK554" s="24">
        <f t="shared" si="346"/>
        <v>0.54038697954603754</v>
      </c>
      <c r="BL554" s="26" cm="1">
        <f t="array" ref="BL554">_xll.TCVN5575AnnexEHeSoCx(1,BK554)</f>
        <v>1.1159613020453962</v>
      </c>
      <c r="BM554" s="26">
        <f t="shared" si="347"/>
        <v>1.47</v>
      </c>
      <c r="BN554" s="24">
        <f t="shared" si="348"/>
        <v>1</v>
      </c>
      <c r="BO554" s="26" cm="1">
        <f t="array" ref="BO554">noisuy1chieu(BQ554*BN554,$C$92:$M$92,$C$93:$M$93)</f>
        <v>1.6254000663757324</v>
      </c>
      <c r="BP554" s="24">
        <f t="shared" si="349"/>
        <v>3.5486771747143576E-2</v>
      </c>
      <c r="BQ554" s="26">
        <f t="shared" si="350"/>
        <v>9.361448222495268E-2</v>
      </c>
      <c r="BR554" s="24">
        <f t="shared" si="351"/>
        <v>1.4288195474560145E-2</v>
      </c>
      <c r="BS554" s="24">
        <f t="shared" si="352"/>
        <v>1.7251225262517961E-2</v>
      </c>
      <c r="BT554" s="42">
        <f t="shared" si="353"/>
        <v>0.14338944944665641</v>
      </c>
      <c r="BU554" s="42">
        <f t="shared" si="354"/>
        <v>0.14635247923461422</v>
      </c>
      <c r="BV554" s="28">
        <f t="shared" si="355"/>
        <v>0.14635247923461422</v>
      </c>
      <c r="BW554" s="5" t="str">
        <f t="shared" si="356"/>
        <v>OK</v>
      </c>
      <c r="BX554" s="51">
        <v>1.2</v>
      </c>
      <c r="BY554" s="96" cm="1">
        <f t="array" ref="BY554">_xll.DCETCVNPhuLucFHeSoOnDinh(AE554*1000, BX554*1000, AH554, AI554, AJ554, AK554, AL554, AM554, $D$29)</f>
        <v>1</v>
      </c>
      <c r="BZ554" s="52">
        <f t="shared" si="357"/>
        <v>0.10447013947406378</v>
      </c>
      <c r="CA554" s="54">
        <f t="shared" si="358"/>
        <v>0.13600956021114188</v>
      </c>
      <c r="CB554" s="5" t="str">
        <f t="shared" si="359"/>
        <v>OK</v>
      </c>
      <c r="CC554" s="56">
        <f t="shared" si="360"/>
        <v>0.40527421278457681</v>
      </c>
      <c r="CD554" s="55">
        <f t="shared" si="361"/>
        <v>0.40527421278457681</v>
      </c>
      <c r="CE554" s="54">
        <f t="shared" si="362"/>
        <v>0.40527421278457681</v>
      </c>
      <c r="CF554" s="52">
        <f t="shared" si="363"/>
        <v>0.38</v>
      </c>
      <c r="CG554" s="5" t="str">
        <f t="shared" si="364"/>
        <v>Check</v>
      </c>
      <c r="CH554" s="57">
        <f t="shared" si="365"/>
        <v>3.4673286780698911</v>
      </c>
      <c r="CI554" s="6">
        <f t="shared" si="366"/>
        <v>3.2</v>
      </c>
      <c r="CJ554" s="5" t="str">
        <f t="shared" si="367"/>
        <v>Gia cường</v>
      </c>
      <c r="DN554" s="181"/>
      <c r="DP554" s="27"/>
      <c r="DQ554" s="27"/>
      <c r="DR554" s="5"/>
      <c r="DS554" s="5"/>
      <c r="DT554" s="27"/>
      <c r="DU554" s="27"/>
      <c r="DV554" s="82"/>
      <c r="DW554" s="82"/>
      <c r="DX554" s="82"/>
      <c r="DY554" s="70"/>
      <c r="DZ554" s="16"/>
      <c r="EH554" s="42"/>
      <c r="EI554" s="42"/>
      <c r="EJ554" s="42"/>
      <c r="EK554" s="24"/>
      <c r="EL554" s="26"/>
      <c r="EM554" s="26"/>
      <c r="EN554" s="24"/>
      <c r="EO554" s="26"/>
      <c r="EP554" s="24"/>
      <c r="EQ554" s="26"/>
      <c r="ER554" s="24"/>
      <c r="ES554" s="24"/>
      <c r="ET554" s="42"/>
      <c r="EU554" s="42"/>
      <c r="EV554" s="28"/>
      <c r="EX554" s="51"/>
      <c r="EY554" s="96"/>
      <c r="EZ554" s="52"/>
      <c r="FA554" s="54"/>
      <c r="FB554" s="5"/>
      <c r="FC554" s="56"/>
      <c r="FD554" s="55"/>
      <c r="FE554" s="54"/>
      <c r="FF554" s="52"/>
      <c r="FG554" s="5"/>
      <c r="FH554" s="57"/>
      <c r="FI554" s="6"/>
      <c r="FJ554" s="5"/>
    </row>
    <row r="555" spans="27:166">
      <c r="AA555" s="18" t="s">
        <v>131</v>
      </c>
      <c r="AB555" s="22" t="s">
        <v>343</v>
      </c>
      <c r="AC555" s="22" t="s">
        <v>211</v>
      </c>
      <c r="AD555" s="74">
        <v>10.5</v>
      </c>
      <c r="AE555" s="74">
        <v>10.5</v>
      </c>
      <c r="AF555" s="22">
        <v>724</v>
      </c>
      <c r="AG555" s="22">
        <v>874</v>
      </c>
      <c r="AH555" s="22">
        <v>874</v>
      </c>
      <c r="AI555" s="6">
        <v>8</v>
      </c>
      <c r="AJ555" s="6">
        <v>300</v>
      </c>
      <c r="AK555" s="6">
        <v>12</v>
      </c>
      <c r="AL555" s="6">
        <v>300</v>
      </c>
      <c r="AM555" s="6">
        <v>12</v>
      </c>
      <c r="AN555" s="5" t="str" cm="1">
        <f t="array" ref="AN555">_xll.Dce_Name_SectI(AF555, AG555, AJ555, AI555, AK555, "x", "-", $Q$14)</f>
        <v>(724-874)x300x8x12</v>
      </c>
      <c r="AO555" s="5">
        <f t="shared" si="332"/>
        <v>850</v>
      </c>
      <c r="AP555" s="27">
        <f t="shared" si="333"/>
        <v>140</v>
      </c>
      <c r="AQ555" s="27">
        <f t="shared" si="334"/>
        <v>174698.22666666668</v>
      </c>
      <c r="AR555" s="5">
        <f t="shared" si="335"/>
        <v>5403.626666666667</v>
      </c>
      <c r="AS555" s="5">
        <f t="shared" si="336"/>
        <v>3997.6710907704046</v>
      </c>
      <c r="AT555" s="27">
        <f t="shared" si="337"/>
        <v>360.24177777777783</v>
      </c>
      <c r="AU555" s="27">
        <f t="shared" si="338"/>
        <v>2274.1</v>
      </c>
      <c r="AV555" s="82">
        <f t="shared" si="339"/>
        <v>4.9271466666666671E-7</v>
      </c>
      <c r="AW555" s="82">
        <f t="shared" si="340"/>
        <v>10031094</v>
      </c>
      <c r="AX555" s="82">
        <f t="shared" si="341"/>
        <v>1.0031094E-5</v>
      </c>
      <c r="AY555" s="70">
        <f t="shared" si="342"/>
        <v>0.13724721180314908</v>
      </c>
      <c r="AZ555" s="16">
        <f t="shared" si="343"/>
        <v>646.5</v>
      </c>
      <c r="BA555" s="22" t="s">
        <v>314</v>
      </c>
      <c r="BB555" s="23">
        <v>107.49953176732345</v>
      </c>
      <c r="BC555" s="23">
        <v>11.826976594303099</v>
      </c>
      <c r="BD555" s="23">
        <v>0.56454844810104987</v>
      </c>
      <c r="BE555" s="23">
        <v>0.27616802889217407</v>
      </c>
      <c r="BF555" s="23">
        <v>2.3251883907200646</v>
      </c>
      <c r="BG555" s="23">
        <v>103.62658763232928</v>
      </c>
      <c r="BH555" s="42" cm="1">
        <f t="array" ref="BH555">_xll.Bimoment(BE555,AY555,AD555,AE555,$O$75)</f>
        <v>2.4535996853801865</v>
      </c>
      <c r="BI555" s="42">
        <f t="shared" si="344"/>
        <v>8.3021830603095564E-2</v>
      </c>
      <c r="BJ555" s="42">
        <f t="shared" si="345"/>
        <v>1.6426356380976528</v>
      </c>
      <c r="BK555" s="24">
        <f t="shared" si="346"/>
        <v>0.52941176470588236</v>
      </c>
      <c r="BL555" s="26" cm="1">
        <f t="array" ref="BL555">_xll.TCVN5575AnnexEHeSoCx(1,BK555)</f>
        <v>1.1170588235294117</v>
      </c>
      <c r="BM555" s="26">
        <f t="shared" si="347"/>
        <v>1.47</v>
      </c>
      <c r="BN555" s="24">
        <f t="shared" si="348"/>
        <v>1</v>
      </c>
      <c r="BO555" s="26" cm="1">
        <f t="array" ref="BO555">noisuy1chieu(BQ555*BN555,$C$92:$M$92,$C$93:$M$93)</f>
        <v>1.6503515243530273</v>
      </c>
      <c r="BP555" s="24">
        <f t="shared" si="349"/>
        <v>3.5361688081356403E-2</v>
      </c>
      <c r="BQ555" s="26">
        <f t="shared" si="350"/>
        <v>0.10686673633806991</v>
      </c>
      <c r="BR555" s="24">
        <f t="shared" si="351"/>
        <v>2.0220932807663239E-2</v>
      </c>
      <c r="BS555" s="24">
        <f t="shared" si="352"/>
        <v>4.4126748737526166E-2</v>
      </c>
      <c r="BT555" s="42">
        <f t="shared" si="353"/>
        <v>0.16244935722708956</v>
      </c>
      <c r="BU555" s="42">
        <f t="shared" si="354"/>
        <v>0.18635517315695249</v>
      </c>
      <c r="BV555" s="28">
        <f t="shared" si="355"/>
        <v>0.18635517315695249</v>
      </c>
      <c r="BW555" s="5" t="str">
        <f t="shared" si="356"/>
        <v>OK</v>
      </c>
      <c r="BX555" s="51">
        <v>1.2</v>
      </c>
      <c r="BY555" s="96" cm="1">
        <f t="array" ref="BY555">_xll.DCETCVNPhuLucFHeSoOnDinh(AE555*1000, BX555*1000, AH555, AI555, AJ555, AK555, AL555, AM555, $D$29)</f>
        <v>1</v>
      </c>
      <c r="BZ555" s="52">
        <f t="shared" si="357"/>
        <v>0.11937643076823219</v>
      </c>
      <c r="CA555" s="54">
        <f t="shared" si="358"/>
        <v>0.18372411231342159</v>
      </c>
      <c r="CB555" s="5" t="str">
        <f t="shared" si="359"/>
        <v>OK</v>
      </c>
      <c r="CC555" s="56">
        <f t="shared" si="360"/>
        <v>0.40527421278457681</v>
      </c>
      <c r="CD555" s="55">
        <f t="shared" si="361"/>
        <v>0.40527421278457681</v>
      </c>
      <c r="CE555" s="54">
        <f t="shared" si="362"/>
        <v>0.40527421278457681</v>
      </c>
      <c r="CF555" s="52">
        <f t="shared" si="363"/>
        <v>0.38</v>
      </c>
      <c r="CG555" s="5" t="str">
        <f t="shared" si="364"/>
        <v>Check</v>
      </c>
      <c r="CH555" s="57">
        <f t="shared" si="365"/>
        <v>3.5392097349338045</v>
      </c>
      <c r="CI555" s="6">
        <f t="shared" si="366"/>
        <v>3.2</v>
      </c>
      <c r="CJ555" s="5" t="str">
        <f t="shared" si="367"/>
        <v>Gia cường</v>
      </c>
      <c r="DN555" s="181"/>
      <c r="DP555" s="27"/>
      <c r="DQ555" s="27"/>
      <c r="DR555" s="5"/>
      <c r="DS555" s="5"/>
      <c r="DT555" s="27"/>
      <c r="DU555" s="27"/>
      <c r="DV555" s="82"/>
      <c r="DW555" s="82"/>
      <c r="DX555" s="82"/>
      <c r="DY555" s="70"/>
      <c r="DZ555" s="16"/>
      <c r="EH555" s="42"/>
      <c r="EI555" s="42"/>
      <c r="EJ555" s="42"/>
      <c r="EK555" s="24"/>
      <c r="EL555" s="26"/>
      <c r="EM555" s="26"/>
      <c r="EN555" s="24"/>
      <c r="EO555" s="26"/>
      <c r="EP555" s="24"/>
      <c r="EQ555" s="26"/>
      <c r="ER555" s="24"/>
      <c r="ES555" s="24"/>
      <c r="ET555" s="42"/>
      <c r="EU555" s="42"/>
      <c r="EV555" s="28"/>
      <c r="EX555" s="51"/>
      <c r="EY555" s="96"/>
      <c r="EZ555" s="52"/>
      <c r="FA555" s="54"/>
      <c r="FB555" s="5"/>
      <c r="FC555" s="56"/>
      <c r="FD555" s="55"/>
      <c r="FE555" s="54"/>
      <c r="FF555" s="52"/>
      <c r="FG555" s="5"/>
      <c r="FH555" s="57"/>
      <c r="FI555" s="6"/>
      <c r="FJ555" s="5"/>
    </row>
    <row r="556" spans="27:166">
      <c r="AA556" s="18" t="s">
        <v>131</v>
      </c>
      <c r="AB556" s="22" t="s">
        <v>343</v>
      </c>
      <c r="AC556" s="22" t="s">
        <v>211</v>
      </c>
      <c r="AD556" s="74">
        <v>0</v>
      </c>
      <c r="AE556" s="74">
        <v>10.5</v>
      </c>
      <c r="AF556" s="22">
        <v>724</v>
      </c>
      <c r="AG556" s="22">
        <v>874</v>
      </c>
      <c r="AH556" s="22">
        <v>724</v>
      </c>
      <c r="AI556" s="6">
        <v>8</v>
      </c>
      <c r="AJ556" s="6">
        <v>300</v>
      </c>
      <c r="AK556" s="6">
        <v>12</v>
      </c>
      <c r="AL556" s="6">
        <v>300</v>
      </c>
      <c r="AM556" s="6">
        <v>12</v>
      </c>
      <c r="AN556" s="5" t="str" cm="1">
        <f t="array" ref="AN556">_xll.Dce_Name_SectI(AF556, AG556, AJ556, AI556, AK556, "x", "-", $Q$14)</f>
        <v>(724-874)x300x8x12</v>
      </c>
      <c r="AO556" s="5">
        <f t="shared" si="332"/>
        <v>700</v>
      </c>
      <c r="AP556" s="27">
        <f t="shared" si="333"/>
        <v>128</v>
      </c>
      <c r="AQ556" s="27">
        <f t="shared" si="334"/>
        <v>114125.22666666665</v>
      </c>
      <c r="AR556" s="5">
        <f t="shared" si="335"/>
        <v>5402.9866666666676</v>
      </c>
      <c r="AS556" s="5">
        <f t="shared" si="336"/>
        <v>3152.6305709023936</v>
      </c>
      <c r="AT556" s="27">
        <f t="shared" si="337"/>
        <v>360.19911111111116</v>
      </c>
      <c r="AU556" s="27">
        <f t="shared" si="338"/>
        <v>1771.6</v>
      </c>
      <c r="AV556" s="82">
        <f t="shared" si="339"/>
        <v>4.6711466666666669E-7</v>
      </c>
      <c r="AW556" s="82">
        <f t="shared" si="340"/>
        <v>6843744</v>
      </c>
      <c r="AX556" s="82">
        <f t="shared" si="341"/>
        <v>6.8437439999999997E-6</v>
      </c>
      <c r="AY556" s="70">
        <f t="shared" si="342"/>
        <v>0.16178744234285594</v>
      </c>
      <c r="AZ556" s="16">
        <f t="shared" si="343"/>
        <v>534</v>
      </c>
      <c r="BA556" s="22" t="s">
        <v>315</v>
      </c>
      <c r="BB556" s="23">
        <v>22.48615703608084</v>
      </c>
      <c r="BC556" s="23">
        <v>11.170275487853928</v>
      </c>
      <c r="BD556" s="23">
        <v>0.11194517201943022</v>
      </c>
      <c r="BE556" s="23">
        <v>3.8510711771983071E-2</v>
      </c>
      <c r="BF556" s="23">
        <v>3.4141808747897073E-2</v>
      </c>
      <c r="BG556" s="23">
        <v>160.01405125674046</v>
      </c>
      <c r="BH556" s="42" cm="1">
        <f t="array" ref="BH556">_xll.Bimoment(BE556,AY556,AD556,AE556,$O$75)</f>
        <v>0.33789030189567892</v>
      </c>
      <c r="BI556" s="42">
        <f t="shared" si="344"/>
        <v>1.999020928918397E-2</v>
      </c>
      <c r="BJ556" s="42">
        <f t="shared" si="345"/>
        <v>1.5514271510908235</v>
      </c>
      <c r="BK556" s="24">
        <f t="shared" si="346"/>
        <v>0.6428571428571429</v>
      </c>
      <c r="BL556" s="26" cm="1">
        <f t="array" ref="BL556">_xll.TCVN5575AnnexEHeSoCx(1,BK556)</f>
        <v>1.1057142857142856</v>
      </c>
      <c r="BM556" s="26">
        <f t="shared" si="347"/>
        <v>1.47</v>
      </c>
      <c r="BN556" s="24">
        <f t="shared" si="348"/>
        <v>1</v>
      </c>
      <c r="BO556" s="26" cm="1">
        <f t="array" ref="BO556">noisuy1chieu(BQ556*BN556,$C$92:$M$92,$C$93:$M$93)</f>
        <v>1.8688174486160278</v>
      </c>
      <c r="BP556" s="24">
        <f t="shared" si="349"/>
        <v>8.0902086375702047E-3</v>
      </c>
      <c r="BQ556" s="26">
        <f t="shared" si="350"/>
        <v>0.21139590474377307</v>
      </c>
      <c r="BR556" s="24">
        <f t="shared" si="351"/>
        <v>2.9694841109279642E-4</v>
      </c>
      <c r="BS556" s="24">
        <f t="shared" si="352"/>
        <v>6.496969079348696E-3</v>
      </c>
      <c r="BT556" s="42">
        <f t="shared" si="353"/>
        <v>0.21978306179243606</v>
      </c>
      <c r="BU556" s="42">
        <f t="shared" si="354"/>
        <v>0.22598308246069196</v>
      </c>
      <c r="BV556" s="28">
        <f t="shared" si="355"/>
        <v>0.22598308246069196</v>
      </c>
      <c r="BW556" s="5" t="str">
        <f t="shared" si="356"/>
        <v>OK</v>
      </c>
      <c r="BX556" s="51">
        <v>1.2</v>
      </c>
      <c r="BY556" s="96" cm="1">
        <f t="array" ref="BY556">_xll.DCETCVNPhuLucFHeSoOnDinh(AE556*1000, BX556*1000, AH556, AI556, AJ556, AK556, AL556, AM556, $D$29)</f>
        <v>1</v>
      </c>
      <c r="BZ556" s="52">
        <f t="shared" si="357"/>
        <v>0.2337434718166862</v>
      </c>
      <c r="CA556" s="54">
        <f t="shared" si="358"/>
        <v>0.24053738930712767</v>
      </c>
      <c r="CB556" s="5" t="str">
        <f t="shared" si="359"/>
        <v>OK</v>
      </c>
      <c r="CC556" s="56">
        <f t="shared" si="360"/>
        <v>0.40527421278457681</v>
      </c>
      <c r="CD556" s="55">
        <f t="shared" si="361"/>
        <v>0.40527421278457681</v>
      </c>
      <c r="CE556" s="54">
        <f t="shared" si="362"/>
        <v>0.40527421278457681</v>
      </c>
      <c r="CF556" s="52">
        <f t="shared" si="363"/>
        <v>0.38</v>
      </c>
      <c r="CG556" s="5" t="str">
        <f t="shared" si="364"/>
        <v>Check</v>
      </c>
      <c r="CH556" s="57">
        <f t="shared" si="365"/>
        <v>2.9146433111219565</v>
      </c>
      <c r="CI556" s="6">
        <f t="shared" si="366"/>
        <v>3.2</v>
      </c>
      <c r="CJ556" s="5" t="str">
        <f t="shared" si="367"/>
        <v>OK</v>
      </c>
      <c r="DN556" s="181"/>
      <c r="DP556" s="27"/>
      <c r="DQ556" s="27"/>
      <c r="DR556" s="5"/>
      <c r="DS556" s="5"/>
      <c r="DT556" s="27"/>
      <c r="DU556" s="27"/>
      <c r="DV556" s="82"/>
      <c r="DW556" s="82"/>
      <c r="DX556" s="82"/>
      <c r="DY556" s="70"/>
      <c r="DZ556" s="16"/>
      <c r="EH556" s="42"/>
      <c r="EI556" s="42"/>
      <c r="EJ556" s="42"/>
      <c r="EK556" s="24"/>
      <c r="EL556" s="26"/>
      <c r="EM556" s="26"/>
      <c r="EN556" s="24"/>
      <c r="EO556" s="26"/>
      <c r="EP556" s="24"/>
      <c r="EQ556" s="26"/>
      <c r="ER556" s="24"/>
      <c r="ES556" s="24"/>
      <c r="ET556" s="42"/>
      <c r="EU556" s="42"/>
      <c r="EV556" s="28"/>
      <c r="EX556" s="51"/>
      <c r="EY556" s="96"/>
      <c r="EZ556" s="52"/>
      <c r="FA556" s="54"/>
      <c r="FB556" s="5"/>
      <c r="FC556" s="56"/>
      <c r="FD556" s="55"/>
      <c r="FE556" s="54"/>
      <c r="FF556" s="52"/>
      <c r="FG556" s="5"/>
      <c r="FH556" s="57"/>
      <c r="FI556" s="6"/>
      <c r="FJ556" s="5"/>
    </row>
    <row r="557" spans="27:166">
      <c r="AA557" s="18" t="s">
        <v>131</v>
      </c>
      <c r="AB557" s="22" t="s">
        <v>343</v>
      </c>
      <c r="AC557" s="22" t="s">
        <v>211</v>
      </c>
      <c r="AD557" s="74">
        <v>5.25</v>
      </c>
      <c r="AE557" s="74">
        <v>10.5</v>
      </c>
      <c r="AF557" s="22">
        <v>724</v>
      </c>
      <c r="AG557" s="22">
        <v>874</v>
      </c>
      <c r="AH557" s="22">
        <v>798.99999999999989</v>
      </c>
      <c r="AI557" s="6">
        <v>8</v>
      </c>
      <c r="AJ557" s="6">
        <v>300</v>
      </c>
      <c r="AK557" s="6">
        <v>12</v>
      </c>
      <c r="AL557" s="6">
        <v>300</v>
      </c>
      <c r="AM557" s="6">
        <v>12</v>
      </c>
      <c r="AN557" s="5" t="str" cm="1">
        <f t="array" ref="AN557">_xll.Dce_Name_SectI(AF557, AG557, AJ557, AI557, AK557, "x", "-", $Q$14)</f>
        <v>(724-874)x300x8x12</v>
      </c>
      <c r="AO557" s="5">
        <f t="shared" si="332"/>
        <v>774.99999999999989</v>
      </c>
      <c r="AP557" s="27">
        <f t="shared" si="333"/>
        <v>134</v>
      </c>
      <c r="AQ557" s="27">
        <f t="shared" si="334"/>
        <v>142527.3516666666</v>
      </c>
      <c r="AR557" s="5">
        <f t="shared" si="335"/>
        <v>5403.3066666666673</v>
      </c>
      <c r="AS557" s="5">
        <f t="shared" si="336"/>
        <v>3567.6433458489764</v>
      </c>
      <c r="AT557" s="27">
        <f t="shared" si="337"/>
        <v>360.22044444444447</v>
      </c>
      <c r="AU557" s="27">
        <f t="shared" si="338"/>
        <v>2017.2249999999995</v>
      </c>
      <c r="AV557" s="82">
        <f t="shared" si="339"/>
        <v>4.799146666666667E-7</v>
      </c>
      <c r="AW557" s="82">
        <f t="shared" si="340"/>
        <v>8361481.4999999972</v>
      </c>
      <c r="AX557" s="82">
        <f t="shared" si="341"/>
        <v>8.3614814999999972E-6</v>
      </c>
      <c r="AY557" s="70">
        <f t="shared" si="342"/>
        <v>0.1483611975238546</v>
      </c>
      <c r="AZ557" s="16">
        <f t="shared" si="343"/>
        <v>590.24999999999989</v>
      </c>
      <c r="BA557" s="22" t="s">
        <v>315</v>
      </c>
      <c r="BB557" s="23">
        <v>25.410043874036234</v>
      </c>
      <c r="BC557" s="23">
        <v>2.5714458467420345</v>
      </c>
      <c r="BD557" s="23">
        <v>0.11194517201943022</v>
      </c>
      <c r="BE557" s="23">
        <v>3.8510711771983071E-2</v>
      </c>
      <c r="BF557" s="23">
        <v>0.62185396185007502</v>
      </c>
      <c r="BG557" s="23">
        <v>182.7124284345276</v>
      </c>
      <c r="BH557" s="42" cm="1">
        <f t="array" ref="BH557">_xll.Bimoment(BE557,AY557,AD557,AE557,$O$75)</f>
        <v>-0.16514123522079113</v>
      </c>
      <c r="BI557" s="42">
        <f t="shared" si="344"/>
        <v>1.8055672906359715E-2</v>
      </c>
      <c r="BJ557" s="42">
        <f t="shared" si="345"/>
        <v>0.35714525649194923</v>
      </c>
      <c r="BK557" s="24">
        <f t="shared" si="346"/>
        <v>0.58064516129032262</v>
      </c>
      <c r="BL557" s="26" cm="1">
        <f t="array" ref="BL557">_xll.TCVN5575AnnexEHeSoCx(1,BK557)</f>
        <v>1.1119354838709676</v>
      </c>
      <c r="BM557" s="26">
        <f t="shared" si="347"/>
        <v>1.47</v>
      </c>
      <c r="BN557" s="24">
        <f t="shared" si="348"/>
        <v>1</v>
      </c>
      <c r="BO557" s="26" cm="1">
        <f t="array" ref="BO557">noisuy1chieu(BQ557*BN557,$C$92:$M$92,$C$93:$M$93)</f>
        <v>1.8703103065490723</v>
      </c>
      <c r="BP557" s="24">
        <f t="shared" si="349"/>
        <v>8.7328312607155185E-3</v>
      </c>
      <c r="BQ557" s="26">
        <f t="shared" si="350"/>
        <v>0.21211018391127132</v>
      </c>
      <c r="BR557" s="24">
        <f t="shared" si="351"/>
        <v>5.4082550586163434E-3</v>
      </c>
      <c r="BS557" s="24">
        <f t="shared" si="352"/>
        <v>2.8704439845082773E-3</v>
      </c>
      <c r="BT557" s="42">
        <f t="shared" si="353"/>
        <v>0.22625127023060318</v>
      </c>
      <c r="BU557" s="42">
        <f t="shared" si="354"/>
        <v>0.22371345915649513</v>
      </c>
      <c r="BV557" s="28">
        <f t="shared" si="355"/>
        <v>0.22625127023060318</v>
      </c>
      <c r="BW557" s="5" t="str">
        <f t="shared" si="356"/>
        <v>OK</v>
      </c>
      <c r="BX557" s="51">
        <v>1.2</v>
      </c>
      <c r="BY557" s="96" cm="1">
        <f t="array" ref="BY557">_xll.DCETCVNPhuLucFHeSoOnDinh(AE557*1000, BX557*1000, AH557, AI557, AJ557, AK557, AL557, AM557, $D$29)</f>
        <v>1</v>
      </c>
      <c r="BZ557" s="52">
        <f t="shared" si="357"/>
        <v>0.23585283998133935</v>
      </c>
      <c r="CA557" s="54">
        <f t="shared" si="358"/>
        <v>0.24413153902446397</v>
      </c>
      <c r="CB557" s="5" t="str">
        <f t="shared" si="359"/>
        <v>OK</v>
      </c>
      <c r="CC557" s="56">
        <f t="shared" si="360"/>
        <v>0.40527421278457681</v>
      </c>
      <c r="CD557" s="55">
        <f t="shared" si="361"/>
        <v>0.40527421278457681</v>
      </c>
      <c r="CE557" s="54">
        <f t="shared" si="362"/>
        <v>0.40527421278457681</v>
      </c>
      <c r="CF557" s="52">
        <f t="shared" si="363"/>
        <v>0.38</v>
      </c>
      <c r="CG557" s="5" t="str">
        <f t="shared" si="364"/>
        <v>Check</v>
      </c>
      <c r="CH557" s="57">
        <f t="shared" si="365"/>
        <v>3.2269265230278799</v>
      </c>
      <c r="CI557" s="6">
        <f t="shared" si="366"/>
        <v>3.2</v>
      </c>
      <c r="CJ557" s="5" t="str">
        <f t="shared" si="367"/>
        <v>Gia cường</v>
      </c>
      <c r="DN557" s="181"/>
      <c r="DP557" s="27"/>
      <c r="DQ557" s="27"/>
      <c r="DR557" s="5"/>
      <c r="DS557" s="5"/>
      <c r="DT557" s="27"/>
      <c r="DU557" s="27"/>
      <c r="DV557" s="82"/>
      <c r="DW557" s="82"/>
      <c r="DX557" s="82"/>
      <c r="DY557" s="70"/>
      <c r="DZ557" s="16"/>
      <c r="EH557" s="42"/>
      <c r="EI557" s="42"/>
      <c r="EJ557" s="42"/>
      <c r="EK557" s="24"/>
      <c r="EL557" s="26"/>
      <c r="EM557" s="26"/>
      <c r="EN557" s="24"/>
      <c r="EO557" s="26"/>
      <c r="EP557" s="24"/>
      <c r="EQ557" s="26"/>
      <c r="ER557" s="24"/>
      <c r="ES557" s="24"/>
      <c r="ET557" s="42"/>
      <c r="EU557" s="42"/>
      <c r="EV557" s="28"/>
      <c r="EX557" s="51"/>
      <c r="EY557" s="96"/>
      <c r="EZ557" s="52"/>
      <c r="FA557" s="54"/>
      <c r="FB557" s="5"/>
      <c r="FC557" s="56"/>
      <c r="FD557" s="55"/>
      <c r="FE557" s="54"/>
      <c r="FF557" s="52"/>
      <c r="FG557" s="5"/>
      <c r="FH557" s="57"/>
      <c r="FI557" s="6"/>
      <c r="FJ557" s="5"/>
    </row>
    <row r="558" spans="27:166">
      <c r="AA558" s="18" t="s">
        <v>131</v>
      </c>
      <c r="AB558" s="22" t="s">
        <v>343</v>
      </c>
      <c r="AC558" s="22" t="s">
        <v>211</v>
      </c>
      <c r="AD558" s="74">
        <v>6.47</v>
      </c>
      <c r="AE558" s="74">
        <v>10.5</v>
      </c>
      <c r="AF558" s="22">
        <v>724</v>
      </c>
      <c r="AG558" s="22">
        <v>874</v>
      </c>
      <c r="AH558" s="22">
        <v>816.4552427885651</v>
      </c>
      <c r="AI558" s="6">
        <v>8</v>
      </c>
      <c r="AJ558" s="6">
        <v>300</v>
      </c>
      <c r="AK558" s="6">
        <v>12</v>
      </c>
      <c r="AL558" s="6">
        <v>300</v>
      </c>
      <c r="AM558" s="6">
        <v>12</v>
      </c>
      <c r="AN558" s="5" t="str" cm="1">
        <f t="array" ref="AN558">_xll.Dce_Name_SectI(AF558, AG558, AJ558, AI558, AK558, "x", "-", $Q$14)</f>
        <v>(724-874)x300x8x12</v>
      </c>
      <c r="AO558" s="5">
        <f t="shared" si="332"/>
        <v>792.4552427885651</v>
      </c>
      <c r="AP558" s="27">
        <f t="shared" si="333"/>
        <v>135.39641942308521</v>
      </c>
      <c r="AQ558" s="27">
        <f t="shared" si="334"/>
        <v>149672.00629356262</v>
      </c>
      <c r="AR558" s="5">
        <f t="shared" si="335"/>
        <v>5403.3811423692314</v>
      </c>
      <c r="AS558" s="5">
        <f t="shared" si="336"/>
        <v>3666.3860662432589</v>
      </c>
      <c r="AT558" s="27">
        <f t="shared" si="337"/>
        <v>360.22540949128211</v>
      </c>
      <c r="AU558" s="27">
        <f t="shared" si="338"/>
        <v>2076.0047488425012</v>
      </c>
      <c r="AV558" s="82">
        <f t="shared" si="339"/>
        <v>4.8289369476924839E-7</v>
      </c>
      <c r="AW558" s="82">
        <f t="shared" si="340"/>
        <v>8736501.2082751244</v>
      </c>
      <c r="AX558" s="82">
        <f t="shared" si="341"/>
        <v>8.736501208275125E-6</v>
      </c>
      <c r="AY558" s="70">
        <f t="shared" si="342"/>
        <v>0.1455918056309819</v>
      </c>
      <c r="AZ558" s="16">
        <f t="shared" si="343"/>
        <v>603.34143209142383</v>
      </c>
      <c r="BA558" s="22" t="s">
        <v>315</v>
      </c>
      <c r="BB558" s="23">
        <v>26.095465403201143</v>
      </c>
      <c r="BC558" s="23">
        <v>5.8111083015305862</v>
      </c>
      <c r="BD558" s="23">
        <v>0.11194517201943022</v>
      </c>
      <c r="BE558" s="23">
        <v>3.8510711771983071E-2</v>
      </c>
      <c r="BF558" s="23">
        <v>0.75863607281259338</v>
      </c>
      <c r="BG558" s="23">
        <v>177.59283939154668</v>
      </c>
      <c r="BH558" s="42" cm="1">
        <f t="array" ref="BH558">_xll.Bimoment(BE558,AY558,AD558,AE558,$O$75)</f>
        <v>-0.13943441117842839</v>
      </c>
      <c r="BI558" s="42">
        <f t="shared" si="344"/>
        <v>1.765796444628014E-2</v>
      </c>
      <c r="BJ558" s="42">
        <f t="shared" si="345"/>
        <v>0.80709837521258143</v>
      </c>
      <c r="BK558" s="24">
        <f t="shared" si="346"/>
        <v>0.56785541403764106</v>
      </c>
      <c r="BL558" s="26" cm="1">
        <f t="array" ref="BL558">_xll.TCVN5575AnnexEHeSoCx(1,BK558)</f>
        <v>1.1132144585962358</v>
      </c>
      <c r="BM558" s="26">
        <f t="shared" si="347"/>
        <v>1.47</v>
      </c>
      <c r="BN558" s="24">
        <f t="shared" si="348"/>
        <v>1</v>
      </c>
      <c r="BO558" s="26" cm="1">
        <f t="array" ref="BO558">noisuy1chieu(BQ558*BN558,$C$92:$M$92,$C$93:$M$93)</f>
        <v>1.8458024263381958</v>
      </c>
      <c r="BP558" s="24">
        <f t="shared" si="349"/>
        <v>8.8758983377509298E-3</v>
      </c>
      <c r="BQ558" s="26">
        <f t="shared" si="350"/>
        <v>0.20038392120494503</v>
      </c>
      <c r="BR558" s="24">
        <f t="shared" si="351"/>
        <v>6.5977561923269467E-3</v>
      </c>
      <c r="BS558" s="24">
        <f t="shared" si="352"/>
        <v>2.4025078482185604E-3</v>
      </c>
      <c r="BT558" s="42">
        <f t="shared" si="353"/>
        <v>0.2158575757350229</v>
      </c>
      <c r="BU558" s="42">
        <f t="shared" si="354"/>
        <v>0.21166232739091451</v>
      </c>
      <c r="BV558" s="28">
        <f t="shared" si="355"/>
        <v>0.2158575757350229</v>
      </c>
      <c r="BW558" s="5" t="str">
        <f t="shared" si="356"/>
        <v>OK</v>
      </c>
      <c r="BX558" s="51">
        <v>1.2</v>
      </c>
      <c r="BY558" s="96" cm="1">
        <f t="array" ref="BY558">_xll.DCETCVNPhuLucFHeSoOnDinh(AE558*1000, BX558*1000, AH558, AI558, AJ558, AK558, AL558, AM558, $D$29)</f>
        <v>1</v>
      </c>
      <c r="BZ558" s="52">
        <f t="shared" si="357"/>
        <v>0.22307027835555368</v>
      </c>
      <c r="CA558" s="54">
        <f t="shared" si="358"/>
        <v>0.23207054239609917</v>
      </c>
      <c r="CB558" s="5" t="str">
        <f t="shared" si="359"/>
        <v>OK</v>
      </c>
      <c r="CC558" s="56">
        <f t="shared" si="360"/>
        <v>0.40527421278457681</v>
      </c>
      <c r="CD558" s="55">
        <f t="shared" si="361"/>
        <v>0.40527421278457681</v>
      </c>
      <c r="CE558" s="54">
        <f t="shared" si="362"/>
        <v>0.40527421278457681</v>
      </c>
      <c r="CF558" s="52">
        <f t="shared" si="363"/>
        <v>0.38</v>
      </c>
      <c r="CG558" s="5" t="str">
        <f t="shared" si="364"/>
        <v>Check</v>
      </c>
      <c r="CH558" s="57">
        <f t="shared" si="365"/>
        <v>3.2996062467960248</v>
      </c>
      <c r="CI558" s="6">
        <f t="shared" si="366"/>
        <v>3.2</v>
      </c>
      <c r="CJ558" s="5" t="str">
        <f t="shared" si="367"/>
        <v>Gia cường</v>
      </c>
      <c r="DN558" s="181"/>
      <c r="DP558" s="27"/>
      <c r="DQ558" s="27"/>
      <c r="DR558" s="5"/>
      <c r="DS558" s="5"/>
      <c r="DT558" s="27"/>
      <c r="DU558" s="27"/>
      <c r="DV558" s="82"/>
      <c r="DW558" s="82"/>
      <c r="DX558" s="82"/>
      <c r="DY558" s="70"/>
      <c r="DZ558" s="16"/>
      <c r="EH558" s="42"/>
      <c r="EI558" s="42"/>
      <c r="EJ558" s="42"/>
      <c r="EK558" s="24"/>
      <c r="EL558" s="26"/>
      <c r="EM558" s="26"/>
      <c r="EN558" s="24"/>
      <c r="EO558" s="26"/>
      <c r="EP558" s="24"/>
      <c r="EQ558" s="26"/>
      <c r="ER558" s="24"/>
      <c r="ES558" s="24"/>
      <c r="ET558" s="42"/>
      <c r="EU558" s="42"/>
      <c r="EV558" s="28"/>
      <c r="EX558" s="51"/>
      <c r="EY558" s="96"/>
      <c r="EZ558" s="52"/>
      <c r="FA558" s="54"/>
      <c r="FB558" s="5"/>
      <c r="FC558" s="56"/>
      <c r="FD558" s="55"/>
      <c r="FE558" s="54"/>
      <c r="FF558" s="52"/>
      <c r="FG558" s="5"/>
      <c r="FH558" s="57"/>
      <c r="FI558" s="6"/>
      <c r="FJ558" s="5"/>
    </row>
    <row r="559" spans="27:166">
      <c r="AA559" s="18" t="s">
        <v>131</v>
      </c>
      <c r="AB559" s="22" t="s">
        <v>343</v>
      </c>
      <c r="AC559" s="22" t="s">
        <v>211</v>
      </c>
      <c r="AD559" s="74">
        <v>6.47</v>
      </c>
      <c r="AE559" s="74">
        <v>10.5</v>
      </c>
      <c r="AF559" s="22">
        <v>724</v>
      </c>
      <c r="AG559" s="22">
        <v>874</v>
      </c>
      <c r="AH559" s="22">
        <v>816.4552427885651</v>
      </c>
      <c r="AI559" s="6">
        <v>8</v>
      </c>
      <c r="AJ559" s="6">
        <v>300</v>
      </c>
      <c r="AK559" s="6">
        <v>12</v>
      </c>
      <c r="AL559" s="6">
        <v>300</v>
      </c>
      <c r="AM559" s="6">
        <v>12</v>
      </c>
      <c r="AN559" s="5" t="str" cm="1">
        <f t="array" ref="AN559">_xll.Dce_Name_SectI(AF559, AG559, AJ559, AI559, AK559, "x", "-", $Q$14)</f>
        <v>(724-874)x300x8x12</v>
      </c>
      <c r="AO559" s="5">
        <f t="shared" si="332"/>
        <v>792.4552427885651</v>
      </c>
      <c r="AP559" s="27">
        <f t="shared" si="333"/>
        <v>135.39641942308521</v>
      </c>
      <c r="AQ559" s="27">
        <f t="shared" si="334"/>
        <v>149672.00629356262</v>
      </c>
      <c r="AR559" s="5">
        <f t="shared" si="335"/>
        <v>5403.3811423692314</v>
      </c>
      <c r="AS559" s="5">
        <f t="shared" si="336"/>
        <v>3666.3860662432589</v>
      </c>
      <c r="AT559" s="27">
        <f t="shared" si="337"/>
        <v>360.22540949128211</v>
      </c>
      <c r="AU559" s="27">
        <f t="shared" si="338"/>
        <v>2076.0047488425012</v>
      </c>
      <c r="AV559" s="82">
        <f t="shared" si="339"/>
        <v>4.8289369476924839E-7</v>
      </c>
      <c r="AW559" s="82">
        <f t="shared" si="340"/>
        <v>8736501.2082751244</v>
      </c>
      <c r="AX559" s="82">
        <f t="shared" si="341"/>
        <v>8.736501208275125E-6</v>
      </c>
      <c r="AY559" s="70">
        <f t="shared" si="342"/>
        <v>0.1455918056309819</v>
      </c>
      <c r="AZ559" s="16">
        <f t="shared" si="343"/>
        <v>603.34143209142383</v>
      </c>
      <c r="BA559" s="22" t="s">
        <v>315</v>
      </c>
      <c r="BB559" s="23">
        <v>26.169623377732933</v>
      </c>
      <c r="BC559" s="23">
        <v>6.4354682841558315</v>
      </c>
      <c r="BD559" s="23">
        <v>7.3353682594643033E-2</v>
      </c>
      <c r="BE559" s="23">
        <v>3.85088129010068E-2</v>
      </c>
      <c r="BF559" s="23">
        <v>0.7586361692046637</v>
      </c>
      <c r="BG559" s="23">
        <v>177.59284238406326</v>
      </c>
      <c r="BH559" s="42" cm="1">
        <f t="array" ref="BH559">_xll.Bimoment(BE559,AY559,AD559,AE559,$O$75)</f>
        <v>-0.13942753600151536</v>
      </c>
      <c r="BI559" s="42">
        <f t="shared" si="344"/>
        <v>1.1570634944712978E-2</v>
      </c>
      <c r="BJ559" s="42">
        <f t="shared" si="345"/>
        <v>0.89381503946608765</v>
      </c>
      <c r="BK559" s="24">
        <f t="shared" si="346"/>
        <v>0.56785541403764106</v>
      </c>
      <c r="BL559" s="26" cm="1">
        <f t="array" ref="BL559">_xll.TCVN5575AnnexEHeSoCx(1,BK559)</f>
        <v>1.1132144585962358</v>
      </c>
      <c r="BM559" s="26">
        <f t="shared" si="347"/>
        <v>1.47</v>
      </c>
      <c r="BN559" s="24">
        <f t="shared" si="348"/>
        <v>1</v>
      </c>
      <c r="BO559" s="26" cm="1">
        <f t="array" ref="BO559">noisuy1chieu(BQ559*BN559,$C$92:$M$92,$C$93:$M$93)</f>
        <v>1.8458024263381958</v>
      </c>
      <c r="BP559" s="24">
        <f t="shared" si="349"/>
        <v>8.9011218251541062E-3</v>
      </c>
      <c r="BQ559" s="26">
        <f t="shared" si="350"/>
        <v>0.20038392458150125</v>
      </c>
      <c r="BR559" s="24">
        <f t="shared" si="351"/>
        <v>6.5977570306358559E-3</v>
      </c>
      <c r="BS559" s="24">
        <f t="shared" si="352"/>
        <v>2.4023893863098257E-3</v>
      </c>
      <c r="BT559" s="42">
        <f t="shared" si="353"/>
        <v>0.21588280343729122</v>
      </c>
      <c r="BU559" s="42">
        <f t="shared" si="354"/>
        <v>0.21168743579296517</v>
      </c>
      <c r="BV559" s="28">
        <f t="shared" si="355"/>
        <v>0.21588280343729122</v>
      </c>
      <c r="BW559" s="5" t="str">
        <f t="shared" si="356"/>
        <v>OK</v>
      </c>
      <c r="BX559" s="51">
        <v>1.2</v>
      </c>
      <c r="BY559" s="96" cm="1">
        <f t="array" ref="BY559">_xll.DCETCVNPhuLucFHeSoOnDinh(AE559*1000, BX559*1000, AH559, AI559, AJ559, AK559, AL559, AM559, $D$29)</f>
        <v>1</v>
      </c>
      <c r="BZ559" s="52">
        <f t="shared" si="357"/>
        <v>0.22307028211438487</v>
      </c>
      <c r="CA559" s="54">
        <f t="shared" si="358"/>
        <v>0.23207042853133056</v>
      </c>
      <c r="CB559" s="5" t="str">
        <f t="shared" si="359"/>
        <v>OK</v>
      </c>
      <c r="CC559" s="56">
        <f t="shared" si="360"/>
        <v>0.40527421278457681</v>
      </c>
      <c r="CD559" s="55">
        <f t="shared" si="361"/>
        <v>0.40527421278457681</v>
      </c>
      <c r="CE559" s="54">
        <f t="shared" si="362"/>
        <v>0.40527421278457681</v>
      </c>
      <c r="CF559" s="52">
        <f t="shared" si="363"/>
        <v>0.38</v>
      </c>
      <c r="CG559" s="5" t="str">
        <f t="shared" si="364"/>
        <v>Check</v>
      </c>
      <c r="CH559" s="57">
        <f t="shared" si="365"/>
        <v>3.2996062467960248</v>
      </c>
      <c r="CI559" s="6">
        <f t="shared" si="366"/>
        <v>3.2</v>
      </c>
      <c r="CJ559" s="5" t="str">
        <f t="shared" si="367"/>
        <v>Gia cường</v>
      </c>
      <c r="DN559" s="181"/>
      <c r="DP559" s="27"/>
      <c r="DQ559" s="27"/>
      <c r="DR559" s="5"/>
      <c r="DS559" s="5"/>
      <c r="DT559" s="27"/>
      <c r="DU559" s="27"/>
      <c r="DV559" s="82"/>
      <c r="DW559" s="82"/>
      <c r="DX559" s="82"/>
      <c r="DY559" s="70"/>
      <c r="DZ559" s="16"/>
      <c r="EH559" s="42"/>
      <c r="EI559" s="42"/>
      <c r="EJ559" s="42"/>
      <c r="EK559" s="24"/>
      <c r="EL559" s="26"/>
      <c r="EM559" s="26"/>
      <c r="EN559" s="24"/>
      <c r="EO559" s="26"/>
      <c r="EP559" s="24"/>
      <c r="EQ559" s="26"/>
      <c r="ER559" s="24"/>
      <c r="ES559" s="24"/>
      <c r="ET559" s="42"/>
      <c r="EU559" s="42"/>
      <c r="EV559" s="28"/>
      <c r="EX559" s="51"/>
      <c r="EY559" s="96"/>
      <c r="EZ559" s="52"/>
      <c r="FA559" s="54"/>
      <c r="FB559" s="5"/>
      <c r="FC559" s="56"/>
      <c r="FD559" s="55"/>
      <c r="FE559" s="54"/>
      <c r="FF559" s="52"/>
      <c r="FG559" s="5"/>
      <c r="FH559" s="57"/>
      <c r="FI559" s="6"/>
      <c r="FJ559" s="5"/>
    </row>
    <row r="560" spans="27:166">
      <c r="AA560" s="18" t="s">
        <v>131</v>
      </c>
      <c r="AB560" s="22" t="s">
        <v>343</v>
      </c>
      <c r="AC560" s="22" t="s">
        <v>211</v>
      </c>
      <c r="AD560" s="74">
        <v>9.2899999999999991</v>
      </c>
      <c r="AE560" s="74">
        <v>10.5</v>
      </c>
      <c r="AF560" s="22">
        <v>724</v>
      </c>
      <c r="AG560" s="22">
        <v>874</v>
      </c>
      <c r="AH560" s="22">
        <v>856.73657033341397</v>
      </c>
      <c r="AI560" s="6">
        <v>8</v>
      </c>
      <c r="AJ560" s="6">
        <v>300</v>
      </c>
      <c r="AK560" s="6">
        <v>12</v>
      </c>
      <c r="AL560" s="6">
        <v>300</v>
      </c>
      <c r="AM560" s="6">
        <v>12</v>
      </c>
      <c r="AN560" s="5" t="str" cm="1">
        <f t="array" ref="AN560">_xll.Dce_Name_SectI(AF560, AG560, AJ560, AI560, AK560, "x", "-", $Q$14)</f>
        <v>(724-874)x300x8x12</v>
      </c>
      <c r="AO560" s="5">
        <f t="shared" si="332"/>
        <v>832.73657033341397</v>
      </c>
      <c r="AP560" s="27">
        <f t="shared" si="333"/>
        <v>138.6189256266731</v>
      </c>
      <c r="AQ560" s="27">
        <f t="shared" si="334"/>
        <v>166950.4396903282</v>
      </c>
      <c r="AR560" s="5">
        <f t="shared" si="335"/>
        <v>5403.5530093667558</v>
      </c>
      <c r="AS560" s="5">
        <f t="shared" si="336"/>
        <v>3897.3576119286358</v>
      </c>
      <c r="AT560" s="27">
        <f t="shared" si="337"/>
        <v>360.23686729111705</v>
      </c>
      <c r="AU560" s="27">
        <f t="shared" si="338"/>
        <v>2213.976022170802</v>
      </c>
      <c r="AV560" s="82">
        <f t="shared" si="339"/>
        <v>4.89768374670236E-7</v>
      </c>
      <c r="AW560" s="82">
        <f t="shared" si="340"/>
        <v>9633328.2889918946</v>
      </c>
      <c r="AX560" s="82">
        <f t="shared" si="341"/>
        <v>9.6333282889918949E-6</v>
      </c>
      <c r="AY560" s="70">
        <f t="shared" si="342"/>
        <v>0.13963269631800207</v>
      </c>
      <c r="AZ560" s="16">
        <f t="shared" si="343"/>
        <v>633.55242775006047</v>
      </c>
      <c r="BA560" s="22" t="s">
        <v>315</v>
      </c>
      <c r="BB560" s="23">
        <v>27.758430922953966</v>
      </c>
      <c r="BC560" s="23">
        <v>13.971366426462094</v>
      </c>
      <c r="BD560" s="23">
        <v>7.3353682594643033E-2</v>
      </c>
      <c r="BE560" s="23">
        <v>3.85088129010068E-2</v>
      </c>
      <c r="BF560" s="23">
        <v>0.55180130913925052</v>
      </c>
      <c r="BG560" s="23">
        <v>148.84192907086685</v>
      </c>
      <c r="BH560" s="42" cm="1">
        <f t="array" ref="BH560">_xll.Bimoment(BE560,AY560,AD560,AE560,$O$75)</f>
        <v>0.12909407175784618</v>
      </c>
      <c r="BI560" s="42">
        <f t="shared" si="344"/>
        <v>1.101093749330497E-2</v>
      </c>
      <c r="BJ560" s="42">
        <f t="shared" si="345"/>
        <v>1.9404675592308462</v>
      </c>
      <c r="BK560" s="24">
        <f t="shared" si="346"/>
        <v>0.54038697954603754</v>
      </c>
      <c r="BL560" s="26" cm="1">
        <f t="array" ref="BL560">_xll.TCVN5575AnnexEHeSoCx(1,BK560)</f>
        <v>1.1159613020453962</v>
      </c>
      <c r="BM560" s="26">
        <f t="shared" si="347"/>
        <v>1.47</v>
      </c>
      <c r="BN560" s="24">
        <f t="shared" si="348"/>
        <v>1</v>
      </c>
      <c r="BO560" s="26" cm="1">
        <f t="array" ref="BO560">noisuy1chieu(BQ560*BN560,$C$92:$M$92,$C$93:$M$93)</f>
        <v>1.7563871145248413</v>
      </c>
      <c r="BP560" s="24">
        <f t="shared" si="349"/>
        <v>9.2220365056593593E-3</v>
      </c>
      <c r="BQ560" s="26">
        <f t="shared" si="350"/>
        <v>0.15760150114659183</v>
      </c>
      <c r="BR560" s="24">
        <f t="shared" si="351"/>
        <v>4.7987893525930228E-3</v>
      </c>
      <c r="BS560" s="24">
        <f t="shared" si="352"/>
        <v>2.2261104466590608E-3</v>
      </c>
      <c r="BT560" s="42">
        <f t="shared" si="353"/>
        <v>0.17162232700484423</v>
      </c>
      <c r="BU560" s="42">
        <f t="shared" si="354"/>
        <v>0.16904964809891027</v>
      </c>
      <c r="BV560" s="28">
        <f t="shared" si="355"/>
        <v>0.17162232700484423</v>
      </c>
      <c r="BW560" s="5" t="str">
        <f t="shared" si="356"/>
        <v>OK</v>
      </c>
      <c r="BX560" s="51">
        <v>1.2</v>
      </c>
      <c r="BY560" s="96" cm="1">
        <f t="array" ref="BY560">_xll.DCETCVNPhuLucFHeSoOnDinh(AE560*1000, BX560*1000, AH560, AI560, AJ560, AK560, AL560, AM560, $D$29)</f>
        <v>1</v>
      </c>
      <c r="BZ560" s="52">
        <f t="shared" si="357"/>
        <v>0.17587717642385958</v>
      </c>
      <c r="CA560" s="54">
        <f t="shared" si="358"/>
        <v>0.18290207622311169</v>
      </c>
      <c r="CB560" s="5" t="str">
        <f t="shared" si="359"/>
        <v>OK</v>
      </c>
      <c r="CC560" s="56">
        <f t="shared" si="360"/>
        <v>0.40527421278457681</v>
      </c>
      <c r="CD560" s="55">
        <f t="shared" si="361"/>
        <v>0.40527421278457681</v>
      </c>
      <c r="CE560" s="54">
        <f t="shared" si="362"/>
        <v>0.40527421278457681</v>
      </c>
      <c r="CF560" s="52">
        <f t="shared" si="363"/>
        <v>0.38</v>
      </c>
      <c r="CG560" s="5" t="str">
        <f t="shared" si="364"/>
        <v>Check</v>
      </c>
      <c r="CH560" s="57">
        <f t="shared" si="365"/>
        <v>3.4673286780698911</v>
      </c>
      <c r="CI560" s="6">
        <f t="shared" si="366"/>
        <v>3.2</v>
      </c>
      <c r="CJ560" s="5" t="str">
        <f t="shared" si="367"/>
        <v>Gia cường</v>
      </c>
      <c r="DN560" s="181"/>
      <c r="DP560" s="27"/>
      <c r="DQ560" s="27"/>
      <c r="DR560" s="5"/>
      <c r="DS560" s="5"/>
      <c r="DT560" s="27"/>
      <c r="DU560" s="27"/>
      <c r="DV560" s="82"/>
      <c r="DW560" s="82"/>
      <c r="DX560" s="82"/>
      <c r="DY560" s="70"/>
      <c r="DZ560" s="16"/>
      <c r="EH560" s="42"/>
      <c r="EI560" s="42"/>
      <c r="EJ560" s="42"/>
      <c r="EK560" s="24"/>
      <c r="EL560" s="26"/>
      <c r="EM560" s="26"/>
      <c r="EN560" s="24"/>
      <c r="EO560" s="26"/>
      <c r="EP560" s="24"/>
      <c r="EQ560" s="26"/>
      <c r="ER560" s="24"/>
      <c r="ES560" s="24"/>
      <c r="ET560" s="42"/>
      <c r="EU560" s="42"/>
      <c r="EV560" s="28"/>
      <c r="EX560" s="51"/>
      <c r="EY560" s="96"/>
      <c r="EZ560" s="52"/>
      <c r="FA560" s="54"/>
      <c r="FB560" s="5"/>
      <c r="FC560" s="56"/>
      <c r="FD560" s="55"/>
      <c r="FE560" s="54"/>
      <c r="FF560" s="52"/>
      <c r="FG560" s="5"/>
      <c r="FH560" s="57"/>
      <c r="FI560" s="6"/>
      <c r="FJ560" s="5"/>
    </row>
    <row r="561" spans="27:166">
      <c r="AA561" s="18" t="s">
        <v>131</v>
      </c>
      <c r="AB561" s="22" t="s">
        <v>343</v>
      </c>
      <c r="AC561" s="22" t="s">
        <v>211</v>
      </c>
      <c r="AD561" s="74">
        <v>9.2899999999999991</v>
      </c>
      <c r="AE561" s="74">
        <v>10.5</v>
      </c>
      <c r="AF561" s="22">
        <v>724</v>
      </c>
      <c r="AG561" s="22">
        <v>874</v>
      </c>
      <c r="AH561" s="22">
        <v>856.73657033341397</v>
      </c>
      <c r="AI561" s="6">
        <v>8</v>
      </c>
      <c r="AJ561" s="6">
        <v>300</v>
      </c>
      <c r="AK561" s="6">
        <v>12</v>
      </c>
      <c r="AL561" s="6">
        <v>300</v>
      </c>
      <c r="AM561" s="6">
        <v>12</v>
      </c>
      <c r="AN561" s="5" t="str" cm="1">
        <f t="array" ref="AN561">_xll.Dce_Name_SectI(AF561, AG561, AJ561, AI561, AK561, "x", "-", $Q$14)</f>
        <v>(724-874)x300x8x12</v>
      </c>
      <c r="AO561" s="5">
        <f t="shared" si="332"/>
        <v>832.73657033341397</v>
      </c>
      <c r="AP561" s="27">
        <f t="shared" si="333"/>
        <v>138.6189256266731</v>
      </c>
      <c r="AQ561" s="27">
        <f t="shared" si="334"/>
        <v>166950.4396903282</v>
      </c>
      <c r="AR561" s="5">
        <f t="shared" si="335"/>
        <v>5403.5530093667558</v>
      </c>
      <c r="AS561" s="5">
        <f t="shared" si="336"/>
        <v>3897.3576119286358</v>
      </c>
      <c r="AT561" s="27">
        <f t="shared" si="337"/>
        <v>360.23686729111705</v>
      </c>
      <c r="AU561" s="27">
        <f t="shared" si="338"/>
        <v>2213.976022170802</v>
      </c>
      <c r="AV561" s="82">
        <f t="shared" si="339"/>
        <v>4.89768374670236E-7</v>
      </c>
      <c r="AW561" s="82">
        <f t="shared" si="340"/>
        <v>9633328.2889918946</v>
      </c>
      <c r="AX561" s="82">
        <f t="shared" si="341"/>
        <v>9.6333282889918949E-6</v>
      </c>
      <c r="AY561" s="70">
        <f t="shared" si="342"/>
        <v>0.13963269631800207</v>
      </c>
      <c r="AZ561" s="16">
        <f t="shared" si="343"/>
        <v>633.55242775006047</v>
      </c>
      <c r="BA561" s="22" t="s">
        <v>315</v>
      </c>
      <c r="BB561" s="23">
        <v>29.140424749290105</v>
      </c>
      <c r="BC561" s="23">
        <v>17.800438730704627</v>
      </c>
      <c r="BD561" s="23">
        <v>3.0388002622714794</v>
      </c>
      <c r="BE561" s="23">
        <v>0.33845807149567442</v>
      </c>
      <c r="BF561" s="23">
        <v>0.82328152933541787</v>
      </c>
      <c r="BG561" s="23">
        <v>147.70825849838548</v>
      </c>
      <c r="BH561" s="42" cm="1">
        <f t="array" ref="BH561">_xll.Bimoment(BE561,AY561,AD561,AE561,$O$75)</f>
        <v>1.1346215911927653</v>
      </c>
      <c r="BI561" s="42">
        <f t="shared" si="344"/>
        <v>0.45614669310349759</v>
      </c>
      <c r="BJ561" s="42">
        <f t="shared" si="345"/>
        <v>2.4722831570423094</v>
      </c>
      <c r="BK561" s="24">
        <f t="shared" si="346"/>
        <v>0.54038697954603754</v>
      </c>
      <c r="BL561" s="26" cm="1">
        <f t="array" ref="BL561">_xll.TCVN5575AnnexEHeSoCx(1,BK561)</f>
        <v>1.1159613020453962</v>
      </c>
      <c r="BM561" s="26">
        <f t="shared" si="347"/>
        <v>1.47</v>
      </c>
      <c r="BN561" s="24">
        <f t="shared" si="348"/>
        <v>1</v>
      </c>
      <c r="BO561" s="26" cm="1">
        <f t="array" ref="BO561">noisuy1chieu(BQ561*BN561,$C$92:$M$92,$C$93:$M$93)</f>
        <v>1.7538783550262451</v>
      </c>
      <c r="BP561" s="24">
        <f t="shared" si="349"/>
        <v>9.6811689959806629E-3</v>
      </c>
      <c r="BQ561" s="26">
        <f t="shared" si="350"/>
        <v>0.15640111235061138</v>
      </c>
      <c r="BR561" s="24">
        <f t="shared" si="351"/>
        <v>7.1597413266816044E-3</v>
      </c>
      <c r="BS561" s="24">
        <f t="shared" si="352"/>
        <v>1.9593509245839736E-2</v>
      </c>
      <c r="BT561" s="42">
        <f t="shared" si="353"/>
        <v>0.17324202267327363</v>
      </c>
      <c r="BU561" s="42">
        <f t="shared" si="354"/>
        <v>0.18567579059243178</v>
      </c>
      <c r="BV561" s="28">
        <f t="shared" si="355"/>
        <v>0.18567579059243178</v>
      </c>
      <c r="BW561" s="5" t="str">
        <f t="shared" si="356"/>
        <v>OK</v>
      </c>
      <c r="BX561" s="51">
        <v>1.2</v>
      </c>
      <c r="BY561" s="96" cm="1">
        <f t="array" ref="BY561">_xll.DCETCVNPhuLucFHeSoOnDinh(AE561*1000, BX561*1000, AH561, AI561, AJ561, AK561, AL561, AM561, $D$29)</f>
        <v>1</v>
      </c>
      <c r="BZ561" s="52">
        <f t="shared" si="357"/>
        <v>0.17453758898013658</v>
      </c>
      <c r="CA561" s="54">
        <f t="shared" si="358"/>
        <v>0.20129083955265792</v>
      </c>
      <c r="CB561" s="5" t="str">
        <f t="shared" si="359"/>
        <v>OK</v>
      </c>
      <c r="CC561" s="56">
        <f t="shared" si="360"/>
        <v>0.40527421278457681</v>
      </c>
      <c r="CD561" s="55">
        <f t="shared" si="361"/>
        <v>0.40527421278457681</v>
      </c>
      <c r="CE561" s="54">
        <f t="shared" si="362"/>
        <v>0.40527421278457681</v>
      </c>
      <c r="CF561" s="52">
        <f t="shared" si="363"/>
        <v>0.38</v>
      </c>
      <c r="CG561" s="5" t="str">
        <f t="shared" si="364"/>
        <v>Check</v>
      </c>
      <c r="CH561" s="57">
        <f t="shared" si="365"/>
        <v>3.4673286780698911</v>
      </c>
      <c r="CI561" s="6">
        <f t="shared" si="366"/>
        <v>3.2</v>
      </c>
      <c r="CJ561" s="5" t="str">
        <f t="shared" si="367"/>
        <v>Gia cường</v>
      </c>
      <c r="DN561" s="181"/>
      <c r="DP561" s="27"/>
      <c r="DQ561" s="27"/>
      <c r="DR561" s="5"/>
      <c r="DS561" s="5"/>
      <c r="DT561" s="27"/>
      <c r="DU561" s="27"/>
      <c r="DV561" s="82"/>
      <c r="DW561" s="82"/>
      <c r="DX561" s="82"/>
      <c r="DY561" s="70"/>
      <c r="DZ561" s="16"/>
      <c r="EH561" s="42"/>
      <c r="EI561" s="42"/>
      <c r="EJ561" s="42"/>
      <c r="EK561" s="24"/>
      <c r="EL561" s="26"/>
      <c r="EM561" s="26"/>
      <c r="EN561" s="24"/>
      <c r="EO561" s="26"/>
      <c r="EP561" s="24"/>
      <c r="EQ561" s="26"/>
      <c r="ER561" s="24"/>
      <c r="ES561" s="24"/>
      <c r="ET561" s="42"/>
      <c r="EU561" s="42"/>
      <c r="EV561" s="28"/>
      <c r="EX561" s="51"/>
      <c r="EY561" s="96"/>
      <c r="EZ561" s="52"/>
      <c r="FA561" s="54"/>
      <c r="FB561" s="5"/>
      <c r="FC561" s="56"/>
      <c r="FD561" s="55"/>
      <c r="FE561" s="54"/>
      <c r="FF561" s="52"/>
      <c r="FG561" s="5"/>
      <c r="FH561" s="57"/>
      <c r="FI561" s="6"/>
      <c r="FJ561" s="5"/>
    </row>
    <row r="562" spans="27:166">
      <c r="AA562" s="18" t="s">
        <v>131</v>
      </c>
      <c r="AB562" s="22" t="s">
        <v>343</v>
      </c>
      <c r="AC562" s="22" t="s">
        <v>211</v>
      </c>
      <c r="AD562" s="74">
        <v>10.5</v>
      </c>
      <c r="AE562" s="74">
        <v>10.5</v>
      </c>
      <c r="AF562" s="22">
        <v>724</v>
      </c>
      <c r="AG562" s="22">
        <v>874</v>
      </c>
      <c r="AH562" s="22">
        <v>874</v>
      </c>
      <c r="AI562" s="6">
        <v>8</v>
      </c>
      <c r="AJ562" s="6">
        <v>300</v>
      </c>
      <c r="AK562" s="6">
        <v>12</v>
      </c>
      <c r="AL562" s="6">
        <v>300</v>
      </c>
      <c r="AM562" s="6">
        <v>12</v>
      </c>
      <c r="AN562" s="5" t="str" cm="1">
        <f t="array" ref="AN562">_xll.Dce_Name_SectI(AF562, AG562, AJ562, AI562, AK562, "x", "-", $Q$14)</f>
        <v>(724-874)x300x8x12</v>
      </c>
      <c r="AO562" s="5">
        <f t="shared" si="332"/>
        <v>850</v>
      </c>
      <c r="AP562" s="27">
        <f t="shared" si="333"/>
        <v>140</v>
      </c>
      <c r="AQ562" s="27">
        <f t="shared" si="334"/>
        <v>174698.22666666668</v>
      </c>
      <c r="AR562" s="5">
        <f t="shared" si="335"/>
        <v>5403.626666666667</v>
      </c>
      <c r="AS562" s="5">
        <f t="shared" si="336"/>
        <v>3997.6710907704046</v>
      </c>
      <c r="AT562" s="27">
        <f t="shared" si="337"/>
        <v>360.24177777777783</v>
      </c>
      <c r="AU562" s="27">
        <f t="shared" si="338"/>
        <v>2274.1</v>
      </c>
      <c r="AV562" s="82">
        <f t="shared" si="339"/>
        <v>4.9271466666666671E-7</v>
      </c>
      <c r="AW562" s="82">
        <f t="shared" si="340"/>
        <v>10031094</v>
      </c>
      <c r="AX562" s="82">
        <f t="shared" si="341"/>
        <v>1.0031094E-5</v>
      </c>
      <c r="AY562" s="70">
        <f t="shared" si="342"/>
        <v>0.13724721180314908</v>
      </c>
      <c r="AZ562" s="16">
        <f t="shared" si="343"/>
        <v>646.5</v>
      </c>
      <c r="BA562" s="22" t="s">
        <v>315</v>
      </c>
      <c r="BB562" s="23">
        <v>29.82438474814229</v>
      </c>
      <c r="BC562" s="23">
        <v>21.05563109569059</v>
      </c>
      <c r="BD562" s="23">
        <v>3.0388002622714794</v>
      </c>
      <c r="BE562" s="23">
        <v>0.33845807149567442</v>
      </c>
      <c r="BF562" s="23">
        <v>2.8489264925614513</v>
      </c>
      <c r="BG562" s="23">
        <v>124.23218460426234</v>
      </c>
      <c r="BH562" s="42" cm="1">
        <f t="array" ref="BH562">_xll.Bimoment(BE562,AY562,AD562,AE562,$O$75)</f>
        <v>3.0070121478848133</v>
      </c>
      <c r="BI562" s="42">
        <f t="shared" si="344"/>
        <v>0.44688239151051168</v>
      </c>
      <c r="BJ562" s="42">
        <f t="shared" si="345"/>
        <v>2.9243932077348043</v>
      </c>
      <c r="BK562" s="24">
        <f t="shared" si="346"/>
        <v>0.52941176470588236</v>
      </c>
      <c r="BL562" s="26" cm="1">
        <f t="array" ref="BL562">_xll.TCVN5575AnnexEHeSoCx(1,BK562)</f>
        <v>1.1170588235294117</v>
      </c>
      <c r="BM562" s="26">
        <f t="shared" si="347"/>
        <v>1.47</v>
      </c>
      <c r="BN562" s="24">
        <f t="shared" si="348"/>
        <v>1</v>
      </c>
      <c r="BO562" s="26" cm="1">
        <f t="array" ref="BO562">noisuy1chieu(BQ562*BN562,$C$92:$M$92,$C$93:$M$93)</f>
        <v>1.6947637796401978</v>
      </c>
      <c r="BP562" s="24">
        <f t="shared" si="349"/>
        <v>9.8106528776783861E-3</v>
      </c>
      <c r="BQ562" s="26">
        <f t="shared" si="350"/>
        <v>0.12811661968365554</v>
      </c>
      <c r="BR562" s="24">
        <f t="shared" si="351"/>
        <v>2.4775605886375847E-2</v>
      </c>
      <c r="BS562" s="24">
        <f t="shared" si="352"/>
        <v>5.2662405159811174E-2</v>
      </c>
      <c r="BT562" s="42">
        <f t="shared" si="353"/>
        <v>0.16270287844770975</v>
      </c>
      <c r="BU562" s="42">
        <f t="shared" si="354"/>
        <v>0.1905896777211451</v>
      </c>
      <c r="BV562" s="28">
        <f t="shared" si="355"/>
        <v>0.1905896777211451</v>
      </c>
      <c r="BW562" s="5" t="str">
        <f t="shared" si="356"/>
        <v>OK</v>
      </c>
      <c r="BX562" s="51">
        <v>1.2</v>
      </c>
      <c r="BY562" s="96" cm="1">
        <f t="array" ref="BY562">_xll.DCETCVNPhuLucFHeSoOnDinh(AE562*1000, BX562*1000, AH562, AI562, AJ562, AK562, AL562, AM562, $D$29)</f>
        <v>1</v>
      </c>
      <c r="BZ562" s="52">
        <f t="shared" si="357"/>
        <v>0.14311380045838931</v>
      </c>
      <c r="CA562" s="54">
        <f t="shared" si="358"/>
        <v>0.22055181150457631</v>
      </c>
      <c r="CB562" s="5" t="str">
        <f t="shared" si="359"/>
        <v>OK</v>
      </c>
      <c r="CC562" s="56">
        <f t="shared" si="360"/>
        <v>0.40527421278457681</v>
      </c>
      <c r="CD562" s="55">
        <f t="shared" si="361"/>
        <v>0.40527421278457681</v>
      </c>
      <c r="CE562" s="54">
        <f t="shared" si="362"/>
        <v>0.40527421278457681</v>
      </c>
      <c r="CF562" s="52">
        <f t="shared" si="363"/>
        <v>0.38</v>
      </c>
      <c r="CG562" s="5" t="str">
        <f t="shared" si="364"/>
        <v>Check</v>
      </c>
      <c r="CH562" s="57">
        <f t="shared" si="365"/>
        <v>3.5392097349338045</v>
      </c>
      <c r="CI562" s="6">
        <f t="shared" si="366"/>
        <v>3.2</v>
      </c>
      <c r="CJ562" s="5" t="str">
        <f t="shared" si="367"/>
        <v>Gia cường</v>
      </c>
      <c r="DN562" s="181"/>
      <c r="DP562" s="27"/>
      <c r="DQ562" s="27"/>
      <c r="DR562" s="5"/>
      <c r="DS562" s="5"/>
      <c r="DT562" s="27"/>
      <c r="DU562" s="27"/>
      <c r="DV562" s="82"/>
      <c r="DW562" s="82"/>
      <c r="DX562" s="82"/>
      <c r="DY562" s="70"/>
      <c r="DZ562" s="16"/>
      <c r="EH562" s="42"/>
      <c r="EI562" s="42"/>
      <c r="EJ562" s="42"/>
      <c r="EK562" s="24"/>
      <c r="EL562" s="26"/>
      <c r="EM562" s="26"/>
      <c r="EN562" s="24"/>
      <c r="EO562" s="26"/>
      <c r="EP562" s="24"/>
      <c r="EQ562" s="26"/>
      <c r="ER562" s="24"/>
      <c r="ES562" s="24"/>
      <c r="ET562" s="42"/>
      <c r="EU562" s="42"/>
      <c r="EV562" s="28"/>
      <c r="EX562" s="51"/>
      <c r="EY562" s="96"/>
      <c r="EZ562" s="52"/>
      <c r="FA562" s="54"/>
      <c r="FB562" s="5"/>
      <c r="FC562" s="56"/>
      <c r="FD562" s="55"/>
      <c r="FE562" s="54"/>
      <c r="FF562" s="52"/>
      <c r="FG562" s="5"/>
      <c r="FH562" s="57"/>
      <c r="FI562" s="6"/>
      <c r="FJ562" s="5"/>
    </row>
    <row r="563" spans="27:166">
      <c r="AA563" s="18" t="s">
        <v>131</v>
      </c>
      <c r="AB563" s="22" t="s">
        <v>343</v>
      </c>
      <c r="AC563" s="22" t="s">
        <v>211</v>
      </c>
      <c r="AD563" s="74">
        <v>0</v>
      </c>
      <c r="AE563" s="74">
        <v>10.5</v>
      </c>
      <c r="AF563" s="22">
        <v>724</v>
      </c>
      <c r="AG563" s="22">
        <v>874</v>
      </c>
      <c r="AH563" s="22">
        <v>724</v>
      </c>
      <c r="AI563" s="6">
        <v>8</v>
      </c>
      <c r="AJ563" s="6">
        <v>300</v>
      </c>
      <c r="AK563" s="6">
        <v>12</v>
      </c>
      <c r="AL563" s="6">
        <v>300</v>
      </c>
      <c r="AM563" s="6">
        <v>12</v>
      </c>
      <c r="AN563" s="5" t="str" cm="1">
        <f t="array" ref="AN563">_xll.Dce_Name_SectI(AF563, AG563, AJ563, AI563, AK563, "x", "-", $Q$14)</f>
        <v>(724-874)x300x8x12</v>
      </c>
      <c r="AO563" s="5">
        <f t="shared" si="332"/>
        <v>700</v>
      </c>
      <c r="AP563" s="27">
        <f t="shared" si="333"/>
        <v>128</v>
      </c>
      <c r="AQ563" s="27">
        <f t="shared" si="334"/>
        <v>114125.22666666665</v>
      </c>
      <c r="AR563" s="5">
        <f t="shared" si="335"/>
        <v>5402.9866666666676</v>
      </c>
      <c r="AS563" s="5">
        <f t="shared" si="336"/>
        <v>3152.6305709023936</v>
      </c>
      <c r="AT563" s="27">
        <f t="shared" si="337"/>
        <v>360.19911111111116</v>
      </c>
      <c r="AU563" s="27">
        <f t="shared" si="338"/>
        <v>1771.6</v>
      </c>
      <c r="AV563" s="82">
        <f t="shared" si="339"/>
        <v>4.6711466666666669E-7</v>
      </c>
      <c r="AW563" s="82">
        <f t="shared" si="340"/>
        <v>6843744</v>
      </c>
      <c r="AX563" s="82">
        <f t="shared" si="341"/>
        <v>6.8437439999999997E-6</v>
      </c>
      <c r="AY563" s="70">
        <f t="shared" si="342"/>
        <v>0.16178744234285594</v>
      </c>
      <c r="AZ563" s="16">
        <f t="shared" si="343"/>
        <v>534</v>
      </c>
      <c r="BA563" s="22" t="s">
        <v>316</v>
      </c>
      <c r="BB563" s="23">
        <v>55.332566999655683</v>
      </c>
      <c r="BC563" s="23">
        <v>65.597619465282051</v>
      </c>
      <c r="BD563" s="23">
        <v>5.0940840867120418E-2</v>
      </c>
      <c r="BE563" s="23">
        <v>6.4693877271015401E-4</v>
      </c>
      <c r="BF563" s="23">
        <v>0.27133835235590431</v>
      </c>
      <c r="BG563" s="23">
        <v>212.44737540050374</v>
      </c>
      <c r="BH563" s="42" cm="1">
        <f t="array" ref="BH563">_xll.Bimoment(BE563,AY563,AD563,AE563,$O$75)</f>
        <v>5.6761957170078457E-3</v>
      </c>
      <c r="BI563" s="42">
        <f t="shared" si="344"/>
        <v>9.0965787262715023E-3</v>
      </c>
      <c r="BJ563" s="42">
        <f t="shared" si="345"/>
        <v>9.1107804812891739</v>
      </c>
      <c r="BK563" s="24">
        <f t="shared" si="346"/>
        <v>0.6428571428571429</v>
      </c>
      <c r="BL563" s="26" cm="1">
        <f t="array" ref="BL563">_xll.TCVN5575AnnexEHeSoCx(1,BK563)</f>
        <v>1.1057142857142856</v>
      </c>
      <c r="BM563" s="26">
        <f t="shared" si="347"/>
        <v>1.47</v>
      </c>
      <c r="BN563" s="24">
        <f t="shared" si="348"/>
        <v>1</v>
      </c>
      <c r="BO563" s="26" cm="1">
        <f t="array" ref="BO563">noisuy1chieu(BQ563*BN563,$C$92:$M$92,$C$93:$M$93)</f>
        <v>2.013592004776001</v>
      </c>
      <c r="BP563" s="24">
        <f t="shared" si="349"/>
        <v>1.9907893143379412E-2</v>
      </c>
      <c r="BQ563" s="26">
        <f t="shared" si="350"/>
        <v>0.2806660088942512</v>
      </c>
      <c r="BR563" s="24">
        <f t="shared" si="351"/>
        <v>2.3599655541268285E-3</v>
      </c>
      <c r="BS563" s="24">
        <f t="shared" si="352"/>
        <v>1.012949599024649E-4</v>
      </c>
      <c r="BT563" s="42">
        <f t="shared" si="353"/>
        <v>0.30293386759175744</v>
      </c>
      <c r="BU563" s="42">
        <f t="shared" si="354"/>
        <v>0.30067519699753309</v>
      </c>
      <c r="BV563" s="28">
        <f t="shared" si="355"/>
        <v>0.30293386759175744</v>
      </c>
      <c r="BW563" s="5" t="str">
        <f t="shared" si="356"/>
        <v>OK</v>
      </c>
      <c r="BX563" s="51">
        <v>1.2</v>
      </c>
      <c r="BY563" s="96" cm="1">
        <f t="array" ref="BY563">_xll.DCETCVNPhuLucFHeSoOnDinh(AE563*1000, BX563*1000, AH563, AI563, AJ563, AK563, AL563, AM563, $D$29)</f>
        <v>1</v>
      </c>
      <c r="BZ563" s="52">
        <f t="shared" si="357"/>
        <v>0.31033641554878633</v>
      </c>
      <c r="CA563" s="54">
        <f t="shared" si="358"/>
        <v>0.31279767606281561</v>
      </c>
      <c r="CB563" s="5" t="str">
        <f t="shared" si="359"/>
        <v>OK</v>
      </c>
      <c r="CC563" s="56">
        <f t="shared" si="360"/>
        <v>0.40527421278457681</v>
      </c>
      <c r="CD563" s="55">
        <f t="shared" si="361"/>
        <v>0.40527421278457681</v>
      </c>
      <c r="CE563" s="54">
        <f t="shared" si="362"/>
        <v>0.40527421278457681</v>
      </c>
      <c r="CF563" s="52">
        <f t="shared" si="363"/>
        <v>0.38</v>
      </c>
      <c r="CG563" s="5" t="str">
        <f t="shared" si="364"/>
        <v>Check</v>
      </c>
      <c r="CH563" s="57">
        <f t="shared" si="365"/>
        <v>2.9146433111219565</v>
      </c>
      <c r="CI563" s="6">
        <f t="shared" si="366"/>
        <v>3.2</v>
      </c>
      <c r="CJ563" s="5" t="str">
        <f t="shared" si="367"/>
        <v>OK</v>
      </c>
      <c r="DN563" s="181"/>
      <c r="DP563" s="27"/>
      <c r="DQ563" s="27"/>
      <c r="DR563" s="5"/>
      <c r="DS563" s="5"/>
      <c r="DT563" s="27"/>
      <c r="DU563" s="27"/>
      <c r="DV563" s="82"/>
      <c r="DW563" s="82"/>
      <c r="DX563" s="82"/>
      <c r="DY563" s="70"/>
      <c r="DZ563" s="16"/>
      <c r="EH563" s="42"/>
      <c r="EI563" s="42"/>
      <c r="EJ563" s="42"/>
      <c r="EK563" s="24"/>
      <c r="EL563" s="26"/>
      <c r="EM563" s="26"/>
      <c r="EN563" s="24"/>
      <c r="EO563" s="26"/>
      <c r="EP563" s="24"/>
      <c r="EQ563" s="26"/>
      <c r="ER563" s="24"/>
      <c r="ES563" s="24"/>
      <c r="ET563" s="42"/>
      <c r="EU563" s="42"/>
      <c r="EV563" s="28"/>
      <c r="EX563" s="51"/>
      <c r="EY563" s="96"/>
      <c r="EZ563" s="52"/>
      <c r="FA563" s="54"/>
      <c r="FB563" s="5"/>
      <c r="FC563" s="56"/>
      <c r="FD563" s="55"/>
      <c r="FE563" s="54"/>
      <c r="FF563" s="52"/>
      <c r="FG563" s="5"/>
      <c r="FH563" s="57"/>
      <c r="FI563" s="6"/>
      <c r="FJ563" s="5"/>
    </row>
    <row r="564" spans="27:166">
      <c r="AA564" s="18" t="s">
        <v>131</v>
      </c>
      <c r="AB564" s="22" t="s">
        <v>343</v>
      </c>
      <c r="AC564" s="22" t="s">
        <v>211</v>
      </c>
      <c r="AD564" s="74">
        <v>5.25</v>
      </c>
      <c r="AE564" s="74">
        <v>10.5</v>
      </c>
      <c r="AF564" s="22">
        <v>724</v>
      </c>
      <c r="AG564" s="22">
        <v>874</v>
      </c>
      <c r="AH564" s="22">
        <v>798.99999999999989</v>
      </c>
      <c r="AI564" s="6">
        <v>8</v>
      </c>
      <c r="AJ564" s="6">
        <v>300</v>
      </c>
      <c r="AK564" s="6">
        <v>12</v>
      </c>
      <c r="AL564" s="6">
        <v>300</v>
      </c>
      <c r="AM564" s="6">
        <v>12</v>
      </c>
      <c r="AN564" s="5" t="str" cm="1">
        <f t="array" ref="AN564">_xll.Dce_Name_SectI(AF564, AG564, AJ564, AI564, AK564, "x", "-", $Q$14)</f>
        <v>(724-874)x300x8x12</v>
      </c>
      <c r="AO564" s="5">
        <f t="shared" si="332"/>
        <v>774.99999999999989</v>
      </c>
      <c r="AP564" s="27">
        <f t="shared" si="333"/>
        <v>134</v>
      </c>
      <c r="AQ564" s="27">
        <f t="shared" si="334"/>
        <v>142527.3516666666</v>
      </c>
      <c r="AR564" s="5">
        <f t="shared" si="335"/>
        <v>5403.3066666666673</v>
      </c>
      <c r="AS564" s="5">
        <f t="shared" si="336"/>
        <v>3567.6433458489764</v>
      </c>
      <c r="AT564" s="27">
        <f t="shared" si="337"/>
        <v>360.22044444444447</v>
      </c>
      <c r="AU564" s="27">
        <f t="shared" si="338"/>
        <v>2017.2249999999995</v>
      </c>
      <c r="AV564" s="82">
        <f t="shared" si="339"/>
        <v>4.799146666666667E-7</v>
      </c>
      <c r="AW564" s="82">
        <f t="shared" si="340"/>
        <v>8361481.4999999972</v>
      </c>
      <c r="AX564" s="82">
        <f t="shared" si="341"/>
        <v>8.3614814999999972E-6</v>
      </c>
      <c r="AY564" s="70">
        <f t="shared" si="342"/>
        <v>0.1483611975238546</v>
      </c>
      <c r="AZ564" s="16">
        <f t="shared" si="343"/>
        <v>590.24999999999989</v>
      </c>
      <c r="BA564" s="22" t="s">
        <v>316</v>
      </c>
      <c r="BB564" s="23">
        <v>58.256453837611076</v>
      </c>
      <c r="BC564" s="23">
        <v>40.121840799866703</v>
      </c>
      <c r="BD564" s="23">
        <v>5.0940840867120418E-2</v>
      </c>
      <c r="BE564" s="23">
        <v>6.4693877271015401E-4</v>
      </c>
      <c r="BF564" s="23">
        <v>3.8989378034450634E-3</v>
      </c>
      <c r="BG564" s="23">
        <v>64.939758425729806</v>
      </c>
      <c r="BH564" s="42" cm="1">
        <f t="array" ref="BH564">_xll.Bimoment(BE564,AY564,AD564,AE564,$O$75)</f>
        <v>-2.7741961423653027E-3</v>
      </c>
      <c r="BI564" s="42">
        <f t="shared" si="344"/>
        <v>8.2162646559871665E-3</v>
      </c>
      <c r="BJ564" s="42">
        <f t="shared" si="345"/>
        <v>5.5724778888703748</v>
      </c>
      <c r="BK564" s="24">
        <f t="shared" si="346"/>
        <v>0.58064516129032262</v>
      </c>
      <c r="BL564" s="26" cm="1">
        <f t="array" ref="BL564">_xll.TCVN5575AnnexEHeSoCx(1,BK564)</f>
        <v>1.1119354838709676</v>
      </c>
      <c r="BM564" s="26">
        <f t="shared" si="347"/>
        <v>1.47</v>
      </c>
      <c r="BN564" s="24">
        <f t="shared" si="348"/>
        <v>1</v>
      </c>
      <c r="BO564" s="26" cm="1">
        <f t="array" ref="BO564">noisuy1chieu(BQ564*BN564,$C$92:$M$92,$C$93:$M$93)</f>
        <v>1.5951446294784546</v>
      </c>
      <c r="BP564" s="24">
        <f t="shared" si="349"/>
        <v>2.0021365714025803E-2</v>
      </c>
      <c r="BQ564" s="26">
        <f t="shared" si="350"/>
        <v>7.5388325911123946E-2</v>
      </c>
      <c r="BR564" s="24">
        <f t="shared" si="351"/>
        <v>3.3909006603380078E-5</v>
      </c>
      <c r="BS564" s="24">
        <f t="shared" si="352"/>
        <v>5.6538503885454506E-5</v>
      </c>
      <c r="BT564" s="42">
        <f t="shared" si="353"/>
        <v>9.5443600631753139E-2</v>
      </c>
      <c r="BU564" s="42">
        <f t="shared" si="354"/>
        <v>9.5466230129035212E-2</v>
      </c>
      <c r="BV564" s="28">
        <f t="shared" si="355"/>
        <v>9.5466230129035212E-2</v>
      </c>
      <c r="BW564" s="5" t="str">
        <f t="shared" si="356"/>
        <v>OK</v>
      </c>
      <c r="BX564" s="51">
        <v>1.2</v>
      </c>
      <c r="BY564" s="96" cm="1">
        <f t="array" ref="BY564">_xll.DCETCVNPhuLucFHeSoOnDinh(AE564*1000, BX564*1000, AH564, AI564, AJ564, AK564, AL564, AM564, $D$29)</f>
        <v>1</v>
      </c>
      <c r="BZ564" s="52">
        <f t="shared" si="357"/>
        <v>8.3826954650207813E-2</v>
      </c>
      <c r="CA564" s="54">
        <f t="shared" si="358"/>
        <v>8.3917402160696652E-2</v>
      </c>
      <c r="CB564" s="5" t="str">
        <f t="shared" si="359"/>
        <v>OK</v>
      </c>
      <c r="CC564" s="56">
        <f t="shared" si="360"/>
        <v>0.40527421278457681</v>
      </c>
      <c r="CD564" s="55">
        <f t="shared" si="361"/>
        <v>0.40527421278457681</v>
      </c>
      <c r="CE564" s="54">
        <f t="shared" si="362"/>
        <v>0.40527421278457681</v>
      </c>
      <c r="CF564" s="52">
        <f t="shared" si="363"/>
        <v>0.38</v>
      </c>
      <c r="CG564" s="5" t="str">
        <f t="shared" si="364"/>
        <v>Check</v>
      </c>
      <c r="CH564" s="57">
        <f t="shared" si="365"/>
        <v>3.2269265230278799</v>
      </c>
      <c r="CI564" s="6">
        <f t="shared" si="366"/>
        <v>3.2</v>
      </c>
      <c r="CJ564" s="5" t="str">
        <f t="shared" si="367"/>
        <v>Gia cường</v>
      </c>
      <c r="DN564" s="181"/>
      <c r="DP564" s="27"/>
      <c r="DQ564" s="27"/>
      <c r="DR564" s="5"/>
      <c r="DS564" s="5"/>
      <c r="DT564" s="27"/>
      <c r="DU564" s="27"/>
      <c r="DV564" s="82"/>
      <c r="DW564" s="82"/>
      <c r="DX564" s="82"/>
      <c r="DY564" s="70"/>
      <c r="DZ564" s="16"/>
      <c r="EH564" s="42"/>
      <c r="EI564" s="42"/>
      <c r="EJ564" s="42"/>
      <c r="EK564" s="24"/>
      <c r="EL564" s="26"/>
      <c r="EM564" s="26"/>
      <c r="EN564" s="24"/>
      <c r="EO564" s="26"/>
      <c r="EP564" s="24"/>
      <c r="EQ564" s="26"/>
      <c r="ER564" s="24"/>
      <c r="ES564" s="24"/>
      <c r="ET564" s="42"/>
      <c r="EU564" s="42"/>
      <c r="EV564" s="28"/>
      <c r="EX564" s="51"/>
      <c r="EY564" s="96"/>
      <c r="EZ564" s="52"/>
      <c r="FA564" s="54"/>
      <c r="FB564" s="5"/>
      <c r="FC564" s="56"/>
      <c r="FD564" s="55"/>
      <c r="FE564" s="54"/>
      <c r="FF564" s="52"/>
      <c r="FG564" s="5"/>
      <c r="FH564" s="57"/>
      <c r="FI564" s="6"/>
      <c r="FJ564" s="5"/>
    </row>
    <row r="565" spans="27:166">
      <c r="AA565" s="18" t="s">
        <v>131</v>
      </c>
      <c r="AB565" s="22" t="s">
        <v>343</v>
      </c>
      <c r="AC565" s="22" t="s">
        <v>211</v>
      </c>
      <c r="AD565" s="74">
        <v>6.47</v>
      </c>
      <c r="AE565" s="74">
        <v>10.5</v>
      </c>
      <c r="AF565" s="22">
        <v>724</v>
      </c>
      <c r="AG565" s="22">
        <v>874</v>
      </c>
      <c r="AH565" s="22">
        <v>816.4552427885651</v>
      </c>
      <c r="AI565" s="6">
        <v>8</v>
      </c>
      <c r="AJ565" s="6">
        <v>300</v>
      </c>
      <c r="AK565" s="6">
        <v>12</v>
      </c>
      <c r="AL565" s="6">
        <v>300</v>
      </c>
      <c r="AM565" s="6">
        <v>12</v>
      </c>
      <c r="AN565" s="5" t="str" cm="1">
        <f t="array" ref="AN565">_xll.Dce_Name_SectI(AF565, AG565, AJ565, AI565, AK565, "x", "-", $Q$14)</f>
        <v>(724-874)x300x8x12</v>
      </c>
      <c r="AO565" s="5">
        <f t="shared" si="332"/>
        <v>792.4552427885651</v>
      </c>
      <c r="AP565" s="27">
        <f t="shared" si="333"/>
        <v>135.39641942308521</v>
      </c>
      <c r="AQ565" s="27">
        <f t="shared" si="334"/>
        <v>149672.00629356262</v>
      </c>
      <c r="AR565" s="5">
        <f t="shared" si="335"/>
        <v>5403.3811423692314</v>
      </c>
      <c r="AS565" s="5">
        <f t="shared" si="336"/>
        <v>3666.3860662432589</v>
      </c>
      <c r="AT565" s="27">
        <f t="shared" si="337"/>
        <v>360.22540949128211</v>
      </c>
      <c r="AU565" s="27">
        <f t="shared" si="338"/>
        <v>2076.0047488425012</v>
      </c>
      <c r="AV565" s="82">
        <f t="shared" si="339"/>
        <v>4.8289369476924839E-7</v>
      </c>
      <c r="AW565" s="82">
        <f t="shared" si="340"/>
        <v>8736501.2082751244</v>
      </c>
      <c r="AX565" s="82">
        <f t="shared" si="341"/>
        <v>8.736501208275125E-6</v>
      </c>
      <c r="AY565" s="70">
        <f t="shared" si="342"/>
        <v>0.1455918056309819</v>
      </c>
      <c r="AZ565" s="16">
        <f t="shared" si="343"/>
        <v>603.34143209142383</v>
      </c>
      <c r="BA565" s="22" t="s">
        <v>316</v>
      </c>
      <c r="BB565" s="23">
        <v>58.941875366775974</v>
      </c>
      <c r="BC565" s="23">
        <v>34.234156800511933</v>
      </c>
      <c r="BD565" s="23">
        <v>5.0940840867120418E-2</v>
      </c>
      <c r="BE565" s="23">
        <v>6.4693877271015401E-4</v>
      </c>
      <c r="BF565" s="23">
        <v>5.8343994359820205E-2</v>
      </c>
      <c r="BG565" s="23">
        <v>110.36473402561877</v>
      </c>
      <c r="BH565" s="42" cm="1">
        <f t="array" ref="BH565">_xll.Bimoment(BE565,AY565,AD565,AE565,$O$75)</f>
        <v>-2.3423489904686951E-3</v>
      </c>
      <c r="BI565" s="42">
        <f t="shared" si="344"/>
        <v>8.0352867450067377E-3</v>
      </c>
      <c r="BJ565" s="42">
        <f t="shared" si="345"/>
        <v>4.7547440000711019</v>
      </c>
      <c r="BK565" s="24">
        <f t="shared" si="346"/>
        <v>0.56785541403764106</v>
      </c>
      <c r="BL565" s="26" cm="1">
        <f t="array" ref="BL565">_xll.TCVN5575AnnexEHeSoCx(1,BK565)</f>
        <v>1.1132144585962358</v>
      </c>
      <c r="BM565" s="26">
        <f t="shared" si="347"/>
        <v>1.47</v>
      </c>
      <c r="BN565" s="24">
        <f t="shared" si="348"/>
        <v>1</v>
      </c>
      <c r="BO565" s="26" cm="1">
        <f t="array" ref="BO565">noisuy1chieu(BQ565*BN565,$C$92:$M$92,$C$93:$M$93)</f>
        <v>1.6872639656066895</v>
      </c>
      <c r="BP565" s="24">
        <f t="shared" si="349"/>
        <v>2.0048007786353288E-2</v>
      </c>
      <c r="BQ565" s="26">
        <f t="shared" si="350"/>
        <v>0.12452820869672399</v>
      </c>
      <c r="BR565" s="24">
        <f t="shared" si="351"/>
        <v>5.0740989503103183E-4</v>
      </c>
      <c r="BS565" s="24">
        <f t="shared" si="352"/>
        <v>4.4151822068411043E-5</v>
      </c>
      <c r="BT565" s="42">
        <f t="shared" si="353"/>
        <v>0.14508362637810832</v>
      </c>
      <c r="BU565" s="42">
        <f t="shared" si="354"/>
        <v>0.14462036830514569</v>
      </c>
      <c r="BV565" s="28">
        <f t="shared" si="355"/>
        <v>0.14508362637810832</v>
      </c>
      <c r="BW565" s="5" t="str">
        <f t="shared" si="356"/>
        <v>OK</v>
      </c>
      <c r="BX565" s="51">
        <v>1.2</v>
      </c>
      <c r="BY565" s="96" cm="1">
        <f t="array" ref="BY565">_xll.DCETCVNPhuLucFHeSoOnDinh(AE565*1000, BX565*1000, AH565, AI565, AJ565, AK565, AL565, AM565, $D$29)</f>
        <v>1</v>
      </c>
      <c r="BZ565" s="52">
        <f t="shared" si="357"/>
        <v>0.13862660242428265</v>
      </c>
      <c r="CA565" s="54">
        <f t="shared" si="358"/>
        <v>0.13917816414138209</v>
      </c>
      <c r="CB565" s="5" t="str">
        <f t="shared" si="359"/>
        <v>OK</v>
      </c>
      <c r="CC565" s="56">
        <f t="shared" si="360"/>
        <v>0.40527421278457681</v>
      </c>
      <c r="CD565" s="55">
        <f t="shared" si="361"/>
        <v>0.40527421278457681</v>
      </c>
      <c r="CE565" s="54">
        <f t="shared" si="362"/>
        <v>0.40527421278457681</v>
      </c>
      <c r="CF565" s="52">
        <f t="shared" si="363"/>
        <v>0.38</v>
      </c>
      <c r="CG565" s="5" t="str">
        <f t="shared" si="364"/>
        <v>Check</v>
      </c>
      <c r="CH565" s="57">
        <f t="shared" si="365"/>
        <v>3.2996062467960248</v>
      </c>
      <c r="CI565" s="6">
        <f t="shared" si="366"/>
        <v>3.2</v>
      </c>
      <c r="CJ565" s="5" t="str">
        <f t="shared" si="367"/>
        <v>Gia cường</v>
      </c>
      <c r="DN565" s="181"/>
      <c r="DP565" s="27"/>
      <c r="DQ565" s="27"/>
      <c r="DR565" s="5"/>
      <c r="DS565" s="5"/>
      <c r="DT565" s="27"/>
      <c r="DU565" s="27"/>
      <c r="DV565" s="82"/>
      <c r="DW565" s="82"/>
      <c r="DX565" s="82"/>
      <c r="DY565" s="70"/>
      <c r="DZ565" s="16"/>
      <c r="EH565" s="42"/>
      <c r="EI565" s="42"/>
      <c r="EJ565" s="42"/>
      <c r="EK565" s="24"/>
      <c r="EL565" s="26"/>
      <c r="EM565" s="26"/>
      <c r="EN565" s="24"/>
      <c r="EO565" s="26"/>
      <c r="EP565" s="24"/>
      <c r="EQ565" s="26"/>
      <c r="ER565" s="24"/>
      <c r="ES565" s="24"/>
      <c r="ET565" s="42"/>
      <c r="EU565" s="42"/>
      <c r="EV565" s="28"/>
      <c r="EX565" s="51"/>
      <c r="EY565" s="96"/>
      <c r="EZ565" s="52"/>
      <c r="FA565" s="54"/>
      <c r="FB565" s="5"/>
      <c r="FC565" s="56"/>
      <c r="FD565" s="55"/>
      <c r="FE565" s="54"/>
      <c r="FF565" s="52"/>
      <c r="FG565" s="5"/>
      <c r="FH565" s="57"/>
      <c r="FI565" s="6"/>
      <c r="FJ565" s="5"/>
    </row>
    <row r="566" spans="27:166">
      <c r="AA566" s="18" t="s">
        <v>131</v>
      </c>
      <c r="AB566" s="22" t="s">
        <v>343</v>
      </c>
      <c r="AC566" s="22" t="s">
        <v>211</v>
      </c>
      <c r="AD566" s="74">
        <v>6.47</v>
      </c>
      <c r="AE566" s="74">
        <v>10.5</v>
      </c>
      <c r="AF566" s="22">
        <v>724</v>
      </c>
      <c r="AG566" s="22">
        <v>874</v>
      </c>
      <c r="AH566" s="22">
        <v>816.4552427885651</v>
      </c>
      <c r="AI566" s="6">
        <v>8</v>
      </c>
      <c r="AJ566" s="6">
        <v>300</v>
      </c>
      <c r="AK566" s="6">
        <v>12</v>
      </c>
      <c r="AL566" s="6">
        <v>300</v>
      </c>
      <c r="AM566" s="6">
        <v>12</v>
      </c>
      <c r="AN566" s="5" t="str" cm="1">
        <f t="array" ref="AN566">_xll.Dce_Name_SectI(AF566, AG566, AJ566, AI566, AK566, "x", "-", $Q$14)</f>
        <v>(724-874)x300x8x12</v>
      </c>
      <c r="AO566" s="5">
        <f t="shared" si="332"/>
        <v>792.4552427885651</v>
      </c>
      <c r="AP566" s="27">
        <f t="shared" si="333"/>
        <v>135.39641942308521</v>
      </c>
      <c r="AQ566" s="27">
        <f t="shared" si="334"/>
        <v>149672.00629356262</v>
      </c>
      <c r="AR566" s="5">
        <f t="shared" si="335"/>
        <v>5403.3811423692314</v>
      </c>
      <c r="AS566" s="5">
        <f t="shared" si="336"/>
        <v>3666.3860662432589</v>
      </c>
      <c r="AT566" s="27">
        <f t="shared" si="337"/>
        <v>360.22540949128211</v>
      </c>
      <c r="AU566" s="27">
        <f t="shared" si="338"/>
        <v>2076.0047488425012</v>
      </c>
      <c r="AV566" s="82">
        <f t="shared" si="339"/>
        <v>4.8289369476924839E-7</v>
      </c>
      <c r="AW566" s="82">
        <f t="shared" si="340"/>
        <v>8736501.2082751244</v>
      </c>
      <c r="AX566" s="82">
        <f t="shared" si="341"/>
        <v>8.736501208275125E-6</v>
      </c>
      <c r="AY566" s="70">
        <f t="shared" si="342"/>
        <v>0.1455918056309819</v>
      </c>
      <c r="AZ566" s="16">
        <f t="shared" si="343"/>
        <v>603.34143209142383</v>
      </c>
      <c r="BA566" s="22" t="s">
        <v>316</v>
      </c>
      <c r="BB566" s="23">
        <v>59.015965003811289</v>
      </c>
      <c r="BC566" s="23">
        <v>34.858622612799536</v>
      </c>
      <c r="BD566" s="23">
        <v>0.34454299484041773</v>
      </c>
      <c r="BE566" s="23">
        <v>6.4679273990132617E-4</v>
      </c>
      <c r="BF566" s="23">
        <v>5.8343996000789211E-2</v>
      </c>
      <c r="BG566" s="23">
        <v>110.3646880157039</v>
      </c>
      <c r="BH566" s="42" cm="1">
        <f t="array" ref="BH566">_xll.Bimoment(BE566,AY566,AD566,AE566,$O$75)</f>
        <v>-2.3418202544943463E-3</v>
      </c>
      <c r="BI566" s="42">
        <f t="shared" si="344"/>
        <v>5.4347390274687289E-2</v>
      </c>
      <c r="BJ566" s="42">
        <f t="shared" si="345"/>
        <v>4.8414753628888247</v>
      </c>
      <c r="BK566" s="24">
        <f t="shared" si="346"/>
        <v>0.56785541403764106</v>
      </c>
      <c r="BL566" s="26" cm="1">
        <f t="array" ref="BL566">_xll.TCVN5575AnnexEHeSoCx(1,BK566)</f>
        <v>1.1132144585962358</v>
      </c>
      <c r="BM566" s="26">
        <f t="shared" si="347"/>
        <v>1.47</v>
      </c>
      <c r="BN566" s="24">
        <f t="shared" si="348"/>
        <v>1</v>
      </c>
      <c r="BO566" s="26" cm="1">
        <f t="array" ref="BO566">noisuy1chieu(BQ566*BN566,$C$92:$M$92,$C$93:$M$93)</f>
        <v>1.6872638463973999</v>
      </c>
      <c r="BP566" s="24">
        <f t="shared" si="349"/>
        <v>2.0073208029998901E-2</v>
      </c>
      <c r="BQ566" s="26">
        <f t="shared" si="350"/>
        <v>0.12452815678220318</v>
      </c>
      <c r="BR566" s="24">
        <f t="shared" si="351"/>
        <v>5.074099093023191E-4</v>
      </c>
      <c r="BS566" s="24">
        <f t="shared" si="352"/>
        <v>4.4141858842775987E-5</v>
      </c>
      <c r="BT566" s="42">
        <f t="shared" si="353"/>
        <v>0.14510877472150441</v>
      </c>
      <c r="BU566" s="42">
        <f t="shared" si="354"/>
        <v>0.14464550667104487</v>
      </c>
      <c r="BV566" s="28">
        <f t="shared" si="355"/>
        <v>0.14510877472150441</v>
      </c>
      <c r="BW566" s="5" t="str">
        <f t="shared" si="356"/>
        <v>OK</v>
      </c>
      <c r="BX566" s="51">
        <v>1.2</v>
      </c>
      <c r="BY566" s="96" cm="1">
        <f t="array" ref="BY566">_xll.DCETCVNPhuLucFHeSoOnDinh(AE566*1000, BX566*1000, AH566, AI566, AJ566, AK566, AL566, AM566, $D$29)</f>
        <v>1</v>
      </c>
      <c r="BZ566" s="52">
        <f t="shared" si="357"/>
        <v>0.13862654463228749</v>
      </c>
      <c r="CA566" s="54">
        <f t="shared" si="358"/>
        <v>0.13917809640043258</v>
      </c>
      <c r="CB566" s="5" t="str">
        <f t="shared" si="359"/>
        <v>OK</v>
      </c>
      <c r="CC566" s="56">
        <f t="shared" si="360"/>
        <v>0.40527421278457681</v>
      </c>
      <c r="CD566" s="55">
        <f t="shared" si="361"/>
        <v>0.40527421278457681</v>
      </c>
      <c r="CE566" s="54">
        <f t="shared" si="362"/>
        <v>0.40527421278457681</v>
      </c>
      <c r="CF566" s="52">
        <f t="shared" si="363"/>
        <v>0.38</v>
      </c>
      <c r="CG566" s="5" t="str">
        <f t="shared" si="364"/>
        <v>Check</v>
      </c>
      <c r="CH566" s="57">
        <f t="shared" si="365"/>
        <v>3.2996062467960248</v>
      </c>
      <c r="CI566" s="6">
        <f t="shared" si="366"/>
        <v>3.2</v>
      </c>
      <c r="CJ566" s="5" t="str">
        <f t="shared" si="367"/>
        <v>Gia cường</v>
      </c>
      <c r="DN566" s="181"/>
      <c r="DP566" s="27"/>
      <c r="DQ566" s="27"/>
      <c r="DR566" s="5"/>
      <c r="DS566" s="5"/>
      <c r="DT566" s="27"/>
      <c r="DU566" s="27"/>
      <c r="DV566" s="82"/>
      <c r="DW566" s="82"/>
      <c r="DX566" s="82"/>
      <c r="DY566" s="70"/>
      <c r="DZ566" s="16"/>
      <c r="EH566" s="42"/>
      <c r="EI566" s="42"/>
      <c r="EJ566" s="42"/>
      <c r="EK566" s="24"/>
      <c r="EL566" s="26"/>
      <c r="EM566" s="26"/>
      <c r="EN566" s="24"/>
      <c r="EO566" s="26"/>
      <c r="EP566" s="24"/>
      <c r="EQ566" s="26"/>
      <c r="ER566" s="24"/>
      <c r="ES566" s="24"/>
      <c r="ET566" s="42"/>
      <c r="EU566" s="42"/>
      <c r="EV566" s="28"/>
      <c r="EX566" s="51"/>
      <c r="EY566" s="96"/>
      <c r="EZ566" s="52"/>
      <c r="FA566" s="54"/>
      <c r="FB566" s="5"/>
      <c r="FC566" s="56"/>
      <c r="FD566" s="55"/>
      <c r="FE566" s="54"/>
      <c r="FF566" s="52"/>
      <c r="FG566" s="5"/>
      <c r="FH566" s="57"/>
      <c r="FI566" s="6"/>
      <c r="FJ566" s="5"/>
    </row>
    <row r="567" spans="27:166">
      <c r="AA567" s="18" t="s">
        <v>131</v>
      </c>
      <c r="AB567" s="22" t="s">
        <v>343</v>
      </c>
      <c r="AC567" s="22" t="s">
        <v>211</v>
      </c>
      <c r="AD567" s="74">
        <v>9.2899999999999991</v>
      </c>
      <c r="AE567" s="74">
        <v>10.5</v>
      </c>
      <c r="AF567" s="22">
        <v>724</v>
      </c>
      <c r="AG567" s="22">
        <v>874</v>
      </c>
      <c r="AH567" s="22">
        <v>856.73657033341397</v>
      </c>
      <c r="AI567" s="6">
        <v>8</v>
      </c>
      <c r="AJ567" s="6">
        <v>300</v>
      </c>
      <c r="AK567" s="6">
        <v>12</v>
      </c>
      <c r="AL567" s="6">
        <v>300</v>
      </c>
      <c r="AM567" s="6">
        <v>12</v>
      </c>
      <c r="AN567" s="5" t="str" cm="1">
        <f t="array" ref="AN567">_xll.Dce_Name_SectI(AF567, AG567, AJ567, AI567, AK567, "x", "-", $Q$14)</f>
        <v>(724-874)x300x8x12</v>
      </c>
      <c r="AO567" s="5">
        <f t="shared" si="332"/>
        <v>832.73657033341397</v>
      </c>
      <c r="AP567" s="27">
        <f t="shared" si="333"/>
        <v>138.6189256266731</v>
      </c>
      <c r="AQ567" s="27">
        <f t="shared" si="334"/>
        <v>166950.4396903282</v>
      </c>
      <c r="AR567" s="5">
        <f t="shared" si="335"/>
        <v>5403.5530093667558</v>
      </c>
      <c r="AS567" s="5">
        <f t="shared" si="336"/>
        <v>3897.3576119286358</v>
      </c>
      <c r="AT567" s="27">
        <f t="shared" si="337"/>
        <v>360.23686729111705</v>
      </c>
      <c r="AU567" s="27">
        <f t="shared" si="338"/>
        <v>2213.976022170802</v>
      </c>
      <c r="AV567" s="82">
        <f t="shared" si="339"/>
        <v>4.89768374670236E-7</v>
      </c>
      <c r="AW567" s="82">
        <f t="shared" si="340"/>
        <v>9633328.2889918946</v>
      </c>
      <c r="AX567" s="82">
        <f t="shared" si="341"/>
        <v>9.6333282889918949E-6</v>
      </c>
      <c r="AY567" s="70">
        <f t="shared" si="342"/>
        <v>0.13963269631800207</v>
      </c>
      <c r="AZ567" s="16">
        <f t="shared" si="343"/>
        <v>633.55242775006047</v>
      </c>
      <c r="BA567" s="22" t="s">
        <v>316</v>
      </c>
      <c r="BB567" s="23">
        <v>60.604772549032326</v>
      </c>
      <c r="BC567" s="23">
        <v>21.331414581872298</v>
      </c>
      <c r="BD567" s="23">
        <v>0.34454299484041773</v>
      </c>
      <c r="BE567" s="23">
        <v>6.4679273990132617E-4</v>
      </c>
      <c r="BF567" s="23">
        <v>1.0298494419937692</v>
      </c>
      <c r="BG567" s="23">
        <v>189.56442282421088</v>
      </c>
      <c r="BH567" s="42" cm="1">
        <f t="array" ref="BH567">_xll.Bimoment(BE567,AY567,AD567,AE567,$O$75)</f>
        <v>2.1682597329582376E-3</v>
      </c>
      <c r="BI567" s="42">
        <f t="shared" si="344"/>
        <v>5.1718485640433146E-2</v>
      </c>
      <c r="BJ567" s="42">
        <f t="shared" si="345"/>
        <v>2.9626964697044857</v>
      </c>
      <c r="BK567" s="24">
        <f t="shared" si="346"/>
        <v>0.54038697954603754</v>
      </c>
      <c r="BL567" s="26" cm="1">
        <f t="array" ref="BL567">_xll.TCVN5575AnnexEHeSoCx(1,BK567)</f>
        <v>1.1159613020453962</v>
      </c>
      <c r="BM567" s="26">
        <f t="shared" si="347"/>
        <v>1.47</v>
      </c>
      <c r="BN567" s="24">
        <f t="shared" si="348"/>
        <v>1</v>
      </c>
      <c r="BO567" s="26" cm="1">
        <f t="array" ref="BO567">noisuy1chieu(BQ567*BN567,$C$92:$M$92,$C$93:$M$93)</f>
        <v>1.8465059995651245</v>
      </c>
      <c r="BP567" s="24">
        <f t="shared" si="349"/>
        <v>2.0134402640251327E-2</v>
      </c>
      <c r="BQ567" s="26">
        <f t="shared" si="350"/>
        <v>0.20072057509318122</v>
      </c>
      <c r="BR567" s="24">
        <f t="shared" si="351"/>
        <v>8.9561776225623498E-3</v>
      </c>
      <c r="BS567" s="24">
        <f t="shared" si="352"/>
        <v>3.5564870557289248E-5</v>
      </c>
      <c r="BT567" s="42">
        <f t="shared" si="353"/>
        <v>0.22981115535599489</v>
      </c>
      <c r="BU567" s="42">
        <f t="shared" si="354"/>
        <v>0.22089054260398983</v>
      </c>
      <c r="BV567" s="28">
        <f t="shared" si="355"/>
        <v>0.22981115535599489</v>
      </c>
      <c r="BW567" s="5" t="str">
        <f t="shared" si="356"/>
        <v>OK</v>
      </c>
      <c r="BX567" s="51">
        <v>1.2</v>
      </c>
      <c r="BY567" s="96" cm="1">
        <f t="array" ref="BY567">_xll.DCETCVNPhuLucFHeSoOnDinh(AE567*1000, BX567*1000, AH567, AI567, AJ567, AK567, AL567, AM567, $D$29)</f>
        <v>1</v>
      </c>
      <c r="BZ567" s="52">
        <f t="shared" si="357"/>
        <v>0.22399639432828727</v>
      </c>
      <c r="CA567" s="54">
        <f t="shared" si="358"/>
        <v>0.2329881368214069</v>
      </c>
      <c r="CB567" s="5" t="str">
        <f t="shared" si="359"/>
        <v>OK</v>
      </c>
      <c r="CC567" s="56">
        <f t="shared" si="360"/>
        <v>0.40527421278457681</v>
      </c>
      <c r="CD567" s="55">
        <f t="shared" si="361"/>
        <v>0.40527421278457681</v>
      </c>
      <c r="CE567" s="54">
        <f t="shared" si="362"/>
        <v>0.40527421278457681</v>
      </c>
      <c r="CF567" s="52">
        <f t="shared" si="363"/>
        <v>0.38</v>
      </c>
      <c r="CG567" s="5" t="str">
        <f t="shared" si="364"/>
        <v>Check</v>
      </c>
      <c r="CH567" s="57">
        <f t="shared" si="365"/>
        <v>3.4673286780698911</v>
      </c>
      <c r="CI567" s="6">
        <f t="shared" si="366"/>
        <v>3.2</v>
      </c>
      <c r="CJ567" s="5" t="str">
        <f t="shared" si="367"/>
        <v>Gia cường</v>
      </c>
      <c r="DN567" s="181"/>
      <c r="DP567" s="27"/>
      <c r="DQ567" s="27"/>
      <c r="DR567" s="5"/>
      <c r="DS567" s="5"/>
      <c r="DT567" s="27"/>
      <c r="DU567" s="27"/>
      <c r="DV567" s="82"/>
      <c r="DW567" s="82"/>
      <c r="DX567" s="82"/>
      <c r="DY567" s="70"/>
      <c r="DZ567" s="16"/>
      <c r="EH567" s="42"/>
      <c r="EI567" s="42"/>
      <c r="EJ567" s="42"/>
      <c r="EK567" s="24"/>
      <c r="EL567" s="26"/>
      <c r="EM567" s="26"/>
      <c r="EN567" s="24"/>
      <c r="EO567" s="26"/>
      <c r="EP567" s="24"/>
      <c r="EQ567" s="26"/>
      <c r="ER567" s="24"/>
      <c r="ES567" s="24"/>
      <c r="ET567" s="42"/>
      <c r="EU567" s="42"/>
      <c r="EV567" s="28"/>
      <c r="EX567" s="51"/>
      <c r="EY567" s="96"/>
      <c r="EZ567" s="52"/>
      <c r="FA567" s="54"/>
      <c r="FB567" s="5"/>
      <c r="FC567" s="56"/>
      <c r="FD567" s="55"/>
      <c r="FE567" s="54"/>
      <c r="FF567" s="52"/>
      <c r="FG567" s="5"/>
      <c r="FH567" s="57"/>
      <c r="FI567" s="6"/>
      <c r="FJ567" s="5"/>
    </row>
    <row r="568" spans="27:166">
      <c r="AA568" s="18" t="s">
        <v>131</v>
      </c>
      <c r="AB568" s="22" t="s">
        <v>343</v>
      </c>
      <c r="AC568" s="22" t="s">
        <v>211</v>
      </c>
      <c r="AD568" s="74">
        <v>9.2899999999999991</v>
      </c>
      <c r="AE568" s="74">
        <v>10.5</v>
      </c>
      <c r="AF568" s="22">
        <v>724</v>
      </c>
      <c r="AG568" s="22">
        <v>874</v>
      </c>
      <c r="AH568" s="22">
        <v>856.73657033341397</v>
      </c>
      <c r="AI568" s="6">
        <v>8</v>
      </c>
      <c r="AJ568" s="6">
        <v>300</v>
      </c>
      <c r="AK568" s="6">
        <v>12</v>
      </c>
      <c r="AL568" s="6">
        <v>300</v>
      </c>
      <c r="AM568" s="6">
        <v>12</v>
      </c>
      <c r="AN568" s="5" t="str" cm="1">
        <f t="array" ref="AN568">_xll.Dce_Name_SectI(AF568, AG568, AJ568, AI568, AK568, "x", "-", $Q$14)</f>
        <v>(724-874)x300x8x12</v>
      </c>
      <c r="AO568" s="5">
        <f t="shared" si="332"/>
        <v>832.73657033341397</v>
      </c>
      <c r="AP568" s="27">
        <f t="shared" si="333"/>
        <v>138.6189256266731</v>
      </c>
      <c r="AQ568" s="27">
        <f t="shared" si="334"/>
        <v>166950.4396903282</v>
      </c>
      <c r="AR568" s="5">
        <f t="shared" si="335"/>
        <v>5403.5530093667558</v>
      </c>
      <c r="AS568" s="5">
        <f t="shared" si="336"/>
        <v>3897.3576119286358</v>
      </c>
      <c r="AT568" s="27">
        <f t="shared" si="337"/>
        <v>360.23686729111705</v>
      </c>
      <c r="AU568" s="27">
        <f t="shared" si="338"/>
        <v>2213.976022170802</v>
      </c>
      <c r="AV568" s="82">
        <f t="shared" si="339"/>
        <v>4.89768374670236E-7</v>
      </c>
      <c r="AW568" s="82">
        <f t="shared" si="340"/>
        <v>9633328.2889918946</v>
      </c>
      <c r="AX568" s="82">
        <f t="shared" si="341"/>
        <v>9.6333282889918949E-6</v>
      </c>
      <c r="AY568" s="70">
        <f t="shared" si="342"/>
        <v>0.13963269631800207</v>
      </c>
      <c r="AZ568" s="16">
        <f t="shared" si="343"/>
        <v>633.55242775006047</v>
      </c>
      <c r="BA568" s="22" t="s">
        <v>316</v>
      </c>
      <c r="BB568" s="23">
        <v>54.669937045197003</v>
      </c>
      <c r="BC568" s="23">
        <v>9.5180318506336334</v>
      </c>
      <c r="BD568" s="23">
        <v>1.2703126744316933</v>
      </c>
      <c r="BE568" s="23">
        <v>5.5452533481431962E-2</v>
      </c>
      <c r="BF568" s="23">
        <v>1.0718733628455368</v>
      </c>
      <c r="BG568" s="23">
        <v>185.17140965125873</v>
      </c>
      <c r="BH568" s="42" cm="1">
        <f t="array" ref="BH568">_xll.Bimoment(BE568,AY568,AD568,AE568,$O$75)</f>
        <v>0.18589493669432708</v>
      </c>
      <c r="BI568" s="42">
        <f t="shared" si="344"/>
        <v>0.19068345255977548</v>
      </c>
      <c r="BJ568" s="42">
        <f t="shared" si="345"/>
        <v>1.3219488681435603</v>
      </c>
      <c r="BK568" s="24">
        <f t="shared" si="346"/>
        <v>0.54038697954603754</v>
      </c>
      <c r="BL568" s="26" cm="1">
        <f t="array" ref="BL568">_xll.TCVN5575AnnexEHeSoCx(1,BK568)</f>
        <v>1.1159613020453962</v>
      </c>
      <c r="BM568" s="26">
        <f t="shared" si="347"/>
        <v>1.47</v>
      </c>
      <c r="BN568" s="24">
        <f t="shared" si="348"/>
        <v>1</v>
      </c>
      <c r="BO568" s="26" cm="1">
        <f t="array" ref="BO568">noisuy1chieu(BQ568*BN568,$C$92:$M$92,$C$93:$M$93)</f>
        <v>1.8367842435836792</v>
      </c>
      <c r="BP568" s="24">
        <f t="shared" si="349"/>
        <v>1.8162703669824493E-2</v>
      </c>
      <c r="BQ568" s="26">
        <f t="shared" si="350"/>
        <v>0.19606902646749547</v>
      </c>
      <c r="BR568" s="24">
        <f t="shared" si="351"/>
        <v>9.3216424023618901E-3</v>
      </c>
      <c r="BS568" s="24">
        <f t="shared" si="352"/>
        <v>3.0652793996044513E-3</v>
      </c>
      <c r="BT568" s="42">
        <f t="shared" si="353"/>
        <v>0.22355337253968185</v>
      </c>
      <c r="BU568" s="42">
        <f t="shared" si="354"/>
        <v>0.21729700953692443</v>
      </c>
      <c r="BV568" s="28">
        <f t="shared" si="355"/>
        <v>0.22355337253968185</v>
      </c>
      <c r="BW568" s="5" t="str">
        <f t="shared" si="356"/>
        <v>OK</v>
      </c>
      <c r="BX568" s="51">
        <v>1.2</v>
      </c>
      <c r="BY568" s="96" cm="1">
        <f t="array" ref="BY568">_xll.DCETCVNPhuLucFHeSoOnDinh(AE568*1000, BX568*1000, AH568, AI568, AJ568, AK568, AL568, AM568, $D$29)</f>
        <v>1</v>
      </c>
      <c r="BZ568" s="52">
        <f t="shared" si="357"/>
        <v>0.21880544606743946</v>
      </c>
      <c r="CA568" s="54">
        <f t="shared" si="358"/>
        <v>0.23119236786940581</v>
      </c>
      <c r="CB568" s="5" t="str">
        <f t="shared" si="359"/>
        <v>OK</v>
      </c>
      <c r="CC568" s="56">
        <f t="shared" si="360"/>
        <v>0.40527421278457681</v>
      </c>
      <c r="CD568" s="55">
        <f t="shared" si="361"/>
        <v>0.40527421278457681</v>
      </c>
      <c r="CE568" s="54">
        <f t="shared" si="362"/>
        <v>0.40527421278457681</v>
      </c>
      <c r="CF568" s="52">
        <f t="shared" si="363"/>
        <v>0.38</v>
      </c>
      <c r="CG568" s="5" t="str">
        <f t="shared" si="364"/>
        <v>Check</v>
      </c>
      <c r="CH568" s="57">
        <f t="shared" si="365"/>
        <v>3.4673286780698911</v>
      </c>
      <c r="CI568" s="6">
        <f t="shared" si="366"/>
        <v>3.2</v>
      </c>
      <c r="CJ568" s="5" t="str">
        <f t="shared" si="367"/>
        <v>Gia cường</v>
      </c>
      <c r="DN568" s="181"/>
      <c r="DP568" s="27"/>
      <c r="DQ568" s="27"/>
      <c r="DR568" s="5"/>
      <c r="DS568" s="5"/>
      <c r="DT568" s="27"/>
      <c r="DU568" s="27"/>
      <c r="DV568" s="82"/>
      <c r="DW568" s="82"/>
      <c r="DX568" s="82"/>
      <c r="DY568" s="70"/>
      <c r="DZ568" s="16"/>
      <c r="EH568" s="42"/>
      <c r="EI568" s="42"/>
      <c r="EJ568" s="42"/>
      <c r="EK568" s="24"/>
      <c r="EL568" s="26"/>
      <c r="EM568" s="26"/>
      <c r="EN568" s="24"/>
      <c r="EO568" s="26"/>
      <c r="EP568" s="24"/>
      <c r="EQ568" s="26"/>
      <c r="ER568" s="24"/>
      <c r="ES568" s="24"/>
      <c r="ET568" s="42"/>
      <c r="EU568" s="42"/>
      <c r="EV568" s="28"/>
      <c r="EX568" s="51"/>
      <c r="EY568" s="96"/>
      <c r="EZ568" s="52"/>
      <c r="FA568" s="54"/>
      <c r="FB568" s="5"/>
      <c r="FC568" s="56"/>
      <c r="FD568" s="55"/>
      <c r="FE568" s="54"/>
      <c r="FF568" s="52"/>
      <c r="FG568" s="5"/>
      <c r="FH568" s="57"/>
      <c r="FI568" s="6"/>
      <c r="FJ568" s="5"/>
    </row>
    <row r="569" spans="27:166">
      <c r="AA569" s="18" t="s">
        <v>131</v>
      </c>
      <c r="AB569" s="22" t="s">
        <v>343</v>
      </c>
      <c r="AC569" s="22" t="s">
        <v>211</v>
      </c>
      <c r="AD569" s="74">
        <v>10.5</v>
      </c>
      <c r="AE569" s="74">
        <v>10.5</v>
      </c>
      <c r="AF569" s="22">
        <v>724</v>
      </c>
      <c r="AG569" s="22">
        <v>874</v>
      </c>
      <c r="AH569" s="22">
        <v>874</v>
      </c>
      <c r="AI569" s="6">
        <v>8</v>
      </c>
      <c r="AJ569" s="6">
        <v>300</v>
      </c>
      <c r="AK569" s="6">
        <v>12</v>
      </c>
      <c r="AL569" s="6">
        <v>300</v>
      </c>
      <c r="AM569" s="6">
        <v>12</v>
      </c>
      <c r="AN569" s="5" t="str" cm="1">
        <f t="array" ref="AN569">_xll.Dce_Name_SectI(AF569, AG569, AJ569, AI569, AK569, "x", "-", $Q$14)</f>
        <v>(724-874)x300x8x12</v>
      </c>
      <c r="AO569" s="5">
        <f t="shared" si="332"/>
        <v>850</v>
      </c>
      <c r="AP569" s="27">
        <f t="shared" si="333"/>
        <v>140</v>
      </c>
      <c r="AQ569" s="27">
        <f t="shared" si="334"/>
        <v>174698.22666666668</v>
      </c>
      <c r="AR569" s="5">
        <f t="shared" si="335"/>
        <v>5403.626666666667</v>
      </c>
      <c r="AS569" s="5">
        <f t="shared" si="336"/>
        <v>3997.6710907704046</v>
      </c>
      <c r="AT569" s="27">
        <f t="shared" si="337"/>
        <v>360.24177777777783</v>
      </c>
      <c r="AU569" s="27">
        <f t="shared" si="338"/>
        <v>2274.1</v>
      </c>
      <c r="AV569" s="82">
        <f t="shared" si="339"/>
        <v>4.9271466666666671E-7</v>
      </c>
      <c r="AW569" s="82">
        <f t="shared" si="340"/>
        <v>10031094</v>
      </c>
      <c r="AX569" s="82">
        <f t="shared" si="341"/>
        <v>1.0031094E-5</v>
      </c>
      <c r="AY569" s="70">
        <f t="shared" si="342"/>
        <v>0.13724721180314908</v>
      </c>
      <c r="AZ569" s="16">
        <f t="shared" si="343"/>
        <v>646.5</v>
      </c>
      <c r="BA569" s="22" t="s">
        <v>316</v>
      </c>
      <c r="BB569" s="23">
        <v>55.353897044049198</v>
      </c>
      <c r="BC569" s="23">
        <v>3.7461768429617899</v>
      </c>
      <c r="BD569" s="23">
        <v>1.2703126744316933</v>
      </c>
      <c r="BE569" s="23">
        <v>5.5452533481431962E-2</v>
      </c>
      <c r="BF569" s="23">
        <v>0.46322338282816189</v>
      </c>
      <c r="BG569" s="23">
        <v>193.18436823077249</v>
      </c>
      <c r="BH569" s="42" cm="1">
        <f t="array" ref="BH569">_xll.Bimoment(BE569,AY569,AD569,AE569,$O$75)</f>
        <v>0.49266498822967586</v>
      </c>
      <c r="BI569" s="42">
        <f t="shared" si="344"/>
        <v>0.18681068741642548</v>
      </c>
      <c r="BJ569" s="42">
        <f t="shared" si="345"/>
        <v>0.52030233930024861</v>
      </c>
      <c r="BK569" s="24">
        <f t="shared" si="346"/>
        <v>0.52941176470588236</v>
      </c>
      <c r="BL569" s="26" cm="1">
        <f t="array" ref="BL569">_xll.TCVN5575AnnexEHeSoCx(1,BK569)</f>
        <v>1.1170588235294117</v>
      </c>
      <c r="BM569" s="26">
        <f t="shared" si="347"/>
        <v>1.47</v>
      </c>
      <c r="BN569" s="24">
        <f t="shared" si="348"/>
        <v>1</v>
      </c>
      <c r="BO569" s="26" cm="1">
        <f t="array" ref="BO569">noisuy1chieu(BQ569*BN569,$C$92:$M$92,$C$93:$M$93)</f>
        <v>1.8433797359466553</v>
      </c>
      <c r="BP569" s="24">
        <f t="shared" si="349"/>
        <v>1.8208518764489871E-2</v>
      </c>
      <c r="BQ569" s="26">
        <f t="shared" si="350"/>
        <v>0.19922476862408794</v>
      </c>
      <c r="BR569" s="24">
        <f t="shared" si="351"/>
        <v>4.0284085954024624E-3</v>
      </c>
      <c r="BS569" s="24">
        <f t="shared" si="352"/>
        <v>7.932527235382434E-3</v>
      </c>
      <c r="BT569" s="42">
        <f t="shared" si="353"/>
        <v>0.22146169598398027</v>
      </c>
      <c r="BU569" s="42">
        <f t="shared" si="354"/>
        <v>0.22536581462396024</v>
      </c>
      <c r="BV569" s="28">
        <f t="shared" si="355"/>
        <v>0.22536581462396024</v>
      </c>
      <c r="BW569" s="5" t="str">
        <f t="shared" si="356"/>
        <v>OK</v>
      </c>
      <c r="BX569" s="51">
        <v>1.2</v>
      </c>
      <c r="BY569" s="96" cm="1">
        <f t="array" ref="BY569">_xll.DCETCVNPhuLucFHeSoOnDinh(AE569*1000, BX569*1000, AH569, AI569, AJ569, AK569, AL569, AM569, $D$29)</f>
        <v>1</v>
      </c>
      <c r="BZ569" s="52">
        <f t="shared" si="357"/>
        <v>0.22254578565714292</v>
      </c>
      <c r="CA569" s="54">
        <f t="shared" si="358"/>
        <v>0.23450672148792781</v>
      </c>
      <c r="CB569" s="5" t="str">
        <f t="shared" si="359"/>
        <v>OK</v>
      </c>
      <c r="CC569" s="56">
        <f t="shared" si="360"/>
        <v>0.40527421278457681</v>
      </c>
      <c r="CD569" s="55">
        <f t="shared" si="361"/>
        <v>0.40527421278457681</v>
      </c>
      <c r="CE569" s="54">
        <f t="shared" si="362"/>
        <v>0.40527421278457681</v>
      </c>
      <c r="CF569" s="52">
        <f t="shared" si="363"/>
        <v>0.38</v>
      </c>
      <c r="CG569" s="5" t="str">
        <f t="shared" si="364"/>
        <v>Check</v>
      </c>
      <c r="CH569" s="57">
        <f t="shared" si="365"/>
        <v>3.5392097349338045</v>
      </c>
      <c r="CI569" s="6">
        <f t="shared" si="366"/>
        <v>3.2</v>
      </c>
      <c r="CJ569" s="5" t="str">
        <f t="shared" si="367"/>
        <v>Gia cường</v>
      </c>
      <c r="DN569" s="181"/>
      <c r="DP569" s="27"/>
      <c r="DQ569" s="27"/>
      <c r="DR569" s="5"/>
      <c r="DS569" s="5"/>
      <c r="DT569" s="27"/>
      <c r="DU569" s="27"/>
      <c r="DV569" s="82"/>
      <c r="DW569" s="82"/>
      <c r="DX569" s="82"/>
      <c r="DY569" s="70"/>
      <c r="DZ569" s="16"/>
      <c r="EH569" s="42"/>
      <c r="EI569" s="42"/>
      <c r="EJ569" s="42"/>
      <c r="EK569" s="24"/>
      <c r="EL569" s="26"/>
      <c r="EM569" s="26"/>
      <c r="EN569" s="24"/>
      <c r="EO569" s="26"/>
      <c r="EP569" s="24"/>
      <c r="EQ569" s="26"/>
      <c r="ER569" s="24"/>
      <c r="ES569" s="24"/>
      <c r="ET569" s="42"/>
      <c r="EU569" s="42"/>
      <c r="EV569" s="28"/>
      <c r="EX569" s="51"/>
      <c r="EY569" s="96"/>
      <c r="EZ569" s="52"/>
      <c r="FA569" s="54"/>
      <c r="FB569" s="5"/>
      <c r="FC569" s="56"/>
      <c r="FD569" s="55"/>
      <c r="FE569" s="54"/>
      <c r="FF569" s="52"/>
      <c r="FG569" s="5"/>
      <c r="FH569" s="57"/>
      <c r="FI569" s="6"/>
      <c r="FJ569" s="5"/>
    </row>
    <row r="570" spans="27:166">
      <c r="AA570" s="18" t="s">
        <v>131</v>
      </c>
      <c r="AB570" s="22" t="s">
        <v>343</v>
      </c>
      <c r="AC570" s="22" t="s">
        <v>211</v>
      </c>
      <c r="AD570" s="74">
        <v>0</v>
      </c>
      <c r="AE570" s="74">
        <v>10.5</v>
      </c>
      <c r="AF570" s="22">
        <v>724</v>
      </c>
      <c r="AG570" s="22">
        <v>874</v>
      </c>
      <c r="AH570" s="22">
        <v>724</v>
      </c>
      <c r="AI570" s="6">
        <v>8</v>
      </c>
      <c r="AJ570" s="6">
        <v>300</v>
      </c>
      <c r="AK570" s="6">
        <v>12</v>
      </c>
      <c r="AL570" s="6">
        <v>300</v>
      </c>
      <c r="AM570" s="6">
        <v>12</v>
      </c>
      <c r="AN570" s="5" t="str" cm="1">
        <f t="array" ref="AN570">_xll.Dce_Name_SectI(AF570, AG570, AJ570, AI570, AK570, "x", "-", $Q$14)</f>
        <v>(724-874)x300x8x12</v>
      </c>
      <c r="AO570" s="5">
        <f t="shared" si="332"/>
        <v>700</v>
      </c>
      <c r="AP570" s="27">
        <f t="shared" si="333"/>
        <v>128</v>
      </c>
      <c r="AQ570" s="27">
        <f t="shared" si="334"/>
        <v>114125.22666666665</v>
      </c>
      <c r="AR570" s="5">
        <f t="shared" si="335"/>
        <v>5402.9866666666676</v>
      </c>
      <c r="AS570" s="5">
        <f t="shared" si="336"/>
        <v>3152.6305709023936</v>
      </c>
      <c r="AT570" s="27">
        <f t="shared" si="337"/>
        <v>360.19911111111116</v>
      </c>
      <c r="AU570" s="27">
        <f t="shared" si="338"/>
        <v>1771.6</v>
      </c>
      <c r="AV570" s="82">
        <f t="shared" si="339"/>
        <v>4.6711466666666669E-7</v>
      </c>
      <c r="AW570" s="82">
        <f t="shared" si="340"/>
        <v>6843744</v>
      </c>
      <c r="AX570" s="82">
        <f t="shared" si="341"/>
        <v>6.8437439999999997E-6</v>
      </c>
      <c r="AY570" s="70">
        <f t="shared" si="342"/>
        <v>0.16178744234285594</v>
      </c>
      <c r="AZ570" s="16">
        <f t="shared" si="343"/>
        <v>534</v>
      </c>
      <c r="BA570" s="22" t="s">
        <v>317</v>
      </c>
      <c r="BB570" s="23">
        <v>-22.468350694063702</v>
      </c>
      <c r="BC570" s="23">
        <v>24.089154028563144</v>
      </c>
      <c r="BD570" s="23">
        <v>1.0394426120573119E-2</v>
      </c>
      <c r="BE570" s="23">
        <v>4.3099402535863173E-4</v>
      </c>
      <c r="BF570" s="23">
        <v>7.1991915013317392E-2</v>
      </c>
      <c r="BG570" s="23">
        <v>234.63336198321485</v>
      </c>
      <c r="BH570" s="42" cm="1">
        <f t="array" ref="BH570">_xll.Bimoment(BE570,AY570,AD570,AE570,$O$75)</f>
        <v>3.7815115494595538E-3</v>
      </c>
      <c r="BI570" s="42">
        <f t="shared" si="344"/>
        <v>1.8561475215309142E-3</v>
      </c>
      <c r="BJ570" s="42">
        <f t="shared" si="345"/>
        <v>3.3457158373004363</v>
      </c>
      <c r="BK570" s="24">
        <f t="shared" si="346"/>
        <v>0.6428571428571429</v>
      </c>
      <c r="BL570" s="26" cm="1">
        <f t="array" ref="BL570">_xll.TCVN5575AnnexEHeSoCx(1,BK570)</f>
        <v>1.1057142857142856</v>
      </c>
      <c r="BM570" s="26">
        <f t="shared" si="347"/>
        <v>1.47</v>
      </c>
      <c r="BN570" s="24">
        <f t="shared" si="348"/>
        <v>1</v>
      </c>
      <c r="BO570" s="26" cm="1">
        <f t="array" ref="BO570">noisuy1chieu(BQ570*BN570,$C$92:$M$92,$C$93:$M$93)</f>
        <v>2.0748498439788818</v>
      </c>
      <c r="BP570" s="24">
        <f t="shared" si="349"/>
        <v>8.0838021617211098E-3</v>
      </c>
      <c r="BQ570" s="26">
        <f t="shared" si="350"/>
        <v>0.30997610178578322</v>
      </c>
      <c r="BR570" s="24">
        <f t="shared" si="351"/>
        <v>6.261497430492455E-4</v>
      </c>
      <c r="BS570" s="24">
        <f t="shared" si="352"/>
        <v>6.5490862798607988E-5</v>
      </c>
      <c r="BT570" s="42">
        <f t="shared" si="353"/>
        <v>0.31868605369055358</v>
      </c>
      <c r="BU570" s="42">
        <f t="shared" si="354"/>
        <v>0.31812539481030294</v>
      </c>
      <c r="BV570" s="28">
        <f t="shared" si="355"/>
        <v>0.31868605369055358</v>
      </c>
      <c r="BW570" s="5" t="str">
        <f t="shared" si="356"/>
        <v>OK</v>
      </c>
      <c r="BX570" s="51">
        <v>1.2</v>
      </c>
      <c r="BY570" s="96" cm="1">
        <f t="array" ref="BY570">_xll.DCETCVNPhuLucFHeSoOnDinh(AE570*1000, BX570*1000, AH570, AI570, AJ570, AK570, AL570, AM570, $D$29)</f>
        <v>1</v>
      </c>
      <c r="BZ570" s="52">
        <f t="shared" si="357"/>
        <v>0.34274500397456598</v>
      </c>
      <c r="CA570" s="54">
        <f t="shared" si="358"/>
        <v>0.34343664458041384</v>
      </c>
      <c r="CB570" s="5" t="str">
        <f t="shared" si="359"/>
        <v>OK</v>
      </c>
      <c r="CC570" s="56">
        <f t="shared" si="360"/>
        <v>0.40527421278457681</v>
      </c>
      <c r="CD570" s="55">
        <f t="shared" si="361"/>
        <v>0.40527421278457681</v>
      </c>
      <c r="CE570" s="54">
        <f t="shared" si="362"/>
        <v>0.40527421278457681</v>
      </c>
      <c r="CF570" s="52">
        <f t="shared" si="363"/>
        <v>0.38</v>
      </c>
      <c r="CG570" s="5" t="str">
        <f t="shared" si="364"/>
        <v>Check</v>
      </c>
      <c r="CH570" s="57">
        <f t="shared" si="365"/>
        <v>2.9146433111219565</v>
      </c>
      <c r="CI570" s="6">
        <f t="shared" si="366"/>
        <v>3.2</v>
      </c>
      <c r="CJ570" s="5" t="str">
        <f t="shared" si="367"/>
        <v>OK</v>
      </c>
      <c r="DN570" s="181"/>
      <c r="DP570" s="27"/>
      <c r="DQ570" s="27"/>
      <c r="DR570" s="5"/>
      <c r="DS570" s="5"/>
      <c r="DT570" s="27"/>
      <c r="DU570" s="27"/>
      <c r="DV570" s="82"/>
      <c r="DW570" s="82"/>
      <c r="DX570" s="82"/>
      <c r="DY570" s="70"/>
      <c r="DZ570" s="16"/>
      <c r="EH570" s="42"/>
      <c r="EI570" s="42"/>
      <c r="EJ570" s="42"/>
      <c r="EK570" s="24"/>
      <c r="EL570" s="26"/>
      <c r="EM570" s="26"/>
      <c r="EN570" s="24"/>
      <c r="EO570" s="26"/>
      <c r="EP570" s="24"/>
      <c r="EQ570" s="26"/>
      <c r="ER570" s="24"/>
      <c r="ES570" s="24"/>
      <c r="ET570" s="42"/>
      <c r="EU570" s="42"/>
      <c r="EV570" s="28"/>
      <c r="EX570" s="51"/>
      <c r="EY570" s="96"/>
      <c r="EZ570" s="52"/>
      <c r="FA570" s="54"/>
      <c r="FB570" s="5"/>
      <c r="FC570" s="56"/>
      <c r="FD570" s="55"/>
      <c r="FE570" s="54"/>
      <c r="FF570" s="52"/>
      <c r="FG570" s="5"/>
      <c r="FH570" s="57"/>
      <c r="FI570" s="6"/>
      <c r="FJ570" s="5"/>
    </row>
    <row r="571" spans="27:166">
      <c r="AA571" s="18" t="s">
        <v>131</v>
      </c>
      <c r="AB571" s="22" t="s">
        <v>343</v>
      </c>
      <c r="AC571" s="22" t="s">
        <v>211</v>
      </c>
      <c r="AD571" s="74">
        <v>5.25</v>
      </c>
      <c r="AE571" s="74">
        <v>10.5</v>
      </c>
      <c r="AF571" s="22">
        <v>724</v>
      </c>
      <c r="AG571" s="22">
        <v>874</v>
      </c>
      <c r="AH571" s="22">
        <v>798.99999999999989</v>
      </c>
      <c r="AI571" s="6">
        <v>8</v>
      </c>
      <c r="AJ571" s="6">
        <v>300</v>
      </c>
      <c r="AK571" s="6">
        <v>12</v>
      </c>
      <c r="AL571" s="6">
        <v>300</v>
      </c>
      <c r="AM571" s="6">
        <v>12</v>
      </c>
      <c r="AN571" s="5" t="str" cm="1">
        <f t="array" ref="AN571">_xll.Dce_Name_SectI(AF571, AG571, AJ571, AI571, AK571, "x", "-", $Q$14)</f>
        <v>(724-874)x300x8x12</v>
      </c>
      <c r="AO571" s="5">
        <f t="shared" si="332"/>
        <v>774.99999999999989</v>
      </c>
      <c r="AP571" s="27">
        <f t="shared" si="333"/>
        <v>134</v>
      </c>
      <c r="AQ571" s="27">
        <f t="shared" si="334"/>
        <v>142527.3516666666</v>
      </c>
      <c r="AR571" s="5">
        <f t="shared" si="335"/>
        <v>5403.3066666666673</v>
      </c>
      <c r="AS571" s="5">
        <f t="shared" si="336"/>
        <v>3567.6433458489764</v>
      </c>
      <c r="AT571" s="27">
        <f t="shared" si="337"/>
        <v>360.22044444444447</v>
      </c>
      <c r="AU571" s="27">
        <f t="shared" si="338"/>
        <v>2017.2249999999995</v>
      </c>
      <c r="AV571" s="82">
        <f t="shared" si="339"/>
        <v>4.799146666666667E-7</v>
      </c>
      <c r="AW571" s="82">
        <f t="shared" si="340"/>
        <v>8361481.4999999972</v>
      </c>
      <c r="AX571" s="82">
        <f t="shared" si="341"/>
        <v>8.3614814999999972E-6</v>
      </c>
      <c r="AY571" s="70">
        <f t="shared" si="342"/>
        <v>0.1483611975238546</v>
      </c>
      <c r="AZ571" s="16">
        <f t="shared" si="343"/>
        <v>590.24999999999989</v>
      </c>
      <c r="BA571" s="22" t="s">
        <v>317</v>
      </c>
      <c r="BB571" s="23">
        <v>-19.544463856108308</v>
      </c>
      <c r="BC571" s="23">
        <v>19.403375363153803</v>
      </c>
      <c r="BD571" s="23">
        <v>1.0394426120573119E-2</v>
      </c>
      <c r="BE571" s="23">
        <v>4.3099402535863173E-4</v>
      </c>
      <c r="BF571" s="23">
        <v>1.7421177880292793E-2</v>
      </c>
      <c r="BG571" s="23">
        <v>120.59192169978692</v>
      </c>
      <c r="BH571" s="42" cm="1">
        <f t="array" ref="BH571">_xll.Bimoment(BE571,AY571,AD571,AE571,$O$75)</f>
        <v>-1.8481841141218759E-3</v>
      </c>
      <c r="BI571" s="42">
        <f t="shared" si="344"/>
        <v>1.6765203420279226E-3</v>
      </c>
      <c r="BJ571" s="42">
        <f t="shared" si="345"/>
        <v>2.6949132448824726</v>
      </c>
      <c r="BK571" s="24">
        <f t="shared" si="346"/>
        <v>0.58064516129032262</v>
      </c>
      <c r="BL571" s="26" cm="1">
        <f t="array" ref="BL571">_xll.TCVN5575AnnexEHeSoCx(1,BK571)</f>
        <v>1.1119354838709676</v>
      </c>
      <c r="BM571" s="26">
        <f t="shared" si="347"/>
        <v>1.47</v>
      </c>
      <c r="BN571" s="24">
        <f t="shared" si="348"/>
        <v>1</v>
      </c>
      <c r="BO571" s="26" cm="1">
        <f t="array" ref="BO571">noisuy1chieu(BQ571*BN571,$C$92:$M$92,$C$93:$M$93)</f>
        <v>1.7195889949798584</v>
      </c>
      <c r="BP571" s="24">
        <f t="shared" si="349"/>
        <v>6.7169700998015612E-3</v>
      </c>
      <c r="BQ571" s="26">
        <f t="shared" si="350"/>
        <v>0.13999471688441392</v>
      </c>
      <c r="BR571" s="24">
        <f t="shared" si="351"/>
        <v>1.5151173616043316E-4</v>
      </c>
      <c r="BS571" s="24">
        <f t="shared" si="352"/>
        <v>3.4940393405472696E-5</v>
      </c>
      <c r="BT571" s="42">
        <f t="shared" si="353"/>
        <v>0.14686319872037593</v>
      </c>
      <c r="BU571" s="42">
        <f t="shared" si="354"/>
        <v>0.14674662737762098</v>
      </c>
      <c r="BV571" s="28">
        <f t="shared" si="355"/>
        <v>0.14686319872037593</v>
      </c>
      <c r="BW571" s="5" t="str">
        <f t="shared" si="356"/>
        <v>OK</v>
      </c>
      <c r="BX571" s="51">
        <v>1.2</v>
      </c>
      <c r="BY571" s="96" cm="1">
        <f t="array" ref="BY571">_xll.DCETCVNPhuLucFHeSoOnDinh(AE571*1000, BX571*1000, AH571, AI571, AJ571, AK571, AL571, AM571, $D$29)</f>
        <v>1</v>
      </c>
      <c r="BZ571" s="52">
        <f t="shared" si="357"/>
        <v>0.15566509325824993</v>
      </c>
      <c r="CA571" s="54">
        <f t="shared" si="358"/>
        <v>0.15585154538781584</v>
      </c>
      <c r="CB571" s="5" t="str">
        <f t="shared" si="359"/>
        <v>OK</v>
      </c>
      <c r="CC571" s="56">
        <f t="shared" si="360"/>
        <v>0.40527421278457681</v>
      </c>
      <c r="CD571" s="55">
        <f t="shared" si="361"/>
        <v>0.40527421278457681</v>
      </c>
      <c r="CE571" s="54">
        <f t="shared" si="362"/>
        <v>0.40527421278457681</v>
      </c>
      <c r="CF571" s="52">
        <f t="shared" si="363"/>
        <v>0.38</v>
      </c>
      <c r="CG571" s="5" t="str">
        <f t="shared" si="364"/>
        <v>Check</v>
      </c>
      <c r="CH571" s="57">
        <f t="shared" si="365"/>
        <v>3.2269265230278799</v>
      </c>
      <c r="CI571" s="6">
        <f t="shared" si="366"/>
        <v>3.2</v>
      </c>
      <c r="CJ571" s="5" t="str">
        <f t="shared" si="367"/>
        <v>Gia cường</v>
      </c>
      <c r="DN571" s="181"/>
      <c r="DP571" s="27"/>
      <c r="DQ571" s="27"/>
      <c r="DR571" s="5"/>
      <c r="DS571" s="5"/>
      <c r="DT571" s="27"/>
      <c r="DU571" s="27"/>
      <c r="DV571" s="82"/>
      <c r="DW571" s="82"/>
      <c r="DX571" s="82"/>
      <c r="DY571" s="70"/>
      <c r="DZ571" s="16"/>
      <c r="EH571" s="42"/>
      <c r="EI571" s="42"/>
      <c r="EJ571" s="42"/>
      <c r="EK571" s="24"/>
      <c r="EL571" s="26"/>
      <c r="EM571" s="26"/>
      <c r="EN571" s="24"/>
      <c r="EO571" s="26"/>
      <c r="EP571" s="24"/>
      <c r="EQ571" s="26"/>
      <c r="ER571" s="24"/>
      <c r="ES571" s="24"/>
      <c r="ET571" s="42"/>
      <c r="EU571" s="42"/>
      <c r="EV571" s="28"/>
      <c r="EX571" s="51"/>
      <c r="EY571" s="96"/>
      <c r="EZ571" s="52"/>
      <c r="FA571" s="54"/>
      <c r="FB571" s="5"/>
      <c r="FC571" s="56"/>
      <c r="FD571" s="55"/>
      <c r="FE571" s="54"/>
      <c r="FF571" s="52"/>
      <c r="FG571" s="5"/>
      <c r="FH571" s="57"/>
      <c r="FI571" s="6"/>
      <c r="FJ571" s="5"/>
    </row>
    <row r="572" spans="27:166">
      <c r="AA572" s="18" t="s">
        <v>131</v>
      </c>
      <c r="AB572" s="22" t="s">
        <v>343</v>
      </c>
      <c r="AC572" s="22" t="s">
        <v>211</v>
      </c>
      <c r="AD572" s="74">
        <v>6.47</v>
      </c>
      <c r="AE572" s="74">
        <v>10.5</v>
      </c>
      <c r="AF572" s="22">
        <v>724</v>
      </c>
      <c r="AG572" s="22">
        <v>874</v>
      </c>
      <c r="AH572" s="22">
        <v>816.4552427885651</v>
      </c>
      <c r="AI572" s="6">
        <v>8</v>
      </c>
      <c r="AJ572" s="6">
        <v>300</v>
      </c>
      <c r="AK572" s="6">
        <v>12</v>
      </c>
      <c r="AL572" s="6">
        <v>300</v>
      </c>
      <c r="AM572" s="6">
        <v>12</v>
      </c>
      <c r="AN572" s="5" t="str" cm="1">
        <f t="array" ref="AN572">_xll.Dce_Name_SectI(AF572, AG572, AJ572, AI572, AK572, "x", "-", $Q$14)</f>
        <v>(724-874)x300x8x12</v>
      </c>
      <c r="AO572" s="5">
        <f t="shared" si="332"/>
        <v>792.4552427885651</v>
      </c>
      <c r="AP572" s="27">
        <f t="shared" si="333"/>
        <v>135.39641942308521</v>
      </c>
      <c r="AQ572" s="27">
        <f t="shared" si="334"/>
        <v>149672.00629356262</v>
      </c>
      <c r="AR572" s="5">
        <f t="shared" si="335"/>
        <v>5403.3811423692314</v>
      </c>
      <c r="AS572" s="5">
        <f t="shared" si="336"/>
        <v>3666.3860662432589</v>
      </c>
      <c r="AT572" s="27">
        <f t="shared" si="337"/>
        <v>360.22540949128211</v>
      </c>
      <c r="AU572" s="27">
        <f t="shared" si="338"/>
        <v>2076.0047488425012</v>
      </c>
      <c r="AV572" s="82">
        <f t="shared" si="339"/>
        <v>4.8289369476924839E-7</v>
      </c>
      <c r="AW572" s="82">
        <f t="shared" si="340"/>
        <v>8736501.2082751244</v>
      </c>
      <c r="AX572" s="82">
        <f t="shared" si="341"/>
        <v>8.736501208275125E-6</v>
      </c>
      <c r="AY572" s="70">
        <f t="shared" si="342"/>
        <v>0.1455918056309819</v>
      </c>
      <c r="AZ572" s="16">
        <f t="shared" si="343"/>
        <v>603.34143209142383</v>
      </c>
      <c r="BA572" s="22" t="s">
        <v>317</v>
      </c>
      <c r="BB572" s="23">
        <v>-18.859042326943399</v>
      </c>
      <c r="BC572" s="23">
        <v>18.354284664790658</v>
      </c>
      <c r="BD572" s="23">
        <v>1.0394426120573119E-2</v>
      </c>
      <c r="BE572" s="23">
        <v>4.3099402535863173E-4</v>
      </c>
      <c r="BF572" s="23">
        <v>4.7205716695206462E-3</v>
      </c>
      <c r="BG572" s="23">
        <v>97.526096479368988</v>
      </c>
      <c r="BH572" s="42" cm="1">
        <f t="array" ref="BH572">_xll.Bimoment(BE572,AY572,AD572,AE572,$O$75)</f>
        <v>-1.5604852619478578E-3</v>
      </c>
      <c r="BI572" s="42">
        <f t="shared" si="344"/>
        <v>1.6395919856615887E-3</v>
      </c>
      <c r="BJ572" s="42">
        <f t="shared" si="345"/>
        <v>2.5492062034431471</v>
      </c>
      <c r="BK572" s="24">
        <f t="shared" si="346"/>
        <v>0.56785541403764106</v>
      </c>
      <c r="BL572" s="26" cm="1">
        <f t="array" ref="BL572">_xll.TCVN5575AnnexEHeSoCx(1,BK572)</f>
        <v>1.1132144585962358</v>
      </c>
      <c r="BM572" s="26">
        <f t="shared" si="347"/>
        <v>1.47</v>
      </c>
      <c r="BN572" s="24">
        <f t="shared" si="348"/>
        <v>1</v>
      </c>
      <c r="BO572" s="26" cm="1">
        <f t="array" ref="BO572">noisuy1chieu(BQ572*BN572,$C$92:$M$92,$C$93:$M$93)</f>
        <v>1.6569876670837402</v>
      </c>
      <c r="BP572" s="24">
        <f t="shared" si="349"/>
        <v>6.4145605320669015E-3</v>
      </c>
      <c r="BQ572" s="26">
        <f t="shared" si="350"/>
        <v>0.11004194594389689</v>
      </c>
      <c r="BR572" s="24">
        <f t="shared" si="351"/>
        <v>4.1054178782237817E-5</v>
      </c>
      <c r="BS572" s="24">
        <f t="shared" si="352"/>
        <v>2.99516295682472E-5</v>
      </c>
      <c r="BT572" s="42">
        <f t="shared" si="353"/>
        <v>0.11649756065474604</v>
      </c>
      <c r="BU572" s="42">
        <f t="shared" si="354"/>
        <v>0.11648645810553204</v>
      </c>
      <c r="BV572" s="28">
        <f t="shared" si="355"/>
        <v>0.11649756065474604</v>
      </c>
      <c r="BW572" s="5" t="str">
        <f t="shared" si="356"/>
        <v>OK</v>
      </c>
      <c r="BX572" s="51">
        <v>1.2</v>
      </c>
      <c r="BY572" s="96" cm="1">
        <f t="array" ref="BY572">_xll.DCETCVNPhuLucFHeSoOnDinh(AE572*1000, BX572*1000, AH572, AI572, AJ572, AK572, AL572, AM572, $D$29)</f>
        <v>1</v>
      </c>
      <c r="BZ572" s="52">
        <f t="shared" si="357"/>
        <v>0.12250028527681145</v>
      </c>
      <c r="CA572" s="54">
        <f t="shared" si="358"/>
        <v>0.12257129108516193</v>
      </c>
      <c r="CB572" s="5" t="str">
        <f t="shared" si="359"/>
        <v>OK</v>
      </c>
      <c r="CC572" s="56">
        <f t="shared" si="360"/>
        <v>0.40527421278457681</v>
      </c>
      <c r="CD572" s="55">
        <f t="shared" si="361"/>
        <v>0.40527421278457681</v>
      </c>
      <c r="CE572" s="54">
        <f t="shared" si="362"/>
        <v>0.40527421278457681</v>
      </c>
      <c r="CF572" s="52">
        <f t="shared" si="363"/>
        <v>0.38</v>
      </c>
      <c r="CG572" s="5" t="str">
        <f t="shared" si="364"/>
        <v>Check</v>
      </c>
      <c r="CH572" s="57">
        <f t="shared" si="365"/>
        <v>3.2996062467960248</v>
      </c>
      <c r="CI572" s="6">
        <f t="shared" si="366"/>
        <v>3.2</v>
      </c>
      <c r="CJ572" s="5" t="str">
        <f t="shared" si="367"/>
        <v>Gia cường</v>
      </c>
      <c r="DN572" s="181"/>
      <c r="DP572" s="27"/>
      <c r="DQ572" s="27"/>
      <c r="DR572" s="5"/>
      <c r="DS572" s="5"/>
      <c r="DT572" s="27"/>
      <c r="DU572" s="27"/>
      <c r="DV572" s="82"/>
      <c r="DW572" s="82"/>
      <c r="DX572" s="82"/>
      <c r="DY572" s="70"/>
      <c r="DZ572" s="16"/>
      <c r="EH572" s="42"/>
      <c r="EI572" s="42"/>
      <c r="EJ572" s="42"/>
      <c r="EK572" s="24"/>
      <c r="EL572" s="26"/>
      <c r="EM572" s="26"/>
      <c r="EN572" s="24"/>
      <c r="EO572" s="26"/>
      <c r="EP572" s="24"/>
      <c r="EQ572" s="26"/>
      <c r="ER572" s="24"/>
      <c r="ES572" s="24"/>
      <c r="ET572" s="42"/>
      <c r="EU572" s="42"/>
      <c r="EV572" s="28"/>
      <c r="EX572" s="51"/>
      <c r="EY572" s="96"/>
      <c r="EZ572" s="52"/>
      <c r="FA572" s="54"/>
      <c r="FB572" s="5"/>
      <c r="FC572" s="56"/>
      <c r="FD572" s="55"/>
      <c r="FE572" s="54"/>
      <c r="FF572" s="52"/>
      <c r="FG572" s="5"/>
      <c r="FH572" s="57"/>
      <c r="FI572" s="6"/>
      <c r="FJ572" s="5"/>
    </row>
    <row r="573" spans="27:166">
      <c r="AA573" s="18" t="s">
        <v>131</v>
      </c>
      <c r="AB573" s="22" t="s">
        <v>343</v>
      </c>
      <c r="AC573" s="22" t="s">
        <v>211</v>
      </c>
      <c r="AD573" s="74">
        <v>6.47</v>
      </c>
      <c r="AE573" s="74">
        <v>10.5</v>
      </c>
      <c r="AF573" s="22">
        <v>724</v>
      </c>
      <c r="AG573" s="22">
        <v>874</v>
      </c>
      <c r="AH573" s="22">
        <v>816.4552427885651</v>
      </c>
      <c r="AI573" s="6">
        <v>8</v>
      </c>
      <c r="AJ573" s="6">
        <v>300</v>
      </c>
      <c r="AK573" s="6">
        <v>12</v>
      </c>
      <c r="AL573" s="6">
        <v>300</v>
      </c>
      <c r="AM573" s="6">
        <v>12</v>
      </c>
      <c r="AN573" s="5" t="str" cm="1">
        <f t="array" ref="AN573">_xll.Dce_Name_SectI(AF573, AG573, AJ573, AI573, AK573, "x", "-", $Q$14)</f>
        <v>(724-874)x300x8x12</v>
      </c>
      <c r="AO573" s="5">
        <f t="shared" si="332"/>
        <v>792.4552427885651</v>
      </c>
      <c r="AP573" s="27">
        <f t="shared" si="333"/>
        <v>135.39641942308521</v>
      </c>
      <c r="AQ573" s="27">
        <f t="shared" si="334"/>
        <v>149672.00629356262</v>
      </c>
      <c r="AR573" s="5">
        <f t="shared" si="335"/>
        <v>5403.3811423692314</v>
      </c>
      <c r="AS573" s="5">
        <f t="shared" si="336"/>
        <v>3666.3860662432589</v>
      </c>
      <c r="AT573" s="27">
        <f t="shared" si="337"/>
        <v>360.22540949128211</v>
      </c>
      <c r="AU573" s="27">
        <f t="shared" si="338"/>
        <v>2076.0047488425012</v>
      </c>
      <c r="AV573" s="82">
        <f t="shared" si="339"/>
        <v>4.8289369476924839E-7</v>
      </c>
      <c r="AW573" s="82">
        <f t="shared" si="340"/>
        <v>8736501.2082751244</v>
      </c>
      <c r="AX573" s="82">
        <f t="shared" si="341"/>
        <v>8.736501208275125E-6</v>
      </c>
      <c r="AY573" s="70">
        <f t="shared" si="342"/>
        <v>0.1455918056309819</v>
      </c>
      <c r="AZ573" s="16">
        <f t="shared" si="343"/>
        <v>603.34143209142383</v>
      </c>
      <c r="BA573" s="22" t="s">
        <v>317</v>
      </c>
      <c r="BB573" s="23">
        <v>-18.784913975920063</v>
      </c>
      <c r="BC573" s="23">
        <v>18.978547040251215</v>
      </c>
      <c r="BD573" s="23">
        <v>5.5819403101991294E-2</v>
      </c>
      <c r="BE573" s="23">
        <v>4.3098220763125193E-4</v>
      </c>
      <c r="BF573" s="23">
        <v>4.7205727305543732E-3</v>
      </c>
      <c r="BG573" s="23">
        <v>97.526133247415601</v>
      </c>
      <c r="BH573" s="42" cm="1">
        <f t="array" ref="BH573">_xll.Bimoment(BE573,AY573,AD573,AE573,$O$75)</f>
        <v>-1.5604424739083008E-3</v>
      </c>
      <c r="BI573" s="42">
        <f t="shared" si="344"/>
        <v>8.8048195166153479E-3</v>
      </c>
      <c r="BJ573" s="42">
        <f t="shared" si="345"/>
        <v>2.6359093111460017</v>
      </c>
      <c r="BK573" s="24">
        <f t="shared" si="346"/>
        <v>0.56785541403764106</v>
      </c>
      <c r="BL573" s="26" cm="1">
        <f t="array" ref="BL573">_xll.TCVN5575AnnexEHeSoCx(1,BK573)</f>
        <v>1.1132144585962358</v>
      </c>
      <c r="BM573" s="26">
        <f t="shared" si="347"/>
        <v>1.47</v>
      </c>
      <c r="BN573" s="24">
        <f t="shared" si="348"/>
        <v>1</v>
      </c>
      <c r="BO573" s="26" cm="1">
        <f t="array" ref="BO573">noisuy1chieu(BQ573*BN573,$C$92:$M$92,$C$93:$M$93)</f>
        <v>1.6569877862930298</v>
      </c>
      <c r="BP573" s="24">
        <f t="shared" si="349"/>
        <v>6.3893471205617915E-3</v>
      </c>
      <c r="BQ573" s="26">
        <f t="shared" si="350"/>
        <v>0.11004198743050965</v>
      </c>
      <c r="BR573" s="24">
        <f t="shared" si="351"/>
        <v>4.1054188009905858E-5</v>
      </c>
      <c r="BS573" s="24">
        <f t="shared" si="352"/>
        <v>2.9950806148752837E-5</v>
      </c>
      <c r="BT573" s="42">
        <f t="shared" si="353"/>
        <v>0.11647238873908135</v>
      </c>
      <c r="BU573" s="42">
        <f t="shared" si="354"/>
        <v>0.1164612853572202</v>
      </c>
      <c r="BV573" s="28">
        <f t="shared" si="355"/>
        <v>0.11647238873908135</v>
      </c>
      <c r="BW573" s="5" t="str">
        <f t="shared" si="356"/>
        <v>OK</v>
      </c>
      <c r="BX573" s="51">
        <v>1.2</v>
      </c>
      <c r="BY573" s="96" cm="1">
        <f t="array" ref="BY573">_xll.DCETCVNPhuLucFHeSoOnDinh(AE573*1000, BX573*1000, AH573, AI573, AJ573, AK573, AL573, AM573, $D$29)</f>
        <v>1</v>
      </c>
      <c r="BZ573" s="52">
        <f t="shared" si="357"/>
        <v>0.12250033146030859</v>
      </c>
      <c r="CA573" s="54">
        <f t="shared" si="358"/>
        <v>0.12257133645446726</v>
      </c>
      <c r="CB573" s="5" t="str">
        <f t="shared" si="359"/>
        <v>OK</v>
      </c>
      <c r="CC573" s="56">
        <f t="shared" si="360"/>
        <v>0.40527421278457681</v>
      </c>
      <c r="CD573" s="55">
        <f t="shared" si="361"/>
        <v>0.40527421278457681</v>
      </c>
      <c r="CE573" s="54">
        <f t="shared" si="362"/>
        <v>0.40527421278457681</v>
      </c>
      <c r="CF573" s="52">
        <f t="shared" si="363"/>
        <v>0.38</v>
      </c>
      <c r="CG573" s="5" t="str">
        <f t="shared" si="364"/>
        <v>Check</v>
      </c>
      <c r="CH573" s="57">
        <f t="shared" si="365"/>
        <v>3.2996062467960248</v>
      </c>
      <c r="CI573" s="6">
        <f t="shared" si="366"/>
        <v>3.2</v>
      </c>
      <c r="CJ573" s="5" t="str">
        <f t="shared" si="367"/>
        <v>Gia cường</v>
      </c>
      <c r="DN573" s="181"/>
      <c r="DP573" s="27"/>
      <c r="DQ573" s="27"/>
      <c r="DR573" s="5"/>
      <c r="DS573" s="5"/>
      <c r="DT573" s="27"/>
      <c r="DU573" s="27"/>
      <c r="DV573" s="82"/>
      <c r="DW573" s="82"/>
      <c r="DX573" s="82"/>
      <c r="DY573" s="70"/>
      <c r="DZ573" s="16"/>
      <c r="EH573" s="42"/>
      <c r="EI573" s="42"/>
      <c r="EJ573" s="42"/>
      <c r="EK573" s="24"/>
      <c r="EL573" s="26"/>
      <c r="EM573" s="26"/>
      <c r="EN573" s="24"/>
      <c r="EO573" s="26"/>
      <c r="EP573" s="24"/>
      <c r="EQ573" s="26"/>
      <c r="ER573" s="24"/>
      <c r="ES573" s="24"/>
      <c r="ET573" s="42"/>
      <c r="EU573" s="42"/>
      <c r="EV573" s="28"/>
      <c r="EX573" s="51"/>
      <c r="EY573" s="96"/>
      <c r="EZ573" s="52"/>
      <c r="FA573" s="54"/>
      <c r="FB573" s="5"/>
      <c r="FC573" s="56"/>
      <c r="FD573" s="55"/>
      <c r="FE573" s="54"/>
      <c r="FF573" s="52"/>
      <c r="FG573" s="5"/>
      <c r="FH573" s="57"/>
      <c r="FI573" s="6"/>
      <c r="FJ573" s="5"/>
    </row>
    <row r="574" spans="27:166">
      <c r="AA574" s="18" t="s">
        <v>131</v>
      </c>
      <c r="AB574" s="22" t="s">
        <v>343</v>
      </c>
      <c r="AC574" s="22" t="s">
        <v>211</v>
      </c>
      <c r="AD574" s="74">
        <v>9.2899999999999991</v>
      </c>
      <c r="AE574" s="74">
        <v>10.5</v>
      </c>
      <c r="AF574" s="22">
        <v>724</v>
      </c>
      <c r="AG574" s="22">
        <v>874</v>
      </c>
      <c r="AH574" s="22">
        <v>856.73657033341397</v>
      </c>
      <c r="AI574" s="6">
        <v>8</v>
      </c>
      <c r="AJ574" s="6">
        <v>300</v>
      </c>
      <c r="AK574" s="6">
        <v>12</v>
      </c>
      <c r="AL574" s="6">
        <v>300</v>
      </c>
      <c r="AM574" s="6">
        <v>12</v>
      </c>
      <c r="AN574" s="5" t="str" cm="1">
        <f t="array" ref="AN574">_xll.Dce_Name_SectI(AF574, AG574, AJ574, AI574, AK574, "x", "-", $Q$14)</f>
        <v>(724-874)x300x8x12</v>
      </c>
      <c r="AO574" s="5">
        <f t="shared" si="332"/>
        <v>832.73657033341397</v>
      </c>
      <c r="AP574" s="27">
        <f t="shared" si="333"/>
        <v>138.6189256266731</v>
      </c>
      <c r="AQ574" s="27">
        <f t="shared" si="334"/>
        <v>166950.4396903282</v>
      </c>
      <c r="AR574" s="5">
        <f t="shared" si="335"/>
        <v>5403.5530093667558</v>
      </c>
      <c r="AS574" s="5">
        <f t="shared" si="336"/>
        <v>3897.3576119286358</v>
      </c>
      <c r="AT574" s="27">
        <f t="shared" si="337"/>
        <v>360.23686729111705</v>
      </c>
      <c r="AU574" s="27">
        <f t="shared" si="338"/>
        <v>2213.976022170802</v>
      </c>
      <c r="AV574" s="82">
        <f t="shared" si="339"/>
        <v>4.89768374670236E-7</v>
      </c>
      <c r="AW574" s="82">
        <f t="shared" si="340"/>
        <v>9633328.2889918946</v>
      </c>
      <c r="AX574" s="82">
        <f t="shared" si="341"/>
        <v>9.6333282889918949E-6</v>
      </c>
      <c r="AY574" s="70">
        <f t="shared" si="342"/>
        <v>0.13963269631800207</v>
      </c>
      <c r="AZ574" s="16">
        <f t="shared" si="343"/>
        <v>633.55242775006047</v>
      </c>
      <c r="BA574" s="22" t="s">
        <v>317</v>
      </c>
      <c r="BB574" s="23">
        <v>-17.196106430699029</v>
      </c>
      <c r="BC574" s="23">
        <v>16.617323004773063</v>
      </c>
      <c r="BD574" s="23">
        <v>5.5819403101991294E-2</v>
      </c>
      <c r="BE574" s="23">
        <v>4.3098220763125193E-4</v>
      </c>
      <c r="BF574" s="23">
        <v>0.16211414891044218</v>
      </c>
      <c r="BG574" s="23">
        <v>47.361012175343923</v>
      </c>
      <c r="BH574" s="42" cm="1">
        <f t="array" ref="BH574">_xll.Bimoment(BE574,AY574,AD574,AE574,$O$75)</f>
        <v>1.444792603223798E-3</v>
      </c>
      <c r="BI574" s="42">
        <f t="shared" si="344"/>
        <v>8.3789107339854989E-3</v>
      </c>
      <c r="BJ574" s="42">
        <f t="shared" si="345"/>
        <v>2.3079615284407029</v>
      </c>
      <c r="BK574" s="24">
        <f t="shared" si="346"/>
        <v>0.54038697954603754</v>
      </c>
      <c r="BL574" s="26" cm="1">
        <f t="array" ref="BL574">_xll.TCVN5575AnnexEHeSoCx(1,BK574)</f>
        <v>1.1159613020453962</v>
      </c>
      <c r="BM574" s="26">
        <f t="shared" si="347"/>
        <v>1.47</v>
      </c>
      <c r="BN574" s="24">
        <f t="shared" si="348"/>
        <v>1</v>
      </c>
      <c r="BO574" s="26" cm="1">
        <f t="array" ref="BO574">noisuy1chieu(BQ574*BN574,$C$92:$M$92,$C$93:$M$93)</f>
        <v>1.5532461404800415</v>
      </c>
      <c r="BP574" s="24">
        <f t="shared" si="349"/>
        <v>5.7129713743284656E-3</v>
      </c>
      <c r="BQ574" s="26">
        <f t="shared" si="350"/>
        <v>5.0148279192903787E-2</v>
      </c>
      <c r="BR574" s="24">
        <f t="shared" si="351"/>
        <v>1.4098401703860196E-3</v>
      </c>
      <c r="BS574" s="24">
        <f t="shared" si="352"/>
        <v>2.8172531769742959E-5</v>
      </c>
      <c r="BT574" s="42">
        <f t="shared" si="353"/>
        <v>5.7271090737618276E-2</v>
      </c>
      <c r="BU574" s="42">
        <f t="shared" si="354"/>
        <v>5.5889423099002002E-2</v>
      </c>
      <c r="BV574" s="28">
        <f t="shared" si="355"/>
        <v>5.7271090737618276E-2</v>
      </c>
      <c r="BW574" s="5" t="str">
        <f t="shared" si="356"/>
        <v>OK</v>
      </c>
      <c r="BX574" s="51">
        <v>1.2</v>
      </c>
      <c r="BY574" s="96" cm="1">
        <f t="array" ref="BY574">_xll.DCETCVNPhuLucFHeSoOnDinh(AE574*1000, BX574*1000, AH574, AI574, AJ574, AK574, AL574, AM574, $D$29)</f>
        <v>1</v>
      </c>
      <c r="BZ574" s="52">
        <f t="shared" si="357"/>
        <v>5.5963538943448965E-2</v>
      </c>
      <c r="CA574" s="54">
        <f t="shared" si="358"/>
        <v>5.7401551645604731E-2</v>
      </c>
      <c r="CB574" s="5" t="str">
        <f t="shared" si="359"/>
        <v>OK</v>
      </c>
      <c r="CC574" s="56">
        <f t="shared" si="360"/>
        <v>0.40527421278457681</v>
      </c>
      <c r="CD574" s="55">
        <f t="shared" si="361"/>
        <v>0.40527421278457681</v>
      </c>
      <c r="CE574" s="54">
        <f t="shared" si="362"/>
        <v>0.40527421278457681</v>
      </c>
      <c r="CF574" s="52">
        <f t="shared" si="363"/>
        <v>0.38</v>
      </c>
      <c r="CG574" s="5" t="str">
        <f t="shared" si="364"/>
        <v>Check</v>
      </c>
      <c r="CH574" s="57">
        <f t="shared" si="365"/>
        <v>3.4673286780698911</v>
      </c>
      <c r="CI574" s="6">
        <f t="shared" si="366"/>
        <v>3.2</v>
      </c>
      <c r="CJ574" s="5" t="str">
        <f t="shared" si="367"/>
        <v>Gia cường</v>
      </c>
      <c r="DN574" s="181"/>
      <c r="DP574" s="27"/>
      <c r="DQ574" s="27"/>
      <c r="DR574" s="5"/>
      <c r="DS574" s="5"/>
      <c r="DT574" s="27"/>
      <c r="DU574" s="27"/>
      <c r="DV574" s="82"/>
      <c r="DW574" s="82"/>
      <c r="DX574" s="82"/>
      <c r="DY574" s="70"/>
      <c r="DZ574" s="16"/>
      <c r="EH574" s="42"/>
      <c r="EI574" s="42"/>
      <c r="EJ574" s="42"/>
      <c r="EK574" s="24"/>
      <c r="EL574" s="26"/>
      <c r="EM574" s="26"/>
      <c r="EN574" s="24"/>
      <c r="EO574" s="26"/>
      <c r="EP574" s="24"/>
      <c r="EQ574" s="26"/>
      <c r="ER574" s="24"/>
      <c r="ES574" s="24"/>
      <c r="ET574" s="42"/>
      <c r="EU574" s="42"/>
      <c r="EV574" s="28"/>
      <c r="EX574" s="51"/>
      <c r="EY574" s="96"/>
      <c r="EZ574" s="52"/>
      <c r="FA574" s="54"/>
      <c r="FB574" s="5"/>
      <c r="FC574" s="56"/>
      <c r="FD574" s="55"/>
      <c r="FE574" s="54"/>
      <c r="FF574" s="52"/>
      <c r="FG574" s="5"/>
      <c r="FH574" s="57"/>
      <c r="FI574" s="6"/>
      <c r="FJ574" s="5"/>
    </row>
    <row r="575" spans="27:166">
      <c r="AA575" s="18" t="s">
        <v>131</v>
      </c>
      <c r="AB575" s="22" t="s">
        <v>343</v>
      </c>
      <c r="AC575" s="22" t="s">
        <v>211</v>
      </c>
      <c r="AD575" s="74">
        <v>9.2899999999999991</v>
      </c>
      <c r="AE575" s="74">
        <v>10.5</v>
      </c>
      <c r="AF575" s="22">
        <v>724</v>
      </c>
      <c r="AG575" s="22">
        <v>874</v>
      </c>
      <c r="AH575" s="22">
        <v>856.73657033341397</v>
      </c>
      <c r="AI575" s="6">
        <v>8</v>
      </c>
      <c r="AJ575" s="6">
        <v>300</v>
      </c>
      <c r="AK575" s="6">
        <v>12</v>
      </c>
      <c r="AL575" s="6">
        <v>300</v>
      </c>
      <c r="AM575" s="6">
        <v>12</v>
      </c>
      <c r="AN575" s="5" t="str" cm="1">
        <f t="array" ref="AN575">_xll.Dce_Name_SectI(AF575, AG575, AJ575, AI575, AK575, "x", "-", $Q$14)</f>
        <v>(724-874)x300x8x12</v>
      </c>
      <c r="AO575" s="5">
        <f t="shared" si="332"/>
        <v>832.73657033341397</v>
      </c>
      <c r="AP575" s="27">
        <f t="shared" si="333"/>
        <v>138.6189256266731</v>
      </c>
      <c r="AQ575" s="27">
        <f t="shared" si="334"/>
        <v>166950.4396903282</v>
      </c>
      <c r="AR575" s="5">
        <f t="shared" si="335"/>
        <v>5403.5530093667558</v>
      </c>
      <c r="AS575" s="5">
        <f t="shared" si="336"/>
        <v>3897.3576119286358</v>
      </c>
      <c r="AT575" s="27">
        <f t="shared" si="337"/>
        <v>360.23686729111705</v>
      </c>
      <c r="AU575" s="27">
        <f t="shared" si="338"/>
        <v>2213.976022170802</v>
      </c>
      <c r="AV575" s="82">
        <f t="shared" si="339"/>
        <v>4.89768374670236E-7</v>
      </c>
      <c r="AW575" s="82">
        <f t="shared" si="340"/>
        <v>9633328.2889918946</v>
      </c>
      <c r="AX575" s="82">
        <f t="shared" si="341"/>
        <v>9.6333282889918949E-6</v>
      </c>
      <c r="AY575" s="70">
        <f t="shared" si="342"/>
        <v>0.13963269631800207</v>
      </c>
      <c r="AZ575" s="16">
        <f t="shared" si="343"/>
        <v>633.55242775006047</v>
      </c>
      <c r="BA575" s="22" t="s">
        <v>317</v>
      </c>
      <c r="BB575" s="23">
        <v>-23.005453717662022</v>
      </c>
      <c r="BC575" s="23">
        <v>13.961225476017717</v>
      </c>
      <c r="BD575" s="23">
        <v>0.22095319019627313</v>
      </c>
      <c r="BE575" s="23">
        <v>1.046332592393024E-2</v>
      </c>
      <c r="BF575" s="23">
        <v>0.17557250694921867</v>
      </c>
      <c r="BG575" s="23">
        <v>50.947546702587715</v>
      </c>
      <c r="BH575" s="42" cm="1">
        <f t="array" ref="BH575">_xll.Bimoment(BE575,AY575,AD575,AE575,$O$75)</f>
        <v>3.5076473302927173E-2</v>
      </c>
      <c r="BI575" s="42">
        <f t="shared" si="344"/>
        <v>3.3166729742006996E-2</v>
      </c>
      <c r="BJ575" s="42">
        <f t="shared" si="345"/>
        <v>1.9390590938913495</v>
      </c>
      <c r="BK575" s="24">
        <f t="shared" si="346"/>
        <v>0.54038697954603754</v>
      </c>
      <c r="BL575" s="26" cm="1">
        <f t="array" ref="BL575">_xll.TCVN5575AnnexEHeSoCx(1,BK575)</f>
        <v>1.1159613020453962</v>
      </c>
      <c r="BM575" s="26">
        <f t="shared" si="347"/>
        <v>1.47</v>
      </c>
      <c r="BN575" s="24">
        <f t="shared" si="348"/>
        <v>1</v>
      </c>
      <c r="BO575" s="26" cm="1">
        <f t="array" ref="BO575">noisuy1chieu(BQ575*BN575,$C$92:$M$92,$C$93:$M$93)</f>
        <v>1.5595501661300659</v>
      </c>
      <c r="BP575" s="24">
        <f t="shared" si="349"/>
        <v>7.6429800590097213E-3</v>
      </c>
      <c r="BQ575" s="26">
        <f t="shared" si="350"/>
        <v>5.3945886687889827E-2</v>
      </c>
      <c r="BR575" s="24">
        <f t="shared" si="351"/>
        <v>1.5268819827017771E-3</v>
      </c>
      <c r="BS575" s="24">
        <f t="shared" si="352"/>
        <v>6.8120405291141487E-4</v>
      </c>
      <c r="BT575" s="42">
        <f t="shared" si="353"/>
        <v>6.3115748729601323E-2</v>
      </c>
      <c r="BU575" s="42">
        <f t="shared" si="354"/>
        <v>6.2270070799810964E-2</v>
      </c>
      <c r="BV575" s="28">
        <f t="shared" si="355"/>
        <v>6.3115748729601323E-2</v>
      </c>
      <c r="BW575" s="5" t="str">
        <f t="shared" si="356"/>
        <v>OK</v>
      </c>
      <c r="BX575" s="51">
        <v>1.2</v>
      </c>
      <c r="BY575" s="96" cm="1">
        <f t="array" ref="BY575">_xll.DCETCVNPhuLucFHeSoOnDinh(AE575*1000, BX575*1000, AH575, AI575, AJ575, AK575, AL575, AM575, $D$29)</f>
        <v>1</v>
      </c>
      <c r="BZ575" s="52">
        <f t="shared" si="357"/>
        <v>6.0201521948210934E-2</v>
      </c>
      <c r="CA575" s="54">
        <f t="shared" si="358"/>
        <v>6.2409607983824125E-2</v>
      </c>
      <c r="CB575" s="5" t="str">
        <f t="shared" si="359"/>
        <v>OK</v>
      </c>
      <c r="CC575" s="56">
        <f t="shared" si="360"/>
        <v>0.40527421278457681</v>
      </c>
      <c r="CD575" s="55">
        <f t="shared" si="361"/>
        <v>0.40527421278457681</v>
      </c>
      <c r="CE575" s="54">
        <f t="shared" si="362"/>
        <v>0.40527421278457681</v>
      </c>
      <c r="CF575" s="52">
        <f t="shared" si="363"/>
        <v>0.38</v>
      </c>
      <c r="CG575" s="5" t="str">
        <f t="shared" si="364"/>
        <v>Check</v>
      </c>
      <c r="CH575" s="57">
        <f t="shared" si="365"/>
        <v>3.4673286780698911</v>
      </c>
      <c r="CI575" s="6">
        <f t="shared" si="366"/>
        <v>3.2</v>
      </c>
      <c r="CJ575" s="5" t="str">
        <f t="shared" si="367"/>
        <v>Gia cường</v>
      </c>
      <c r="DN575" s="181"/>
      <c r="DP575" s="27"/>
      <c r="DQ575" s="27"/>
      <c r="DR575" s="5"/>
      <c r="DS575" s="5"/>
      <c r="DT575" s="27"/>
      <c r="DU575" s="27"/>
      <c r="DV575" s="82"/>
      <c r="DW575" s="82"/>
      <c r="DX575" s="82"/>
      <c r="DY575" s="70"/>
      <c r="DZ575" s="16"/>
      <c r="EH575" s="42"/>
      <c r="EI575" s="42"/>
      <c r="EJ575" s="42"/>
      <c r="EK575" s="24"/>
      <c r="EL575" s="26"/>
      <c r="EM575" s="26"/>
      <c r="EN575" s="24"/>
      <c r="EO575" s="26"/>
      <c r="EP575" s="24"/>
      <c r="EQ575" s="26"/>
      <c r="ER575" s="24"/>
      <c r="ES575" s="24"/>
      <c r="ET575" s="42"/>
      <c r="EU575" s="42"/>
      <c r="EV575" s="28"/>
      <c r="EX575" s="51"/>
      <c r="EY575" s="96"/>
      <c r="EZ575" s="52"/>
      <c r="FA575" s="54"/>
      <c r="FB575" s="5"/>
      <c r="FC575" s="56"/>
      <c r="FD575" s="55"/>
      <c r="FE575" s="54"/>
      <c r="FF575" s="52"/>
      <c r="FG575" s="5"/>
      <c r="FH575" s="57"/>
      <c r="FI575" s="6"/>
      <c r="FJ575" s="5"/>
    </row>
    <row r="576" spans="27:166">
      <c r="AA576" s="18" t="s">
        <v>131</v>
      </c>
      <c r="AB576" s="22" t="s">
        <v>343</v>
      </c>
      <c r="AC576" s="22" t="s">
        <v>211</v>
      </c>
      <c r="AD576" s="74">
        <v>10.5</v>
      </c>
      <c r="AE576" s="74">
        <v>10.5</v>
      </c>
      <c r="AF576" s="22">
        <v>724</v>
      </c>
      <c r="AG576" s="22">
        <v>874</v>
      </c>
      <c r="AH576" s="22">
        <v>874</v>
      </c>
      <c r="AI576" s="6">
        <v>8</v>
      </c>
      <c r="AJ576" s="6">
        <v>300</v>
      </c>
      <c r="AK576" s="6">
        <v>12</v>
      </c>
      <c r="AL576" s="6">
        <v>300</v>
      </c>
      <c r="AM576" s="6">
        <v>12</v>
      </c>
      <c r="AN576" s="5" t="str" cm="1">
        <f t="array" ref="AN576">_xll.Dce_Name_SectI(AF576, AG576, AJ576, AI576, AK576, "x", "-", $Q$14)</f>
        <v>(724-874)x300x8x12</v>
      </c>
      <c r="AO576" s="5">
        <f t="shared" si="332"/>
        <v>850</v>
      </c>
      <c r="AP576" s="27">
        <f t="shared" si="333"/>
        <v>140</v>
      </c>
      <c r="AQ576" s="27">
        <f t="shared" si="334"/>
        <v>174698.22666666668</v>
      </c>
      <c r="AR576" s="5">
        <f t="shared" si="335"/>
        <v>5403.626666666667</v>
      </c>
      <c r="AS576" s="5">
        <f t="shared" si="336"/>
        <v>3997.6710907704046</v>
      </c>
      <c r="AT576" s="27">
        <f t="shared" si="337"/>
        <v>360.24177777777783</v>
      </c>
      <c r="AU576" s="27">
        <f t="shared" si="338"/>
        <v>2274.1</v>
      </c>
      <c r="AV576" s="82">
        <f t="shared" si="339"/>
        <v>4.9271466666666671E-7</v>
      </c>
      <c r="AW576" s="82">
        <f t="shared" si="340"/>
        <v>10031094</v>
      </c>
      <c r="AX576" s="82">
        <f t="shared" si="341"/>
        <v>1.0031094E-5</v>
      </c>
      <c r="AY576" s="70">
        <f t="shared" si="342"/>
        <v>0.13724721180314908</v>
      </c>
      <c r="AZ576" s="16">
        <f t="shared" si="343"/>
        <v>646.5</v>
      </c>
      <c r="BA576" s="22" t="s">
        <v>317</v>
      </c>
      <c r="BB576" s="23">
        <v>-22.321493718809837</v>
      </c>
      <c r="BC576" s="23">
        <v>12.974793171923505</v>
      </c>
      <c r="BD576" s="23">
        <v>0.22095319019627313</v>
      </c>
      <c r="BE576" s="23">
        <v>1.046332592393024E-2</v>
      </c>
      <c r="BF576" s="23">
        <v>9.1436183150062217E-2</v>
      </c>
      <c r="BG576" s="23">
        <v>34.673806588411701</v>
      </c>
      <c r="BH576" s="42" cm="1">
        <f t="array" ref="BH576">_xll.Bimoment(BE576,AY576,AD576,AE576,$O$75)</f>
        <v>9.2960844519077837E-2</v>
      </c>
      <c r="BI576" s="42">
        <f t="shared" si="344"/>
        <v>3.2493116205334287E-2</v>
      </c>
      <c r="BJ576" s="42">
        <f t="shared" si="345"/>
        <v>1.8020546072115979</v>
      </c>
      <c r="BK576" s="24">
        <f t="shared" si="346"/>
        <v>0.52941176470588236</v>
      </c>
      <c r="BL576" s="26" cm="1">
        <f t="array" ref="BL576">_xll.TCVN5575AnnexEHeSoCx(1,BK576)</f>
        <v>1.1170588235294117</v>
      </c>
      <c r="BM576" s="26">
        <f t="shared" si="347"/>
        <v>1.47</v>
      </c>
      <c r="BN576" s="24">
        <f t="shared" si="348"/>
        <v>1</v>
      </c>
      <c r="BO576" s="26" cm="1">
        <f t="array" ref="BO576">noisuy1chieu(BQ576*BN576,$C$92:$M$92,$C$93:$M$93)</f>
        <v>1.5293582677841187</v>
      </c>
      <c r="BP576" s="24">
        <f t="shared" si="349"/>
        <v>7.3425966180295527E-3</v>
      </c>
      <c r="BQ576" s="26">
        <f t="shared" si="350"/>
        <v>3.5757971300456055E-2</v>
      </c>
      <c r="BR576" s="24">
        <f t="shared" si="351"/>
        <v>7.9517209145105975E-4</v>
      </c>
      <c r="BS576" s="24">
        <f t="shared" si="352"/>
        <v>1.8041203546418632E-3</v>
      </c>
      <c r="BT576" s="42">
        <f t="shared" si="353"/>
        <v>4.3895740009936665E-2</v>
      </c>
      <c r="BU576" s="42">
        <f t="shared" si="354"/>
        <v>4.490468827312747E-2</v>
      </c>
      <c r="BV576" s="28">
        <f t="shared" si="355"/>
        <v>4.490468827312747E-2</v>
      </c>
      <c r="BW576" s="5" t="str">
        <f t="shared" si="356"/>
        <v>OK</v>
      </c>
      <c r="BX576" s="51">
        <v>1.2</v>
      </c>
      <c r="BY576" s="96" cm="1">
        <f t="array" ref="BY576">_xll.DCETCVNPhuLucFHeSoOnDinh(AE576*1000, BX576*1000, AH576, AI576, AJ576, AK576, AL576, AM576, $D$29)</f>
        <v>1</v>
      </c>
      <c r="BZ576" s="52">
        <f t="shared" si="357"/>
        <v>3.9943757352685905E-2</v>
      </c>
      <c r="CA576" s="54">
        <f t="shared" si="358"/>
        <v>4.2543049798778827E-2</v>
      </c>
      <c r="CB576" s="5" t="str">
        <f t="shared" si="359"/>
        <v>OK</v>
      </c>
      <c r="CC576" s="56">
        <f t="shared" si="360"/>
        <v>0.40527421278457681</v>
      </c>
      <c r="CD576" s="55">
        <f t="shared" si="361"/>
        <v>0.40527421278457681</v>
      </c>
      <c r="CE576" s="54">
        <f t="shared" si="362"/>
        <v>0.40527421278457681</v>
      </c>
      <c r="CF576" s="52">
        <f t="shared" si="363"/>
        <v>0.38</v>
      </c>
      <c r="CG576" s="5" t="str">
        <f t="shared" si="364"/>
        <v>Check</v>
      </c>
      <c r="CH576" s="57">
        <f t="shared" si="365"/>
        <v>3.5392097349338045</v>
      </c>
      <c r="CI576" s="6">
        <f t="shared" si="366"/>
        <v>3.2</v>
      </c>
      <c r="CJ576" s="5" t="str">
        <f t="shared" si="367"/>
        <v>Gia cường</v>
      </c>
      <c r="DN576" s="181"/>
      <c r="DP576" s="27"/>
      <c r="DQ576" s="27"/>
      <c r="DR576" s="5"/>
      <c r="DS576" s="5"/>
      <c r="DT576" s="27"/>
      <c r="DU576" s="27"/>
      <c r="DV576" s="82"/>
      <c r="DW576" s="82"/>
      <c r="DX576" s="82"/>
      <c r="DY576" s="70"/>
      <c r="DZ576" s="16"/>
      <c r="EH576" s="42"/>
      <c r="EI576" s="42"/>
      <c r="EJ576" s="42"/>
      <c r="EK576" s="24"/>
      <c r="EL576" s="26"/>
      <c r="EM576" s="26"/>
      <c r="EN576" s="24"/>
      <c r="EO576" s="26"/>
      <c r="EP576" s="24"/>
      <c r="EQ576" s="26"/>
      <c r="ER576" s="24"/>
      <c r="ES576" s="24"/>
      <c r="ET576" s="42"/>
      <c r="EU576" s="42"/>
      <c r="EV576" s="28"/>
      <c r="EX576" s="51"/>
      <c r="EY576" s="96"/>
      <c r="EZ576" s="52"/>
      <c r="FA576" s="54"/>
      <c r="FB576" s="5"/>
      <c r="FC576" s="56"/>
      <c r="FD576" s="55"/>
      <c r="FE576" s="54"/>
      <c r="FF576" s="52"/>
      <c r="FG576" s="5"/>
      <c r="FH576" s="57"/>
      <c r="FI576" s="6"/>
      <c r="FJ576" s="5"/>
    </row>
    <row r="577" spans="27:166">
      <c r="AA577" s="18" t="s">
        <v>131</v>
      </c>
      <c r="AB577" s="22" t="s">
        <v>343</v>
      </c>
      <c r="AC577" s="22" t="s">
        <v>211</v>
      </c>
      <c r="AD577" s="74">
        <v>0</v>
      </c>
      <c r="AE577" s="74">
        <v>10.5</v>
      </c>
      <c r="AF577" s="22">
        <v>724</v>
      </c>
      <c r="AG577" s="22">
        <v>874</v>
      </c>
      <c r="AH577" s="22">
        <v>724</v>
      </c>
      <c r="AI577" s="6">
        <v>8</v>
      </c>
      <c r="AJ577" s="6">
        <v>300</v>
      </c>
      <c r="AK577" s="6">
        <v>12</v>
      </c>
      <c r="AL577" s="6">
        <v>300</v>
      </c>
      <c r="AM577" s="6">
        <v>12</v>
      </c>
      <c r="AN577" s="5" t="str" cm="1">
        <f t="array" ref="AN577">_xll.Dce_Name_SectI(AF577, AG577, AJ577, AI577, AK577, "x", "-", $Q$14)</f>
        <v>(724-874)x300x8x12</v>
      </c>
      <c r="AO577" s="5">
        <f t="shared" si="332"/>
        <v>700</v>
      </c>
      <c r="AP577" s="27">
        <f t="shared" si="333"/>
        <v>128</v>
      </c>
      <c r="AQ577" s="27">
        <f t="shared" si="334"/>
        <v>114125.22666666665</v>
      </c>
      <c r="AR577" s="5">
        <f t="shared" si="335"/>
        <v>5402.9866666666676</v>
      </c>
      <c r="AS577" s="5">
        <f t="shared" si="336"/>
        <v>3152.6305709023936</v>
      </c>
      <c r="AT577" s="27">
        <f t="shared" si="337"/>
        <v>360.19911111111116</v>
      </c>
      <c r="AU577" s="27">
        <f t="shared" si="338"/>
        <v>1771.6</v>
      </c>
      <c r="AV577" s="82">
        <f t="shared" si="339"/>
        <v>4.6711466666666669E-7</v>
      </c>
      <c r="AW577" s="82">
        <f t="shared" si="340"/>
        <v>6843744</v>
      </c>
      <c r="AX577" s="82">
        <f t="shared" si="341"/>
        <v>6.8437439999999997E-6</v>
      </c>
      <c r="AY577" s="70">
        <f t="shared" si="342"/>
        <v>0.16178744234285594</v>
      </c>
      <c r="AZ577" s="16">
        <f t="shared" si="343"/>
        <v>534</v>
      </c>
      <c r="BA577" s="22" t="s">
        <v>318</v>
      </c>
      <c r="BB577" s="23">
        <v>44.87359031442611</v>
      </c>
      <c r="BC577" s="23">
        <v>1.8962636566702713</v>
      </c>
      <c r="BD577" s="23">
        <v>1.9399924475467289E-2</v>
      </c>
      <c r="BE577" s="23">
        <v>7.9505914251695026E-4</v>
      </c>
      <c r="BF577" s="23">
        <v>6.3119886042818152E-2</v>
      </c>
      <c r="BG577" s="23">
        <v>258.83965836974448</v>
      </c>
      <c r="BH577" s="42" cm="1">
        <f t="array" ref="BH577">_xll.Bimoment(BE577,AY577,AD577,AE577,$O$75)</f>
        <v>6.9757935215679972E-3</v>
      </c>
      <c r="BI577" s="42">
        <f t="shared" si="344"/>
        <v>3.4642722277620159E-3</v>
      </c>
      <c r="BJ577" s="42">
        <f t="shared" si="345"/>
        <v>0.26336995231531546</v>
      </c>
      <c r="BK577" s="24">
        <f t="shared" si="346"/>
        <v>0.6428571428571429</v>
      </c>
      <c r="BL577" s="26" cm="1">
        <f t="array" ref="BL577">_xll.TCVN5575AnnexEHeSoCx(1,BK577)</f>
        <v>1.1057142857142856</v>
      </c>
      <c r="BM577" s="26">
        <f t="shared" si="347"/>
        <v>1.47</v>
      </c>
      <c r="BN577" s="24">
        <f t="shared" si="348"/>
        <v>1</v>
      </c>
      <c r="BO577" s="26" cm="1">
        <f t="array" ref="BO577">noisuy1chieu(BQ577*BN577,$C$92:$M$92,$C$93:$M$93)</f>
        <v>2.1416864395141602</v>
      </c>
      <c r="BP577" s="24">
        <f t="shared" si="349"/>
        <v>1.6144897831053804E-2</v>
      </c>
      <c r="BQ577" s="26">
        <f t="shared" si="350"/>
        <v>0.3419552428983097</v>
      </c>
      <c r="BR577" s="24">
        <f t="shared" si="351"/>
        <v>5.4898526341044254E-4</v>
      </c>
      <c r="BS577" s="24">
        <f t="shared" si="352"/>
        <v>1.1704144737104458E-4</v>
      </c>
      <c r="BT577" s="42">
        <f t="shared" si="353"/>
        <v>0.35864912599277399</v>
      </c>
      <c r="BU577" s="42">
        <f t="shared" si="354"/>
        <v>0.35821718217673459</v>
      </c>
      <c r="BV577" s="28">
        <f t="shared" si="355"/>
        <v>0.35864912599277399</v>
      </c>
      <c r="BW577" s="5" t="str">
        <f t="shared" si="356"/>
        <v>OK</v>
      </c>
      <c r="BX577" s="51">
        <v>1.2</v>
      </c>
      <c r="BY577" s="96" cm="1">
        <f t="array" ref="BY577">_xll.DCETCVNPhuLucFHeSoOnDinh(AE577*1000, BX577*1000, AH577, AI577, AJ577, AK577, AL577, AM577, $D$29)</f>
        <v>1</v>
      </c>
      <c r="BZ577" s="52">
        <f t="shared" si="357"/>
        <v>0.37810479714755962</v>
      </c>
      <c r="CA577" s="54">
        <f t="shared" si="358"/>
        <v>0.37877082385834115</v>
      </c>
      <c r="CB577" s="5" t="str">
        <f t="shared" si="359"/>
        <v>OK</v>
      </c>
      <c r="CC577" s="56">
        <f t="shared" si="360"/>
        <v>0.40527421278457681</v>
      </c>
      <c r="CD577" s="55">
        <f t="shared" si="361"/>
        <v>0.40527421278457681</v>
      </c>
      <c r="CE577" s="54">
        <f t="shared" si="362"/>
        <v>0.40527421278457681</v>
      </c>
      <c r="CF577" s="52">
        <f t="shared" si="363"/>
        <v>0.38</v>
      </c>
      <c r="CG577" s="5" t="str">
        <f t="shared" si="364"/>
        <v>Check</v>
      </c>
      <c r="CH577" s="57">
        <f t="shared" si="365"/>
        <v>2.9146433111219565</v>
      </c>
      <c r="CI577" s="6">
        <f t="shared" si="366"/>
        <v>3.2</v>
      </c>
      <c r="CJ577" s="5" t="str">
        <f t="shared" si="367"/>
        <v>OK</v>
      </c>
      <c r="DN577" s="181"/>
      <c r="DP577" s="27"/>
      <c r="DQ577" s="27"/>
      <c r="DR577" s="5"/>
      <c r="DS577" s="5"/>
      <c r="DT577" s="27"/>
      <c r="DU577" s="27"/>
      <c r="DV577" s="82"/>
      <c r="DW577" s="82"/>
      <c r="DX577" s="82"/>
      <c r="DY577" s="70"/>
      <c r="DZ577" s="16"/>
      <c r="EH577" s="42"/>
      <c r="EI577" s="42"/>
      <c r="EJ577" s="42"/>
      <c r="EK577" s="24"/>
      <c r="EL577" s="26"/>
      <c r="EM577" s="26"/>
      <c r="EN577" s="24"/>
      <c r="EO577" s="26"/>
      <c r="EP577" s="24"/>
      <c r="EQ577" s="26"/>
      <c r="ER577" s="24"/>
      <c r="ES577" s="24"/>
      <c r="ET577" s="42"/>
      <c r="EU577" s="42"/>
      <c r="EV577" s="28"/>
      <c r="EX577" s="51"/>
      <c r="EY577" s="96"/>
      <c r="EZ577" s="52"/>
      <c r="FA577" s="54"/>
      <c r="FB577" s="5"/>
      <c r="FC577" s="56"/>
      <c r="FD577" s="55"/>
      <c r="FE577" s="54"/>
      <c r="FF577" s="52"/>
      <c r="FG577" s="5"/>
      <c r="FH577" s="57"/>
      <c r="FI577" s="6"/>
      <c r="FJ577" s="5"/>
    </row>
    <row r="578" spans="27:166">
      <c r="AA578" s="18" t="s">
        <v>131</v>
      </c>
      <c r="AB578" s="22" t="s">
        <v>343</v>
      </c>
      <c r="AC578" s="22" t="s">
        <v>211</v>
      </c>
      <c r="AD578" s="74">
        <v>5.25</v>
      </c>
      <c r="AE578" s="74">
        <v>10.5</v>
      </c>
      <c r="AF578" s="22">
        <v>724</v>
      </c>
      <c r="AG578" s="22">
        <v>874</v>
      </c>
      <c r="AH578" s="22">
        <v>798.99999999999989</v>
      </c>
      <c r="AI578" s="6">
        <v>8</v>
      </c>
      <c r="AJ578" s="6">
        <v>300</v>
      </c>
      <c r="AK578" s="6">
        <v>12</v>
      </c>
      <c r="AL578" s="6">
        <v>300</v>
      </c>
      <c r="AM578" s="6">
        <v>12</v>
      </c>
      <c r="AN578" s="5" t="str" cm="1">
        <f t="array" ref="AN578">_xll.Dce_Name_SectI(AF578, AG578, AJ578, AI578, AK578, "x", "-", $Q$14)</f>
        <v>(724-874)x300x8x12</v>
      </c>
      <c r="AO578" s="5">
        <f t="shared" si="332"/>
        <v>774.99999999999989</v>
      </c>
      <c r="AP578" s="27">
        <f t="shared" si="333"/>
        <v>134</v>
      </c>
      <c r="AQ578" s="27">
        <f t="shared" si="334"/>
        <v>142527.3516666666</v>
      </c>
      <c r="AR578" s="5">
        <f t="shared" si="335"/>
        <v>5403.3066666666673</v>
      </c>
      <c r="AS578" s="5">
        <f t="shared" si="336"/>
        <v>3567.6433458489764</v>
      </c>
      <c r="AT578" s="27">
        <f t="shared" si="337"/>
        <v>360.22044444444447</v>
      </c>
      <c r="AU578" s="27">
        <f t="shared" si="338"/>
        <v>2017.2249999999995</v>
      </c>
      <c r="AV578" s="82">
        <f t="shared" si="339"/>
        <v>4.799146666666667E-7</v>
      </c>
      <c r="AW578" s="82">
        <f t="shared" si="340"/>
        <v>8361481.4999999972</v>
      </c>
      <c r="AX578" s="82">
        <f t="shared" si="341"/>
        <v>8.3614814999999972E-6</v>
      </c>
      <c r="AY578" s="70">
        <f t="shared" si="342"/>
        <v>0.1483611975238546</v>
      </c>
      <c r="AZ578" s="16">
        <f t="shared" si="343"/>
        <v>590.24999999999989</v>
      </c>
      <c r="BA578" s="22" t="s">
        <v>318</v>
      </c>
      <c r="BB578" s="23">
        <v>47.797477152381504</v>
      </c>
      <c r="BC578" s="23">
        <v>6.0970150087400219</v>
      </c>
      <c r="BD578" s="23">
        <v>1.9399924475467289E-2</v>
      </c>
      <c r="BE578" s="23">
        <v>7.9505914251695026E-4</v>
      </c>
      <c r="BF578" s="23">
        <v>3.8729717453414463E-2</v>
      </c>
      <c r="BG578" s="23">
        <v>247.68623670069627</v>
      </c>
      <c r="BH578" s="42" cm="1">
        <f t="array" ref="BH578">_xll.Bimoment(BE578,AY578,AD578,AE578,$O$75)</f>
        <v>-3.4093643775328013E-3</v>
      </c>
      <c r="BI578" s="42">
        <f t="shared" si="344"/>
        <v>3.1290200766882731E-3</v>
      </c>
      <c r="BJ578" s="42">
        <f t="shared" si="345"/>
        <v>0.84680764010278076</v>
      </c>
      <c r="BK578" s="24">
        <f t="shared" si="346"/>
        <v>0.58064516129032262</v>
      </c>
      <c r="BL578" s="26" cm="1">
        <f t="array" ref="BL578">_xll.TCVN5575AnnexEHeSoCx(1,BK578)</f>
        <v>1.1119354838709676</v>
      </c>
      <c r="BM578" s="26">
        <f t="shared" si="347"/>
        <v>1.47</v>
      </c>
      <c r="BN578" s="24">
        <f t="shared" si="348"/>
        <v>1</v>
      </c>
      <c r="BO578" s="26" cm="1">
        <f t="array" ref="BO578">noisuy1chieu(BQ578*BN578,$C$92:$M$92,$C$93:$M$93)</f>
        <v>2.0279543399810791</v>
      </c>
      <c r="BP578" s="24">
        <f t="shared" si="349"/>
        <v>1.6426862729117763E-2</v>
      </c>
      <c r="BQ578" s="26">
        <f t="shared" si="350"/>
        <v>0.28753803815650758</v>
      </c>
      <c r="BR578" s="24">
        <f t="shared" si="351"/>
        <v>3.3683180165491964E-4</v>
      </c>
      <c r="BS578" s="24">
        <f t="shared" si="352"/>
        <v>5.465406403048802E-5</v>
      </c>
      <c r="BT578" s="42">
        <f t="shared" si="353"/>
        <v>0.30430173268728028</v>
      </c>
      <c r="BU578" s="42">
        <f t="shared" si="354"/>
        <v>0.30401955494965582</v>
      </c>
      <c r="BV578" s="28">
        <f t="shared" si="355"/>
        <v>0.30430173268728028</v>
      </c>
      <c r="BW578" s="5" t="str">
        <f t="shared" si="356"/>
        <v>OK</v>
      </c>
      <c r="BX578" s="51">
        <v>1.2</v>
      </c>
      <c r="BY578" s="96" cm="1">
        <f t="array" ref="BY578">_xll.DCETCVNPhuLucFHeSoOnDinh(AE578*1000, BX578*1000, AH578, AI578, AJ578, AK578, AL578, AM578, $D$29)</f>
        <v>1</v>
      </c>
      <c r="BZ578" s="52">
        <f t="shared" si="357"/>
        <v>0.31972374758886496</v>
      </c>
      <c r="CA578" s="54">
        <f t="shared" si="358"/>
        <v>0.3201152334545504</v>
      </c>
      <c r="CB578" s="5" t="str">
        <f t="shared" si="359"/>
        <v>OK</v>
      </c>
      <c r="CC578" s="56">
        <f t="shared" si="360"/>
        <v>0.40527421278457681</v>
      </c>
      <c r="CD578" s="55">
        <f t="shared" si="361"/>
        <v>0.40527421278457681</v>
      </c>
      <c r="CE578" s="54">
        <f t="shared" si="362"/>
        <v>0.40527421278457681</v>
      </c>
      <c r="CF578" s="52">
        <f t="shared" si="363"/>
        <v>0.38</v>
      </c>
      <c r="CG578" s="5" t="str">
        <f t="shared" si="364"/>
        <v>Check</v>
      </c>
      <c r="CH578" s="57">
        <f t="shared" si="365"/>
        <v>3.2269265230278799</v>
      </c>
      <c r="CI578" s="6">
        <f t="shared" si="366"/>
        <v>3.2</v>
      </c>
      <c r="CJ578" s="5" t="str">
        <f t="shared" si="367"/>
        <v>Gia cường</v>
      </c>
      <c r="DN578" s="181"/>
      <c r="DP578" s="27"/>
      <c r="DQ578" s="27"/>
      <c r="DR578" s="5"/>
      <c r="DS578" s="5"/>
      <c r="DT578" s="27"/>
      <c r="DU578" s="27"/>
      <c r="DV578" s="82"/>
      <c r="DW578" s="82"/>
      <c r="DX578" s="82"/>
      <c r="DY578" s="70"/>
      <c r="DZ578" s="16"/>
      <c r="EH578" s="42"/>
      <c r="EI578" s="42"/>
      <c r="EJ578" s="42"/>
      <c r="EK578" s="24"/>
      <c r="EL578" s="26"/>
      <c r="EM578" s="26"/>
      <c r="EN578" s="24"/>
      <c r="EO578" s="26"/>
      <c r="EP578" s="24"/>
      <c r="EQ578" s="26"/>
      <c r="ER578" s="24"/>
      <c r="ES578" s="24"/>
      <c r="ET578" s="42"/>
      <c r="EU578" s="42"/>
      <c r="EV578" s="28"/>
      <c r="EX578" s="51"/>
      <c r="EY578" s="96"/>
      <c r="EZ578" s="52"/>
      <c r="FA578" s="54"/>
      <c r="FB578" s="5"/>
      <c r="FC578" s="56"/>
      <c r="FD578" s="55"/>
      <c r="FE578" s="54"/>
      <c r="FF578" s="52"/>
      <c r="FG578" s="5"/>
      <c r="FH578" s="57"/>
      <c r="FI578" s="6"/>
      <c r="FJ578" s="5"/>
    </row>
    <row r="579" spans="27:166">
      <c r="AA579" s="18" t="s">
        <v>131</v>
      </c>
      <c r="AB579" s="22" t="s">
        <v>343</v>
      </c>
      <c r="AC579" s="22" t="s">
        <v>211</v>
      </c>
      <c r="AD579" s="74">
        <v>6.47</v>
      </c>
      <c r="AE579" s="74">
        <v>10.5</v>
      </c>
      <c r="AF579" s="22">
        <v>724</v>
      </c>
      <c r="AG579" s="22">
        <v>874</v>
      </c>
      <c r="AH579" s="22">
        <v>816.4552427885651</v>
      </c>
      <c r="AI579" s="6">
        <v>8</v>
      </c>
      <c r="AJ579" s="6">
        <v>300</v>
      </c>
      <c r="AK579" s="6">
        <v>12</v>
      </c>
      <c r="AL579" s="6">
        <v>300</v>
      </c>
      <c r="AM579" s="6">
        <v>12</v>
      </c>
      <c r="AN579" s="5" t="str" cm="1">
        <f t="array" ref="AN579">_xll.Dce_Name_SectI(AF579, AG579, AJ579, AI579, AK579, "x", "-", $Q$14)</f>
        <v>(724-874)x300x8x12</v>
      </c>
      <c r="AO579" s="5">
        <f t="shared" si="332"/>
        <v>792.4552427885651</v>
      </c>
      <c r="AP579" s="27">
        <f t="shared" si="333"/>
        <v>135.39641942308521</v>
      </c>
      <c r="AQ579" s="27">
        <f t="shared" si="334"/>
        <v>149672.00629356262</v>
      </c>
      <c r="AR579" s="5">
        <f t="shared" si="335"/>
        <v>5403.3811423692314</v>
      </c>
      <c r="AS579" s="5">
        <f t="shared" si="336"/>
        <v>3666.3860662432589</v>
      </c>
      <c r="AT579" s="27">
        <f t="shared" si="337"/>
        <v>360.22540949128211</v>
      </c>
      <c r="AU579" s="27">
        <f t="shared" si="338"/>
        <v>2076.0047488425012</v>
      </c>
      <c r="AV579" s="82">
        <f t="shared" si="339"/>
        <v>4.8289369476924839E-7</v>
      </c>
      <c r="AW579" s="82">
        <f t="shared" si="340"/>
        <v>8736501.2082751244</v>
      </c>
      <c r="AX579" s="82">
        <f t="shared" si="341"/>
        <v>8.736501208275125E-6</v>
      </c>
      <c r="AY579" s="70">
        <f t="shared" si="342"/>
        <v>0.1455918056309819</v>
      </c>
      <c r="AZ579" s="16">
        <f t="shared" si="343"/>
        <v>603.34143209142383</v>
      </c>
      <c r="BA579" s="22" t="s">
        <v>318</v>
      </c>
      <c r="BB579" s="23">
        <v>48.482898681546402</v>
      </c>
      <c r="BC579" s="23">
        <v>7.9158819140791046</v>
      </c>
      <c r="BD579" s="23">
        <v>1.9399924475467289E-2</v>
      </c>
      <c r="BE579" s="23">
        <v>7.9505914251695026E-4</v>
      </c>
      <c r="BF579" s="23">
        <v>6.2433844879358893E-2</v>
      </c>
      <c r="BG579" s="23">
        <v>239.12369449048654</v>
      </c>
      <c r="BH579" s="42" cm="1">
        <f t="array" ref="BH579">_xll.Bimoment(BE579,AY579,AD579,AE579,$O$75)</f>
        <v>-2.878643325141757E-3</v>
      </c>
      <c r="BI579" s="42">
        <f t="shared" si="344"/>
        <v>3.060097818143179E-3</v>
      </c>
      <c r="BJ579" s="42">
        <f t="shared" si="345"/>
        <v>1.0994280436220978</v>
      </c>
      <c r="BK579" s="24">
        <f t="shared" si="346"/>
        <v>0.56785541403764106</v>
      </c>
      <c r="BL579" s="26" cm="1">
        <f t="array" ref="BL579">_xll.TCVN5575AnnexEHeSoCx(1,BK579)</f>
        <v>1.1132144585962358</v>
      </c>
      <c r="BM579" s="26">
        <f t="shared" si="347"/>
        <v>1.47</v>
      </c>
      <c r="BN579" s="24">
        <f t="shared" si="348"/>
        <v>1</v>
      </c>
      <c r="BO579" s="26" cm="1">
        <f t="array" ref="BO579">noisuy1chieu(BQ579*BN579,$C$92:$M$92,$C$93:$M$93)</f>
        <v>1.9909054040908813</v>
      </c>
      <c r="BP579" s="24">
        <f t="shared" si="349"/>
        <v>1.6490576932346866E-2</v>
      </c>
      <c r="BQ579" s="26">
        <f t="shared" si="350"/>
        <v>0.26981123630425946</v>
      </c>
      <c r="BR579" s="24">
        <f t="shared" si="351"/>
        <v>5.4297877655143877E-4</v>
      </c>
      <c r="BS579" s="24">
        <f t="shared" si="352"/>
        <v>4.5985116660081912E-5</v>
      </c>
      <c r="BT579" s="42">
        <f t="shared" si="353"/>
        <v>0.28684479201315777</v>
      </c>
      <c r="BU579" s="42">
        <f t="shared" si="354"/>
        <v>0.2863477983532664</v>
      </c>
      <c r="BV579" s="28">
        <f t="shared" si="355"/>
        <v>0.28684479201315777</v>
      </c>
      <c r="BW579" s="5" t="str">
        <f t="shared" si="356"/>
        <v>OK</v>
      </c>
      <c r="BX579" s="51">
        <v>1.2</v>
      </c>
      <c r="BY579" s="96" cm="1">
        <f t="array" ref="BY579">_xll.DCETCVNPhuLucFHeSoOnDinh(AE579*1000, BX579*1000, AH579, AI579, AJ579, AK579, AL579, AM579, $D$29)</f>
        <v>1</v>
      </c>
      <c r="BZ579" s="52">
        <f t="shared" si="357"/>
        <v>0.3003577693456273</v>
      </c>
      <c r="CA579" s="54">
        <f t="shared" si="358"/>
        <v>0.30094673323883886</v>
      </c>
      <c r="CB579" s="5" t="str">
        <f t="shared" si="359"/>
        <v>OK</v>
      </c>
      <c r="CC579" s="56">
        <f t="shared" si="360"/>
        <v>0.40527421278457681</v>
      </c>
      <c r="CD579" s="55">
        <f t="shared" si="361"/>
        <v>0.40527421278457681</v>
      </c>
      <c r="CE579" s="54">
        <f t="shared" si="362"/>
        <v>0.40527421278457681</v>
      </c>
      <c r="CF579" s="52">
        <f t="shared" si="363"/>
        <v>0.38</v>
      </c>
      <c r="CG579" s="5" t="str">
        <f t="shared" si="364"/>
        <v>Check</v>
      </c>
      <c r="CH579" s="57">
        <f t="shared" si="365"/>
        <v>3.2996062467960248</v>
      </c>
      <c r="CI579" s="6">
        <f t="shared" si="366"/>
        <v>3.2</v>
      </c>
      <c r="CJ579" s="5" t="str">
        <f t="shared" si="367"/>
        <v>Gia cường</v>
      </c>
      <c r="DN579" s="181"/>
      <c r="DP579" s="27"/>
      <c r="DQ579" s="27"/>
      <c r="DR579" s="5"/>
      <c r="DS579" s="5"/>
      <c r="DT579" s="27"/>
      <c r="DU579" s="27"/>
      <c r="DV579" s="82"/>
      <c r="DW579" s="82"/>
      <c r="DX579" s="82"/>
      <c r="DY579" s="70"/>
      <c r="DZ579" s="16"/>
      <c r="EH579" s="42"/>
      <c r="EI579" s="42"/>
      <c r="EJ579" s="42"/>
      <c r="EK579" s="24"/>
      <c r="EL579" s="26"/>
      <c r="EM579" s="26"/>
      <c r="EN579" s="24"/>
      <c r="EO579" s="26"/>
      <c r="EP579" s="24"/>
      <c r="EQ579" s="26"/>
      <c r="ER579" s="24"/>
      <c r="ES579" s="24"/>
      <c r="ET579" s="42"/>
      <c r="EU579" s="42"/>
      <c r="EV579" s="28"/>
      <c r="EX579" s="51"/>
      <c r="EY579" s="96"/>
      <c r="EZ579" s="52"/>
      <c r="FA579" s="54"/>
      <c r="FB579" s="5"/>
      <c r="FC579" s="56"/>
      <c r="FD579" s="55"/>
      <c r="FE579" s="54"/>
      <c r="FF579" s="52"/>
      <c r="FG579" s="5"/>
      <c r="FH579" s="57"/>
      <c r="FI579" s="6"/>
      <c r="FJ579" s="5"/>
    </row>
    <row r="580" spans="27:166">
      <c r="AA580" s="18" t="s">
        <v>131</v>
      </c>
      <c r="AB580" s="22" t="s">
        <v>343</v>
      </c>
      <c r="AC580" s="22" t="s">
        <v>211</v>
      </c>
      <c r="AD580" s="74">
        <v>6.47</v>
      </c>
      <c r="AE580" s="74">
        <v>10.5</v>
      </c>
      <c r="AF580" s="22">
        <v>724</v>
      </c>
      <c r="AG580" s="22">
        <v>874</v>
      </c>
      <c r="AH580" s="22">
        <v>816.4552427885651</v>
      </c>
      <c r="AI580" s="6">
        <v>8</v>
      </c>
      <c r="AJ580" s="6">
        <v>300</v>
      </c>
      <c r="AK580" s="6">
        <v>12</v>
      </c>
      <c r="AL580" s="6">
        <v>300</v>
      </c>
      <c r="AM580" s="6">
        <v>12</v>
      </c>
      <c r="AN580" s="5" t="str" cm="1">
        <f t="array" ref="AN580">_xll.Dce_Name_SectI(AF580, AG580, AJ580, AI580, AK580, "x", "-", $Q$14)</f>
        <v>(724-874)x300x8x12</v>
      </c>
      <c r="AO580" s="5">
        <f t="shared" si="332"/>
        <v>792.4552427885651</v>
      </c>
      <c r="AP580" s="27">
        <f t="shared" si="333"/>
        <v>135.39641942308521</v>
      </c>
      <c r="AQ580" s="27">
        <f t="shared" si="334"/>
        <v>149672.00629356262</v>
      </c>
      <c r="AR580" s="5">
        <f t="shared" si="335"/>
        <v>5403.3811423692314</v>
      </c>
      <c r="AS580" s="5">
        <f t="shared" si="336"/>
        <v>3666.3860662432589</v>
      </c>
      <c r="AT580" s="27">
        <f t="shared" si="337"/>
        <v>360.22540949128211</v>
      </c>
      <c r="AU580" s="27">
        <f t="shared" si="338"/>
        <v>2076.0047488425012</v>
      </c>
      <c r="AV580" s="82">
        <f t="shared" si="339"/>
        <v>4.8289369476924839E-7</v>
      </c>
      <c r="AW580" s="82">
        <f t="shared" si="340"/>
        <v>8736501.2082751244</v>
      </c>
      <c r="AX580" s="82">
        <f t="shared" si="341"/>
        <v>8.736501208275125E-6</v>
      </c>
      <c r="AY580" s="70">
        <f t="shared" si="342"/>
        <v>0.1455918056309819</v>
      </c>
      <c r="AZ580" s="16">
        <f t="shared" si="343"/>
        <v>603.34143209142383</v>
      </c>
      <c r="BA580" s="22" t="s">
        <v>318</v>
      </c>
      <c r="BB580" s="23">
        <v>48.557093502691714</v>
      </c>
      <c r="BC580" s="23">
        <v>7.2914449548279663</v>
      </c>
      <c r="BD580" s="23">
        <v>0.31110461848683268</v>
      </c>
      <c r="BE580" s="23">
        <v>7.9490286825563807E-4</v>
      </c>
      <c r="BF580" s="23">
        <v>6.243384685293929E-2</v>
      </c>
      <c r="BG580" s="23">
        <v>239.12372375384257</v>
      </c>
      <c r="BH580" s="42" cm="1">
        <f t="array" ref="BH580">_xll.Bimoment(BE580,AY580,AD580,AE580,$O$75)</f>
        <v>-2.8780775082922162E-3</v>
      </c>
      <c r="BI580" s="42">
        <f t="shared" si="344"/>
        <v>4.9072900538850758E-2</v>
      </c>
      <c r="BJ580" s="42">
        <f t="shared" si="345"/>
        <v>1.0127006881705507</v>
      </c>
      <c r="BK580" s="24">
        <f t="shared" si="346"/>
        <v>0.56785541403764106</v>
      </c>
      <c r="BL580" s="26" cm="1">
        <f t="array" ref="BL580">_xll.TCVN5575AnnexEHeSoCx(1,BK580)</f>
        <v>1.1132144585962358</v>
      </c>
      <c r="BM580" s="26">
        <f t="shared" si="347"/>
        <v>1.47</v>
      </c>
      <c r="BN580" s="24">
        <f t="shared" si="348"/>
        <v>1</v>
      </c>
      <c r="BO580" s="26" cm="1">
        <f t="array" ref="BO580">noisuy1chieu(BQ580*BN580,$C$92:$M$92,$C$93:$M$93)</f>
        <v>1.9909055233001709</v>
      </c>
      <c r="BP580" s="24">
        <f t="shared" si="349"/>
        <v>1.6515812952456035E-2</v>
      </c>
      <c r="BQ580" s="26">
        <f t="shared" si="350"/>
        <v>0.26981126932307969</v>
      </c>
      <c r="BR580" s="24">
        <f t="shared" si="351"/>
        <v>5.4297879371540281E-4</v>
      </c>
      <c r="BS580" s="24">
        <f t="shared" si="352"/>
        <v>4.59760752209285E-5</v>
      </c>
      <c r="BT580" s="42">
        <f t="shared" si="353"/>
        <v>0.28687006106925111</v>
      </c>
      <c r="BU580" s="42">
        <f t="shared" si="354"/>
        <v>0.28637305835075666</v>
      </c>
      <c r="BV580" s="28">
        <f t="shared" si="355"/>
        <v>0.28687006106925111</v>
      </c>
      <c r="BW580" s="5" t="str">
        <f t="shared" si="356"/>
        <v>OK</v>
      </c>
      <c r="BX580" s="51">
        <v>1.2</v>
      </c>
      <c r="BY580" s="96" cm="1">
        <f t="array" ref="BY580">_xll.DCETCVNPhuLucFHeSoOnDinh(AE580*1000, BX580*1000, AH580, AI580, AJ580, AK580, AL580, AM580, $D$29)</f>
        <v>1</v>
      </c>
      <c r="BZ580" s="52">
        <f t="shared" si="357"/>
        <v>0.30035780610265528</v>
      </c>
      <c r="CA580" s="54">
        <f t="shared" si="358"/>
        <v>0.30094676097159162</v>
      </c>
      <c r="CB580" s="5" t="str">
        <f t="shared" si="359"/>
        <v>OK</v>
      </c>
      <c r="CC580" s="56">
        <f t="shared" si="360"/>
        <v>0.40527421278457681</v>
      </c>
      <c r="CD580" s="55">
        <f t="shared" si="361"/>
        <v>0.40527421278457681</v>
      </c>
      <c r="CE580" s="54">
        <f t="shared" si="362"/>
        <v>0.40527421278457681</v>
      </c>
      <c r="CF580" s="52">
        <f t="shared" si="363"/>
        <v>0.38</v>
      </c>
      <c r="CG580" s="5" t="str">
        <f t="shared" si="364"/>
        <v>Check</v>
      </c>
      <c r="CH580" s="57">
        <f t="shared" si="365"/>
        <v>3.2996062467960248</v>
      </c>
      <c r="CI580" s="6">
        <f t="shared" si="366"/>
        <v>3.2</v>
      </c>
      <c r="CJ580" s="5" t="str">
        <f t="shared" si="367"/>
        <v>Gia cường</v>
      </c>
      <c r="DN580" s="181"/>
      <c r="DP580" s="27"/>
      <c r="DQ580" s="27"/>
      <c r="DR580" s="5"/>
      <c r="DS580" s="5"/>
      <c r="DT580" s="27"/>
      <c r="DU580" s="27"/>
      <c r="DV580" s="82"/>
      <c r="DW580" s="82"/>
      <c r="DX580" s="82"/>
      <c r="DY580" s="70"/>
      <c r="DZ580" s="16"/>
      <c r="EH580" s="42"/>
      <c r="EI580" s="42"/>
      <c r="EJ580" s="42"/>
      <c r="EK580" s="24"/>
      <c r="EL580" s="26"/>
      <c r="EM580" s="26"/>
      <c r="EN580" s="24"/>
      <c r="EO580" s="26"/>
      <c r="EP580" s="24"/>
      <c r="EQ580" s="26"/>
      <c r="ER580" s="24"/>
      <c r="ES580" s="24"/>
      <c r="ET580" s="42"/>
      <c r="EU580" s="42"/>
      <c r="EV580" s="28"/>
      <c r="EX580" s="51"/>
      <c r="EY580" s="96"/>
      <c r="EZ580" s="52"/>
      <c r="FA580" s="54"/>
      <c r="FB580" s="5"/>
      <c r="FC580" s="56"/>
      <c r="FD580" s="55"/>
      <c r="FE580" s="54"/>
      <c r="FF580" s="52"/>
      <c r="FG580" s="5"/>
      <c r="FH580" s="57"/>
      <c r="FI580" s="6"/>
      <c r="FJ580" s="5"/>
    </row>
    <row r="581" spans="27:166">
      <c r="AA581" s="18" t="s">
        <v>131</v>
      </c>
      <c r="AB581" s="22" t="s">
        <v>343</v>
      </c>
      <c r="AC581" s="22" t="s">
        <v>211</v>
      </c>
      <c r="AD581" s="74">
        <v>9.2899999999999991</v>
      </c>
      <c r="AE581" s="74">
        <v>10.5</v>
      </c>
      <c r="AF581" s="22">
        <v>724</v>
      </c>
      <c r="AG581" s="22">
        <v>874</v>
      </c>
      <c r="AH581" s="22">
        <v>856.73657033341397</v>
      </c>
      <c r="AI581" s="6">
        <v>8</v>
      </c>
      <c r="AJ581" s="6">
        <v>300</v>
      </c>
      <c r="AK581" s="6">
        <v>12</v>
      </c>
      <c r="AL581" s="6">
        <v>300</v>
      </c>
      <c r="AM581" s="6">
        <v>12</v>
      </c>
      <c r="AN581" s="5" t="str" cm="1">
        <f t="array" ref="AN581">_xll.Dce_Name_SectI(AF581, AG581, AJ581, AI581, AK581, "x", "-", $Q$14)</f>
        <v>(724-874)x300x8x12</v>
      </c>
      <c r="AO581" s="5">
        <f t="shared" si="332"/>
        <v>832.73657033341397</v>
      </c>
      <c r="AP581" s="27">
        <f t="shared" si="333"/>
        <v>138.6189256266731</v>
      </c>
      <c r="AQ581" s="27">
        <f t="shared" si="334"/>
        <v>166950.4396903282</v>
      </c>
      <c r="AR581" s="5">
        <f t="shared" si="335"/>
        <v>5403.5530093667558</v>
      </c>
      <c r="AS581" s="5">
        <f t="shared" si="336"/>
        <v>3897.3576119286358</v>
      </c>
      <c r="AT581" s="27">
        <f t="shared" si="337"/>
        <v>360.23686729111705</v>
      </c>
      <c r="AU581" s="27">
        <f t="shared" si="338"/>
        <v>2213.976022170802</v>
      </c>
      <c r="AV581" s="82">
        <f t="shared" si="339"/>
        <v>4.89768374670236E-7</v>
      </c>
      <c r="AW581" s="82">
        <f t="shared" si="340"/>
        <v>9633328.2889918946</v>
      </c>
      <c r="AX581" s="82">
        <f t="shared" si="341"/>
        <v>9.6333282889918949E-6</v>
      </c>
      <c r="AY581" s="70">
        <f t="shared" si="342"/>
        <v>0.13963269631800207</v>
      </c>
      <c r="AZ581" s="16">
        <f t="shared" si="343"/>
        <v>633.55242775006047</v>
      </c>
      <c r="BA581" s="22" t="s">
        <v>318</v>
      </c>
      <c r="BB581" s="23">
        <v>50.145901047912751</v>
      </c>
      <c r="BC581" s="23">
        <v>11.429075535036651</v>
      </c>
      <c r="BD581" s="23">
        <v>0.31110461848683268</v>
      </c>
      <c r="BE581" s="23">
        <v>7.9490286825563807E-4</v>
      </c>
      <c r="BF581" s="23">
        <v>0.9396533395131077</v>
      </c>
      <c r="BG581" s="23">
        <v>212.71107368915517</v>
      </c>
      <c r="BH581" s="42" cm="1">
        <f t="array" ref="BH581">_xll.Bimoment(BE581,AY581,AD581,AE581,$O$75)</f>
        <v>2.6647730787990142E-3</v>
      </c>
      <c r="BI581" s="42">
        <f t="shared" si="344"/>
        <v>4.6699134751922736E-2</v>
      </c>
      <c r="BJ581" s="42">
        <f t="shared" si="345"/>
        <v>1.5873716020884239</v>
      </c>
      <c r="BK581" s="24">
        <f t="shared" si="346"/>
        <v>0.54038697954603754</v>
      </c>
      <c r="BL581" s="26" cm="1">
        <f t="array" ref="BL581">_xll.TCVN5575AnnexEHeSoCx(1,BK581)</f>
        <v>1.1159613020453962</v>
      </c>
      <c r="BM581" s="26">
        <f t="shared" si="347"/>
        <v>1.47</v>
      </c>
      <c r="BN581" s="24">
        <f t="shared" si="348"/>
        <v>1</v>
      </c>
      <c r="BO581" s="26" cm="1">
        <f t="array" ref="BO581">noisuy1chieu(BQ581*BN581,$C$92:$M$92,$C$93:$M$93)</f>
        <v>1.8977295160293579</v>
      </c>
      <c r="BP581" s="24">
        <f t="shared" si="349"/>
        <v>1.6659707148311002E-2</v>
      </c>
      <c r="BQ581" s="26">
        <f t="shared" si="350"/>
        <v>0.22522944128164896</v>
      </c>
      <c r="BR581" s="24">
        <f t="shared" si="351"/>
        <v>8.1717791641665958E-3</v>
      </c>
      <c r="BS581" s="24">
        <f t="shared" si="352"/>
        <v>4.2529137059092332E-5</v>
      </c>
      <c r="BT581" s="42">
        <f t="shared" si="353"/>
        <v>0.25006092759412657</v>
      </c>
      <c r="BU581" s="42">
        <f t="shared" si="354"/>
        <v>0.24193167756701905</v>
      </c>
      <c r="BV581" s="28">
        <f t="shared" si="355"/>
        <v>0.25006092759412657</v>
      </c>
      <c r="BW581" s="5" t="str">
        <f t="shared" si="356"/>
        <v>OK</v>
      </c>
      <c r="BX581" s="51">
        <v>1.2</v>
      </c>
      <c r="BY581" s="96" cm="1">
        <f t="array" ref="BY581">_xll.DCETCVNPhuLucFHeSoOnDinh(AE581*1000, BX581*1000, AH581, AI581, AJ581, AK581, AL581, AM581, $D$29)</f>
        <v>1</v>
      </c>
      <c r="BZ581" s="52">
        <f t="shared" si="357"/>
        <v>0.25134734055162611</v>
      </c>
      <c r="CA581" s="54">
        <f t="shared" si="358"/>
        <v>0.25956164885285182</v>
      </c>
      <c r="CB581" s="5" t="str">
        <f t="shared" si="359"/>
        <v>OK</v>
      </c>
      <c r="CC581" s="56">
        <f t="shared" si="360"/>
        <v>0.40527421278457681</v>
      </c>
      <c r="CD581" s="55">
        <f t="shared" si="361"/>
        <v>0.40527421278457681</v>
      </c>
      <c r="CE581" s="54">
        <f t="shared" si="362"/>
        <v>0.40527421278457681</v>
      </c>
      <c r="CF581" s="52">
        <f t="shared" si="363"/>
        <v>0.38</v>
      </c>
      <c r="CG581" s="5" t="str">
        <f t="shared" si="364"/>
        <v>Check</v>
      </c>
      <c r="CH581" s="57">
        <f t="shared" si="365"/>
        <v>3.4673286780698911</v>
      </c>
      <c r="CI581" s="6">
        <f t="shared" si="366"/>
        <v>3.2</v>
      </c>
      <c r="CJ581" s="5" t="str">
        <f t="shared" si="367"/>
        <v>Gia cường</v>
      </c>
      <c r="DN581" s="181"/>
      <c r="DP581" s="27"/>
      <c r="DQ581" s="27"/>
      <c r="DR581" s="5"/>
      <c r="DS581" s="5"/>
      <c r="DT581" s="27"/>
      <c r="DU581" s="27"/>
      <c r="DV581" s="82"/>
      <c r="DW581" s="82"/>
      <c r="DX581" s="82"/>
      <c r="DY581" s="70"/>
      <c r="DZ581" s="16"/>
      <c r="EH581" s="42"/>
      <c r="EI581" s="42"/>
      <c r="EJ581" s="42"/>
      <c r="EK581" s="24"/>
      <c r="EL581" s="26"/>
      <c r="EM581" s="26"/>
      <c r="EN581" s="24"/>
      <c r="EO581" s="26"/>
      <c r="EP581" s="24"/>
      <c r="EQ581" s="26"/>
      <c r="ER581" s="24"/>
      <c r="ES581" s="24"/>
      <c r="ET581" s="42"/>
      <c r="EU581" s="42"/>
      <c r="EV581" s="28"/>
      <c r="EX581" s="51"/>
      <c r="EY581" s="96"/>
      <c r="EZ581" s="52"/>
      <c r="FA581" s="54"/>
      <c r="FB581" s="5"/>
      <c r="FC581" s="56"/>
      <c r="FD581" s="55"/>
      <c r="FE581" s="54"/>
      <c r="FF581" s="52"/>
      <c r="FG581" s="5"/>
      <c r="FH581" s="57"/>
      <c r="FI581" s="6"/>
      <c r="FJ581" s="5"/>
    </row>
    <row r="582" spans="27:166">
      <c r="AA582" s="18" t="s">
        <v>131</v>
      </c>
      <c r="AB582" s="22" t="s">
        <v>343</v>
      </c>
      <c r="AC582" s="22" t="s">
        <v>211</v>
      </c>
      <c r="AD582" s="74">
        <v>9.2899999999999991</v>
      </c>
      <c r="AE582" s="74">
        <v>10.5</v>
      </c>
      <c r="AF582" s="22">
        <v>724</v>
      </c>
      <c r="AG582" s="22">
        <v>874</v>
      </c>
      <c r="AH582" s="22">
        <v>856.73657033341397</v>
      </c>
      <c r="AI582" s="6">
        <v>8</v>
      </c>
      <c r="AJ582" s="6">
        <v>300</v>
      </c>
      <c r="AK582" s="6">
        <v>12</v>
      </c>
      <c r="AL582" s="6">
        <v>300</v>
      </c>
      <c r="AM582" s="6">
        <v>12</v>
      </c>
      <c r="AN582" s="5" t="str" cm="1">
        <f t="array" ref="AN582">_xll.Dce_Name_SectI(AF582, AG582, AJ582, AI582, AK582, "x", "-", $Q$14)</f>
        <v>(724-874)x300x8x12</v>
      </c>
      <c r="AO582" s="5">
        <f t="shared" si="332"/>
        <v>832.73657033341397</v>
      </c>
      <c r="AP582" s="27">
        <f t="shared" si="333"/>
        <v>138.6189256266731</v>
      </c>
      <c r="AQ582" s="27">
        <f t="shared" si="334"/>
        <v>166950.4396903282</v>
      </c>
      <c r="AR582" s="5">
        <f t="shared" si="335"/>
        <v>5403.5530093667558</v>
      </c>
      <c r="AS582" s="5">
        <f t="shared" si="336"/>
        <v>3897.3576119286358</v>
      </c>
      <c r="AT582" s="27">
        <f t="shared" si="337"/>
        <v>360.23686729111705</v>
      </c>
      <c r="AU582" s="27">
        <f t="shared" si="338"/>
        <v>2213.976022170802</v>
      </c>
      <c r="AV582" s="82">
        <f t="shared" si="339"/>
        <v>4.89768374670236E-7</v>
      </c>
      <c r="AW582" s="82">
        <f t="shared" si="340"/>
        <v>9633328.2889918946</v>
      </c>
      <c r="AX582" s="82">
        <f t="shared" si="341"/>
        <v>9.6333282889918949E-6</v>
      </c>
      <c r="AY582" s="70">
        <f t="shared" si="342"/>
        <v>0.13963269631800207</v>
      </c>
      <c r="AZ582" s="16">
        <f t="shared" si="343"/>
        <v>633.55242775006047</v>
      </c>
      <c r="BA582" s="22" t="s">
        <v>318</v>
      </c>
      <c r="BB582" s="23">
        <v>52.030574649281334</v>
      </c>
      <c r="BC582" s="23">
        <v>16.845262265407655</v>
      </c>
      <c r="BD582" s="23">
        <v>1.2031669474937701</v>
      </c>
      <c r="BE582" s="23">
        <v>5.461341621091971E-2</v>
      </c>
      <c r="BF582" s="23">
        <v>0.99078865375499703</v>
      </c>
      <c r="BG582" s="23">
        <v>213.91061764636834</v>
      </c>
      <c r="BH582" s="42" cm="1">
        <f t="array" ref="BH582">_xll.Bimoment(BE582,AY582,AD582,AE582,$O$75)</f>
        <v>0.18308194255162982</v>
      </c>
      <c r="BI582" s="42">
        <f t="shared" si="344"/>
        <v>0.18060437573494006</v>
      </c>
      <c r="BJ582" s="42">
        <f t="shared" si="345"/>
        <v>2.3396197590843966</v>
      </c>
      <c r="BK582" s="24">
        <f t="shared" si="346"/>
        <v>0.54038697954603754</v>
      </c>
      <c r="BL582" s="26" cm="1">
        <f t="array" ref="BL582">_xll.TCVN5575AnnexEHeSoCx(1,BK582)</f>
        <v>1.1159613020453962</v>
      </c>
      <c r="BM582" s="26">
        <f t="shared" si="347"/>
        <v>1.47</v>
      </c>
      <c r="BN582" s="24">
        <f t="shared" si="348"/>
        <v>1</v>
      </c>
      <c r="BO582" s="26" cm="1">
        <f t="array" ref="BO582">noisuy1chieu(BQ582*BN582,$C$92:$M$92,$C$93:$M$93)</f>
        <v>1.9003840684890747</v>
      </c>
      <c r="BP582" s="24">
        <f t="shared" si="349"/>
        <v>1.728584227825818E-2</v>
      </c>
      <c r="BQ582" s="26">
        <f t="shared" si="350"/>
        <v>0.22649958021043232</v>
      </c>
      <c r="BR582" s="24">
        <f t="shared" si="351"/>
        <v>8.6164819900954696E-3</v>
      </c>
      <c r="BS582" s="24">
        <f t="shared" si="352"/>
        <v>2.917862225776413E-3</v>
      </c>
      <c r="BT582" s="42">
        <f t="shared" si="353"/>
        <v>0.25240190447878597</v>
      </c>
      <c r="BU582" s="42">
        <f t="shared" si="354"/>
        <v>0.24670328471446692</v>
      </c>
      <c r="BV582" s="28">
        <f t="shared" si="355"/>
        <v>0.25240190447878597</v>
      </c>
      <c r="BW582" s="5" t="str">
        <f t="shared" si="356"/>
        <v>OK</v>
      </c>
      <c r="BX582" s="51">
        <v>1.2</v>
      </c>
      <c r="BY582" s="96" cm="1">
        <f t="array" ref="BY582">_xll.DCETCVNPhuLucFHeSoOnDinh(AE582*1000, BX582*1000, AH582, AI582, AJ582, AK582, AL582, AM582, $D$29)</f>
        <v>1</v>
      </c>
      <c r="BZ582" s="52">
        <f t="shared" si="357"/>
        <v>0.25276476644436968</v>
      </c>
      <c r="CA582" s="54">
        <f t="shared" si="358"/>
        <v>0.26429911066024153</v>
      </c>
      <c r="CB582" s="5" t="str">
        <f t="shared" si="359"/>
        <v>OK</v>
      </c>
      <c r="CC582" s="56">
        <f t="shared" si="360"/>
        <v>0.40527421278457681</v>
      </c>
      <c r="CD582" s="55">
        <f t="shared" si="361"/>
        <v>0.40527421278457681</v>
      </c>
      <c r="CE582" s="54">
        <f t="shared" si="362"/>
        <v>0.40527421278457681</v>
      </c>
      <c r="CF582" s="52">
        <f t="shared" si="363"/>
        <v>0.38</v>
      </c>
      <c r="CG582" s="5" t="str">
        <f t="shared" si="364"/>
        <v>Check</v>
      </c>
      <c r="CH582" s="57">
        <f t="shared" si="365"/>
        <v>3.4673286780698911</v>
      </c>
      <c r="CI582" s="6">
        <f t="shared" si="366"/>
        <v>3.2</v>
      </c>
      <c r="CJ582" s="5" t="str">
        <f t="shared" si="367"/>
        <v>Gia cường</v>
      </c>
      <c r="DN582" s="181"/>
      <c r="DP582" s="27"/>
      <c r="DQ582" s="27"/>
      <c r="DR582" s="5"/>
      <c r="DS582" s="5"/>
      <c r="DT582" s="27"/>
      <c r="DU582" s="27"/>
      <c r="DV582" s="82"/>
      <c r="DW582" s="82"/>
      <c r="DX582" s="82"/>
      <c r="DY582" s="70"/>
      <c r="DZ582" s="16"/>
      <c r="EH582" s="42"/>
      <c r="EI582" s="42"/>
      <c r="EJ582" s="42"/>
      <c r="EK582" s="24"/>
      <c r="EL582" s="26"/>
      <c r="EM582" s="26"/>
      <c r="EN582" s="24"/>
      <c r="EO582" s="26"/>
      <c r="EP582" s="24"/>
      <c r="EQ582" s="26"/>
      <c r="ER582" s="24"/>
      <c r="ES582" s="24"/>
      <c r="ET582" s="42"/>
      <c r="EU582" s="42"/>
      <c r="EV582" s="28"/>
      <c r="EX582" s="51"/>
      <c r="EY582" s="96"/>
      <c r="EZ582" s="52"/>
      <c r="FA582" s="54"/>
      <c r="FB582" s="5"/>
      <c r="FC582" s="56"/>
      <c r="FD582" s="55"/>
      <c r="FE582" s="54"/>
      <c r="FF582" s="52"/>
      <c r="FG582" s="5"/>
      <c r="FH582" s="57"/>
      <c r="FI582" s="6"/>
      <c r="FJ582" s="5"/>
    </row>
    <row r="583" spans="27:166">
      <c r="AA583" s="18" t="s">
        <v>131</v>
      </c>
      <c r="AB583" s="22" t="s">
        <v>343</v>
      </c>
      <c r="AC583" s="22" t="s">
        <v>211</v>
      </c>
      <c r="AD583" s="74">
        <v>10.5</v>
      </c>
      <c r="AE583" s="74">
        <v>10.5</v>
      </c>
      <c r="AF583" s="22">
        <v>724</v>
      </c>
      <c r="AG583" s="22">
        <v>874</v>
      </c>
      <c r="AH583" s="22">
        <v>874</v>
      </c>
      <c r="AI583" s="6">
        <v>8</v>
      </c>
      <c r="AJ583" s="6">
        <v>300</v>
      </c>
      <c r="AK583" s="6">
        <v>12</v>
      </c>
      <c r="AL583" s="6">
        <v>300</v>
      </c>
      <c r="AM583" s="6">
        <v>12</v>
      </c>
      <c r="AN583" s="5" t="str" cm="1">
        <f t="array" ref="AN583">_xll.Dce_Name_SectI(AF583, AG583, AJ583, AI583, AK583, "x", "-", $Q$14)</f>
        <v>(724-874)x300x8x12</v>
      </c>
      <c r="AO583" s="5">
        <f t="shared" si="332"/>
        <v>850</v>
      </c>
      <c r="AP583" s="27">
        <f t="shared" si="333"/>
        <v>140</v>
      </c>
      <c r="AQ583" s="27">
        <f t="shared" si="334"/>
        <v>174698.22666666668</v>
      </c>
      <c r="AR583" s="5">
        <f t="shared" si="335"/>
        <v>5403.626666666667</v>
      </c>
      <c r="AS583" s="5">
        <f t="shared" si="336"/>
        <v>3997.6710907704046</v>
      </c>
      <c r="AT583" s="27">
        <f t="shared" si="337"/>
        <v>360.24177777777783</v>
      </c>
      <c r="AU583" s="27">
        <f t="shared" si="338"/>
        <v>2274.1</v>
      </c>
      <c r="AV583" s="82">
        <f t="shared" si="339"/>
        <v>4.9271466666666671E-7</v>
      </c>
      <c r="AW583" s="82">
        <f t="shared" si="340"/>
        <v>10031094</v>
      </c>
      <c r="AX583" s="82">
        <f t="shared" si="341"/>
        <v>1.0031094E-5</v>
      </c>
      <c r="AY583" s="70">
        <f t="shared" si="342"/>
        <v>0.13724721180314908</v>
      </c>
      <c r="AZ583" s="16">
        <f t="shared" si="343"/>
        <v>646.5</v>
      </c>
      <c r="BA583" s="22" t="s">
        <v>318</v>
      </c>
      <c r="BB583" s="23">
        <v>52.71453464813353</v>
      </c>
      <c r="BC583" s="23">
        <v>18.593011817798306</v>
      </c>
      <c r="BD583" s="23">
        <v>1.2031669474937701</v>
      </c>
      <c r="BE583" s="23">
        <v>5.461341621091971E-2</v>
      </c>
      <c r="BF583" s="23">
        <v>0.46316650451037794</v>
      </c>
      <c r="BG583" s="23">
        <v>192.49656021569217</v>
      </c>
      <c r="BH583" s="42" cm="1">
        <f t="array" ref="BH583">_xll.Bimoment(BE583,AY583,AD583,AE583,$O$75)</f>
        <v>0.48520989692462912</v>
      </c>
      <c r="BI583" s="42">
        <f t="shared" si="344"/>
        <v>0.17693631580790736</v>
      </c>
      <c r="BJ583" s="42">
        <f t="shared" si="345"/>
        <v>2.5823627524719872</v>
      </c>
      <c r="BK583" s="24">
        <f t="shared" si="346"/>
        <v>0.52941176470588236</v>
      </c>
      <c r="BL583" s="26" cm="1">
        <f t="array" ref="BL583">_xll.TCVN5575AnnexEHeSoCx(1,BK583)</f>
        <v>1.1170588235294117</v>
      </c>
      <c r="BM583" s="26">
        <f t="shared" si="347"/>
        <v>1.47</v>
      </c>
      <c r="BN583" s="24">
        <f t="shared" si="348"/>
        <v>1</v>
      </c>
      <c r="BO583" s="26" cm="1">
        <f t="array" ref="BO583">noisuy1chieu(BQ583*BN583,$C$92:$M$92,$C$93:$M$93)</f>
        <v>1.8418973684310913</v>
      </c>
      <c r="BP583" s="24">
        <f t="shared" si="349"/>
        <v>1.7340307450043928E-2</v>
      </c>
      <c r="BQ583" s="26">
        <f t="shared" si="350"/>
        <v>0.19851545454284469</v>
      </c>
      <c r="BR583" s="24">
        <f t="shared" si="351"/>
        <v>4.0279139547760457E-3</v>
      </c>
      <c r="BS583" s="24">
        <f t="shared" si="352"/>
        <v>7.8187783981909734E-3</v>
      </c>
      <c r="BT583" s="42">
        <f t="shared" si="353"/>
        <v>0.21988367594766467</v>
      </c>
      <c r="BU583" s="42">
        <f t="shared" si="354"/>
        <v>0.22367454039107959</v>
      </c>
      <c r="BV583" s="28">
        <f t="shared" si="355"/>
        <v>0.22367454039107959</v>
      </c>
      <c r="BW583" s="5" t="str">
        <f t="shared" si="356"/>
        <v>OK</v>
      </c>
      <c r="BX583" s="51">
        <v>1.2</v>
      </c>
      <c r="BY583" s="96" cm="1">
        <f t="array" ref="BY583">_xll.DCETCVNPhuLucFHeSoOnDinh(AE583*1000, BX583*1000, AH583, AI583, AJ583, AK583, AL583, AM583, $D$29)</f>
        <v>1</v>
      </c>
      <c r="BZ583" s="52">
        <f t="shared" si="357"/>
        <v>0.22175344010403647</v>
      </c>
      <c r="CA583" s="54">
        <f t="shared" si="358"/>
        <v>0.23360013245700351</v>
      </c>
      <c r="CB583" s="5" t="str">
        <f t="shared" si="359"/>
        <v>OK</v>
      </c>
      <c r="CC583" s="56">
        <f t="shared" si="360"/>
        <v>0.40527421278457681</v>
      </c>
      <c r="CD583" s="55">
        <f t="shared" si="361"/>
        <v>0.40527421278457681</v>
      </c>
      <c r="CE583" s="54">
        <f t="shared" si="362"/>
        <v>0.40527421278457681</v>
      </c>
      <c r="CF583" s="52">
        <f t="shared" si="363"/>
        <v>0.38</v>
      </c>
      <c r="CG583" s="5" t="str">
        <f t="shared" si="364"/>
        <v>Check</v>
      </c>
      <c r="CH583" s="57">
        <f t="shared" si="365"/>
        <v>3.5392097349338045</v>
      </c>
      <c r="CI583" s="6">
        <f t="shared" si="366"/>
        <v>3.2</v>
      </c>
      <c r="CJ583" s="5" t="str">
        <f t="shared" si="367"/>
        <v>Gia cường</v>
      </c>
      <c r="DN583" s="181"/>
      <c r="DP583" s="27"/>
      <c r="DQ583" s="27"/>
      <c r="DR583" s="5"/>
      <c r="DS583" s="5"/>
      <c r="DT583" s="27"/>
      <c r="DU583" s="27"/>
      <c r="DV583" s="82"/>
      <c r="DW583" s="82"/>
      <c r="DX583" s="82"/>
      <c r="DY583" s="70"/>
      <c r="DZ583" s="16"/>
      <c r="EH583" s="42"/>
      <c r="EI583" s="42"/>
      <c r="EJ583" s="42"/>
      <c r="EK583" s="24"/>
      <c r="EL583" s="26"/>
      <c r="EM583" s="26"/>
      <c r="EN583" s="24"/>
      <c r="EO583" s="26"/>
      <c r="EP583" s="24"/>
      <c r="EQ583" s="26"/>
      <c r="ER583" s="24"/>
      <c r="ES583" s="24"/>
      <c r="ET583" s="42"/>
      <c r="EU583" s="42"/>
      <c r="EV583" s="28"/>
      <c r="EX583" s="51"/>
      <c r="EY583" s="96"/>
      <c r="EZ583" s="52"/>
      <c r="FA583" s="54"/>
      <c r="FB583" s="5"/>
      <c r="FC583" s="56"/>
      <c r="FD583" s="55"/>
      <c r="FE583" s="54"/>
      <c r="FF583" s="52"/>
      <c r="FG583" s="5"/>
      <c r="FH583" s="57"/>
      <c r="FI583" s="6"/>
      <c r="FJ583" s="5"/>
    </row>
    <row r="584" spans="27:166">
      <c r="AA584" s="18" t="s">
        <v>131</v>
      </c>
      <c r="AB584" s="22" t="s">
        <v>343</v>
      </c>
      <c r="AC584" s="22" t="s">
        <v>211</v>
      </c>
      <c r="AD584" s="74">
        <v>0</v>
      </c>
      <c r="AE584" s="74">
        <v>10.5</v>
      </c>
      <c r="AF584" s="22">
        <v>724</v>
      </c>
      <c r="AG584" s="22">
        <v>874</v>
      </c>
      <c r="AH584" s="22">
        <v>724</v>
      </c>
      <c r="AI584" s="6">
        <v>8</v>
      </c>
      <c r="AJ584" s="6">
        <v>300</v>
      </c>
      <c r="AK584" s="6">
        <v>12</v>
      </c>
      <c r="AL584" s="6">
        <v>300</v>
      </c>
      <c r="AM584" s="6">
        <v>12</v>
      </c>
      <c r="AN584" s="5" t="str" cm="1">
        <f t="array" ref="AN584">_xll.Dce_Name_SectI(AF584, AG584, AJ584, AI584, AK584, "x", "-", $Q$14)</f>
        <v>(724-874)x300x8x12</v>
      </c>
      <c r="AO584" s="5">
        <f t="shared" si="332"/>
        <v>700</v>
      </c>
      <c r="AP584" s="27">
        <f t="shared" si="333"/>
        <v>128</v>
      </c>
      <c r="AQ584" s="27">
        <f t="shared" si="334"/>
        <v>114125.22666666665</v>
      </c>
      <c r="AR584" s="5">
        <f t="shared" si="335"/>
        <v>5402.9866666666676</v>
      </c>
      <c r="AS584" s="5">
        <f t="shared" si="336"/>
        <v>3152.6305709023936</v>
      </c>
      <c r="AT584" s="27">
        <f t="shared" si="337"/>
        <v>360.19911111111116</v>
      </c>
      <c r="AU584" s="27">
        <f t="shared" si="338"/>
        <v>1771.6</v>
      </c>
      <c r="AV584" s="82">
        <f t="shared" si="339"/>
        <v>4.6711466666666669E-7</v>
      </c>
      <c r="AW584" s="82">
        <f t="shared" si="340"/>
        <v>6843744</v>
      </c>
      <c r="AX584" s="82">
        <f t="shared" si="341"/>
        <v>6.8437439999999997E-6</v>
      </c>
      <c r="AY584" s="70">
        <f t="shared" si="342"/>
        <v>0.16178744234285594</v>
      </c>
      <c r="AZ584" s="16">
        <f t="shared" si="343"/>
        <v>534</v>
      </c>
      <c r="BA584" s="22" t="s">
        <v>319</v>
      </c>
      <c r="BB584" s="23">
        <v>-32.927375355211552</v>
      </c>
      <c r="BC584" s="23">
        <v>39.612533603583074</v>
      </c>
      <c r="BD584" s="23">
        <v>1.4298486127776738E-2</v>
      </c>
      <c r="BE584" s="23">
        <v>2.9485986143164885E-4</v>
      </c>
      <c r="BF584" s="23">
        <v>0.11149954373101879</v>
      </c>
      <c r="BG584" s="23">
        <v>236.65800863583263</v>
      </c>
      <c r="BH584" s="42" cm="1">
        <f t="array" ref="BH584">_xll.Bimoment(BE584,AY584,AD584,AE584,$O$75)</f>
        <v>2.587079880163106E-3</v>
      </c>
      <c r="BI584" s="42">
        <f t="shared" si="344"/>
        <v>2.5533010942458459E-3</v>
      </c>
      <c r="BJ584" s="42">
        <f t="shared" si="345"/>
        <v>5.5017407782754271</v>
      </c>
      <c r="BK584" s="24">
        <f t="shared" si="346"/>
        <v>0.6428571428571429</v>
      </c>
      <c r="BL584" s="26" cm="1">
        <f t="array" ref="BL584">_xll.TCVN5575AnnexEHeSoCx(1,BK584)</f>
        <v>1.1057142857142856</v>
      </c>
      <c r="BM584" s="26">
        <f t="shared" si="347"/>
        <v>1.47</v>
      </c>
      <c r="BN584" s="24">
        <f t="shared" si="348"/>
        <v>1</v>
      </c>
      <c r="BO584" s="26" cm="1">
        <f t="array" ref="BO584">noisuy1chieu(BQ584*BN584,$C$92:$M$92,$C$93:$M$93)</f>
        <v>2.0804402828216553</v>
      </c>
      <c r="BP584" s="24">
        <f t="shared" si="349"/>
        <v>1.1846814735119291E-2</v>
      </c>
      <c r="BQ584" s="26">
        <f t="shared" si="350"/>
        <v>0.31265087945408848</v>
      </c>
      <c r="BR584" s="24">
        <f t="shared" si="351"/>
        <v>9.6976737796696704E-4</v>
      </c>
      <c r="BS584" s="24">
        <f t="shared" si="352"/>
        <v>4.4684462421838201E-5</v>
      </c>
      <c r="BT584" s="42">
        <f t="shared" si="353"/>
        <v>0.32546746156717471</v>
      </c>
      <c r="BU584" s="42">
        <f t="shared" si="354"/>
        <v>0.3245423786516296</v>
      </c>
      <c r="BV584" s="28">
        <f t="shared" si="355"/>
        <v>0.32546746156717471</v>
      </c>
      <c r="BW584" s="5" t="str">
        <f t="shared" si="356"/>
        <v>OK</v>
      </c>
      <c r="BX584" s="51">
        <v>1.2</v>
      </c>
      <c r="BY584" s="96" cm="1">
        <f t="array" ref="BY584">_xll.DCETCVNPhuLucFHeSoOnDinh(AE584*1000, BX584*1000, AH584, AI584, AJ584, AK584, AL584, AM584, $D$29)</f>
        <v>1</v>
      </c>
      <c r="BZ584" s="52">
        <f t="shared" si="357"/>
        <v>0.34570254385352067</v>
      </c>
      <c r="CA584" s="54">
        <f t="shared" si="358"/>
        <v>0.34671699569390946</v>
      </c>
      <c r="CB584" s="5" t="str">
        <f t="shared" si="359"/>
        <v>OK</v>
      </c>
      <c r="CC584" s="56">
        <f t="shared" si="360"/>
        <v>0.40527421278457681</v>
      </c>
      <c r="CD584" s="55">
        <f t="shared" si="361"/>
        <v>0.40527421278457681</v>
      </c>
      <c r="CE584" s="54">
        <f t="shared" si="362"/>
        <v>0.40527421278457681</v>
      </c>
      <c r="CF584" s="52">
        <f t="shared" si="363"/>
        <v>0.38</v>
      </c>
      <c r="CG584" s="5" t="str">
        <f t="shared" si="364"/>
        <v>Check</v>
      </c>
      <c r="CH584" s="57">
        <f t="shared" si="365"/>
        <v>2.9146433111219565</v>
      </c>
      <c r="CI584" s="6">
        <f t="shared" si="366"/>
        <v>3.2</v>
      </c>
      <c r="CJ584" s="5" t="str">
        <f t="shared" si="367"/>
        <v>OK</v>
      </c>
      <c r="DN584" s="181"/>
      <c r="DP584" s="27"/>
      <c r="DQ584" s="27"/>
      <c r="DR584" s="5"/>
      <c r="DS584" s="5"/>
      <c r="DT584" s="27"/>
      <c r="DU584" s="27"/>
      <c r="DV584" s="82"/>
      <c r="DW584" s="82"/>
      <c r="DX584" s="82"/>
      <c r="DY584" s="70"/>
      <c r="DZ584" s="16"/>
      <c r="EH584" s="42"/>
      <c r="EI584" s="42"/>
      <c r="EJ584" s="42"/>
      <c r="EK584" s="24"/>
      <c r="EL584" s="26"/>
      <c r="EM584" s="26"/>
      <c r="EN584" s="24"/>
      <c r="EO584" s="26"/>
      <c r="EP584" s="24"/>
      <c r="EQ584" s="26"/>
      <c r="ER584" s="24"/>
      <c r="ES584" s="24"/>
      <c r="ET584" s="42"/>
      <c r="EU584" s="42"/>
      <c r="EV584" s="28"/>
      <c r="EX584" s="51"/>
      <c r="EY584" s="96"/>
      <c r="EZ584" s="52"/>
      <c r="FA584" s="54"/>
      <c r="FB584" s="5"/>
      <c r="FC584" s="56"/>
      <c r="FD584" s="55"/>
      <c r="FE584" s="54"/>
      <c r="FF584" s="52"/>
      <c r="FG584" s="5"/>
      <c r="FH584" s="57"/>
      <c r="FI584" s="6"/>
      <c r="FJ584" s="5"/>
    </row>
    <row r="585" spans="27:166">
      <c r="AA585" s="18" t="s">
        <v>131</v>
      </c>
      <c r="AB585" s="22" t="s">
        <v>343</v>
      </c>
      <c r="AC585" s="22" t="s">
        <v>211</v>
      </c>
      <c r="AD585" s="74">
        <v>5.25</v>
      </c>
      <c r="AE585" s="74">
        <v>10.5</v>
      </c>
      <c r="AF585" s="22">
        <v>724</v>
      </c>
      <c r="AG585" s="22">
        <v>874</v>
      </c>
      <c r="AH585" s="22">
        <v>798.99999999999989</v>
      </c>
      <c r="AI585" s="6">
        <v>8</v>
      </c>
      <c r="AJ585" s="6">
        <v>300</v>
      </c>
      <c r="AK585" s="6">
        <v>12</v>
      </c>
      <c r="AL585" s="6">
        <v>300</v>
      </c>
      <c r="AM585" s="6">
        <v>12</v>
      </c>
      <c r="AN585" s="5" t="str" cm="1">
        <f t="array" ref="AN585">_xll.Dce_Name_SectI(AF585, AG585, AJ585, AI585, AK585, "x", "-", $Q$14)</f>
        <v>(724-874)x300x8x12</v>
      </c>
      <c r="AO585" s="5">
        <f t="shared" si="332"/>
        <v>774.99999999999989</v>
      </c>
      <c r="AP585" s="27">
        <f t="shared" si="333"/>
        <v>134</v>
      </c>
      <c r="AQ585" s="27">
        <f t="shared" si="334"/>
        <v>142527.3516666666</v>
      </c>
      <c r="AR585" s="5">
        <f t="shared" si="335"/>
        <v>5403.3066666666673</v>
      </c>
      <c r="AS585" s="5">
        <f t="shared" si="336"/>
        <v>3567.6433458489764</v>
      </c>
      <c r="AT585" s="27">
        <f t="shared" si="337"/>
        <v>360.22044444444447</v>
      </c>
      <c r="AU585" s="27">
        <f t="shared" si="338"/>
        <v>2017.2249999999995</v>
      </c>
      <c r="AV585" s="82">
        <f t="shared" si="339"/>
        <v>4.799146666666667E-7</v>
      </c>
      <c r="AW585" s="82">
        <f t="shared" si="340"/>
        <v>8361481.4999999972</v>
      </c>
      <c r="AX585" s="82">
        <f t="shared" si="341"/>
        <v>8.3614814999999972E-6</v>
      </c>
      <c r="AY585" s="70">
        <f t="shared" si="342"/>
        <v>0.1483611975238546</v>
      </c>
      <c r="AZ585" s="16">
        <f t="shared" si="343"/>
        <v>590.24999999999989</v>
      </c>
      <c r="BA585" s="22" t="s">
        <v>319</v>
      </c>
      <c r="BB585" s="23">
        <v>-30.003488517256155</v>
      </c>
      <c r="BC585" s="23">
        <v>26.815812268987379</v>
      </c>
      <c r="BD585" s="23">
        <v>1.4298486127776738E-2</v>
      </c>
      <c r="BE585" s="23">
        <v>2.9485986143164885E-4</v>
      </c>
      <c r="BF585" s="23">
        <v>3.643249156016929E-2</v>
      </c>
      <c r="BG585" s="23">
        <v>62.157151350423014</v>
      </c>
      <c r="BH585" s="42" cm="1">
        <f t="array" ref="BH585">_xll.Bimoment(BE585,AY585,AD585,AE585,$O$75)</f>
        <v>-1.2644150028221196E-3</v>
      </c>
      <c r="BI585" s="42">
        <f t="shared" si="344"/>
        <v>2.3062074399639904E-3</v>
      </c>
      <c r="BJ585" s="42">
        <f t="shared" si="345"/>
        <v>3.7244183706926917</v>
      </c>
      <c r="BK585" s="24">
        <f t="shared" si="346"/>
        <v>0.58064516129032262</v>
      </c>
      <c r="BL585" s="26" cm="1">
        <f t="array" ref="BL585">_xll.TCVN5575AnnexEHeSoCx(1,BK585)</f>
        <v>1.1119354838709676</v>
      </c>
      <c r="BM585" s="26">
        <f t="shared" si="347"/>
        <v>1.47</v>
      </c>
      <c r="BN585" s="24">
        <f t="shared" si="348"/>
        <v>1</v>
      </c>
      <c r="BO585" s="26" cm="1">
        <f t="array" ref="BO585">noisuy1chieu(BQ585*BN585,$C$92:$M$92,$C$93:$M$93)</f>
        <v>1.5897823572158813</v>
      </c>
      <c r="BP585" s="24">
        <f t="shared" si="349"/>
        <v>1.0311489572898326E-2</v>
      </c>
      <c r="BQ585" s="26">
        <f t="shared" si="350"/>
        <v>7.2158007625974435E-2</v>
      </c>
      <c r="BR585" s="24">
        <f t="shared" si="351"/>
        <v>3.1685286074576292E-4</v>
      </c>
      <c r="BS585" s="24">
        <f t="shared" si="352"/>
        <v>2.5855871567404429E-5</v>
      </c>
      <c r="BT585" s="42">
        <f t="shared" si="353"/>
        <v>8.2786350059618513E-2</v>
      </c>
      <c r="BU585" s="42">
        <f t="shared" si="354"/>
        <v>8.2495353070440161E-2</v>
      </c>
      <c r="BV585" s="28">
        <f t="shared" si="355"/>
        <v>8.2786350059618513E-2</v>
      </c>
      <c r="BW585" s="5" t="str">
        <f t="shared" si="356"/>
        <v>OK</v>
      </c>
      <c r="BX585" s="51">
        <v>1.2</v>
      </c>
      <c r="BY585" s="96" cm="1">
        <f t="array" ref="BY585">_xll.DCETCVNPhuLucFHeSoOnDinh(AE585*1000, BX585*1000, AH585, AI585, AJ585, AK585, AL585, AM585, $D$29)</f>
        <v>1</v>
      </c>
      <c r="BZ585" s="52">
        <f t="shared" si="357"/>
        <v>8.023504912475285E-2</v>
      </c>
      <c r="CA585" s="54">
        <f t="shared" si="358"/>
        <v>8.0577757857066015E-2</v>
      </c>
      <c r="CB585" s="5" t="str">
        <f t="shared" si="359"/>
        <v>OK</v>
      </c>
      <c r="CC585" s="56">
        <f t="shared" si="360"/>
        <v>0.40527421278457681</v>
      </c>
      <c r="CD585" s="55">
        <f t="shared" si="361"/>
        <v>0.40527421278457681</v>
      </c>
      <c r="CE585" s="54">
        <f t="shared" si="362"/>
        <v>0.40527421278457681</v>
      </c>
      <c r="CF585" s="52">
        <f t="shared" si="363"/>
        <v>0.38</v>
      </c>
      <c r="CG585" s="5" t="str">
        <f t="shared" si="364"/>
        <v>Check</v>
      </c>
      <c r="CH585" s="57">
        <f t="shared" si="365"/>
        <v>3.2269265230278799</v>
      </c>
      <c r="CI585" s="6">
        <f t="shared" si="366"/>
        <v>3.2</v>
      </c>
      <c r="CJ585" s="5" t="str">
        <f t="shared" si="367"/>
        <v>Gia cường</v>
      </c>
      <c r="DN585" s="181"/>
      <c r="DP585" s="27"/>
      <c r="DQ585" s="27"/>
      <c r="DR585" s="5"/>
      <c r="DS585" s="5"/>
      <c r="DT585" s="27"/>
      <c r="DU585" s="27"/>
      <c r="DV585" s="82"/>
      <c r="DW585" s="82"/>
      <c r="DX585" s="82"/>
      <c r="DY585" s="70"/>
      <c r="DZ585" s="16"/>
      <c r="EH585" s="42"/>
      <c r="EI585" s="42"/>
      <c r="EJ585" s="42"/>
      <c r="EK585" s="24"/>
      <c r="EL585" s="26"/>
      <c r="EM585" s="26"/>
      <c r="EN585" s="24"/>
      <c r="EO585" s="26"/>
      <c r="EP585" s="24"/>
      <c r="EQ585" s="26"/>
      <c r="ER585" s="24"/>
      <c r="ES585" s="24"/>
      <c r="ET585" s="42"/>
      <c r="EU585" s="42"/>
      <c r="EV585" s="28"/>
      <c r="EX585" s="51"/>
      <c r="EY585" s="96"/>
      <c r="EZ585" s="52"/>
      <c r="FA585" s="54"/>
      <c r="FB585" s="5"/>
      <c r="FC585" s="56"/>
      <c r="FD585" s="55"/>
      <c r="FE585" s="54"/>
      <c r="FF585" s="52"/>
      <c r="FG585" s="5"/>
      <c r="FH585" s="57"/>
      <c r="FI585" s="6"/>
      <c r="FJ585" s="5"/>
    </row>
    <row r="586" spans="27:166">
      <c r="AA586" s="18" t="s">
        <v>131</v>
      </c>
      <c r="AB586" s="22" t="s">
        <v>343</v>
      </c>
      <c r="AC586" s="22" t="s">
        <v>211</v>
      </c>
      <c r="AD586" s="74">
        <v>6.47</v>
      </c>
      <c r="AE586" s="74">
        <v>10.5</v>
      </c>
      <c r="AF586" s="22">
        <v>724</v>
      </c>
      <c r="AG586" s="22">
        <v>874</v>
      </c>
      <c r="AH586" s="22">
        <v>816.4552427885651</v>
      </c>
      <c r="AI586" s="6">
        <v>8</v>
      </c>
      <c r="AJ586" s="6">
        <v>300</v>
      </c>
      <c r="AK586" s="6">
        <v>12</v>
      </c>
      <c r="AL586" s="6">
        <v>300</v>
      </c>
      <c r="AM586" s="6">
        <v>12</v>
      </c>
      <c r="AN586" s="5" t="str" cm="1">
        <f t="array" ref="AN586">_xll.Dce_Name_SectI(AF586, AG586, AJ586, AI586, AK586, "x", "-", $Q$14)</f>
        <v>(724-874)x300x8x12</v>
      </c>
      <c r="AO586" s="5">
        <f t="shared" si="332"/>
        <v>792.4552427885651</v>
      </c>
      <c r="AP586" s="27">
        <f t="shared" si="333"/>
        <v>135.39641942308521</v>
      </c>
      <c r="AQ586" s="27">
        <f t="shared" si="334"/>
        <v>149672.00629356262</v>
      </c>
      <c r="AR586" s="5">
        <f t="shared" si="335"/>
        <v>5403.3811423692314</v>
      </c>
      <c r="AS586" s="5">
        <f t="shared" si="336"/>
        <v>3666.3860662432589</v>
      </c>
      <c r="AT586" s="27">
        <f t="shared" si="337"/>
        <v>360.22540949128211</v>
      </c>
      <c r="AU586" s="27">
        <f t="shared" si="338"/>
        <v>2076.0047488425012</v>
      </c>
      <c r="AV586" s="82">
        <f t="shared" si="339"/>
        <v>4.8289369476924839E-7</v>
      </c>
      <c r="AW586" s="82">
        <f t="shared" si="340"/>
        <v>8736501.2082751244</v>
      </c>
      <c r="AX586" s="82">
        <f t="shared" si="341"/>
        <v>8.736501208275125E-6</v>
      </c>
      <c r="AY586" s="70">
        <f t="shared" si="342"/>
        <v>0.1455918056309819</v>
      </c>
      <c r="AZ586" s="16">
        <f t="shared" si="343"/>
        <v>603.34143209142383</v>
      </c>
      <c r="BA586" s="22" t="s">
        <v>319</v>
      </c>
      <c r="BB586" s="23">
        <v>-29.31806698809125</v>
      </c>
      <c r="BC586" s="23">
        <v>23.796085873334818</v>
      </c>
      <c r="BD586" s="23">
        <v>1.4298486127776738E-2</v>
      </c>
      <c r="BE586" s="23">
        <v>2.9485986143164885E-4</v>
      </c>
      <c r="BF586" s="23">
        <v>1.8961643279315113E-2</v>
      </c>
      <c r="BG586" s="23">
        <v>31.235053316517185</v>
      </c>
      <c r="BH586" s="42" cm="1">
        <f t="array" ref="BH586">_xll.Bimoment(BE586,AY586,AD586,AE586,$O$75)</f>
        <v>-1.0675889711492042E-3</v>
      </c>
      <c r="BI586" s="42">
        <f t="shared" si="344"/>
        <v>2.2554091000555909E-3</v>
      </c>
      <c r="BJ586" s="42">
        <f t="shared" si="345"/>
        <v>3.3050119268520577</v>
      </c>
      <c r="BK586" s="24">
        <f t="shared" si="346"/>
        <v>0.56785541403764106</v>
      </c>
      <c r="BL586" s="26" cm="1">
        <f t="array" ref="BL586">_xll.TCVN5575AnnexEHeSoCx(1,BK586)</f>
        <v>1.1132144585962358</v>
      </c>
      <c r="BM586" s="26">
        <f t="shared" si="347"/>
        <v>1.47</v>
      </c>
      <c r="BN586" s="24">
        <f t="shared" si="348"/>
        <v>1</v>
      </c>
      <c r="BO586" s="26" cm="1">
        <f t="array" ref="BO586">noisuy1chieu(BQ586*BN586,$C$92:$M$92,$C$93:$M$93)</f>
        <v>1.5285043716430664</v>
      </c>
      <c r="BP586" s="24">
        <f t="shared" si="349"/>
        <v>9.9720077042100841E-3</v>
      </c>
      <c r="BQ586" s="26">
        <f t="shared" si="350"/>
        <v>3.5243551958813728E-2</v>
      </c>
      <c r="BR586" s="24">
        <f t="shared" si="351"/>
        <v>1.6490686884816844E-4</v>
      </c>
      <c r="BS586" s="24">
        <f t="shared" si="352"/>
        <v>2.2213523620804135E-5</v>
      </c>
      <c r="BT586" s="42">
        <f t="shared" si="353"/>
        <v>4.5380466531871978E-2</v>
      </c>
      <c r="BU586" s="42">
        <f t="shared" si="354"/>
        <v>4.5237773186644618E-2</v>
      </c>
      <c r="BV586" s="28">
        <f t="shared" si="355"/>
        <v>4.5380466531871978E-2</v>
      </c>
      <c r="BW586" s="5" t="str">
        <f t="shared" si="356"/>
        <v>OK</v>
      </c>
      <c r="BX586" s="51">
        <v>1.2</v>
      </c>
      <c r="BY586" s="96" cm="1">
        <f t="array" ref="BY586">_xll.DCETCVNPhuLucFHeSoOnDinh(AE586*1000, BX586*1000, AH586, AI586, AJ586, AK586, AL586, AM586, $D$29)</f>
        <v>1</v>
      </c>
      <c r="BZ586" s="52">
        <f t="shared" si="357"/>
        <v>3.9233631612839132E-2</v>
      </c>
      <c r="CA586" s="54">
        <f t="shared" si="358"/>
        <v>3.9420752005308105E-2</v>
      </c>
      <c r="CB586" s="5" t="str">
        <f t="shared" si="359"/>
        <v>OK</v>
      </c>
      <c r="CC586" s="56">
        <f t="shared" si="360"/>
        <v>0.40527421278457681</v>
      </c>
      <c r="CD586" s="55">
        <f t="shared" si="361"/>
        <v>0.40527421278457681</v>
      </c>
      <c r="CE586" s="54">
        <f t="shared" si="362"/>
        <v>0.40527421278457681</v>
      </c>
      <c r="CF586" s="52">
        <f t="shared" si="363"/>
        <v>0.38</v>
      </c>
      <c r="CG586" s="5" t="str">
        <f t="shared" si="364"/>
        <v>Check</v>
      </c>
      <c r="CH586" s="57">
        <f t="shared" si="365"/>
        <v>3.2996062467960248</v>
      </c>
      <c r="CI586" s="6">
        <f t="shared" si="366"/>
        <v>3.2</v>
      </c>
      <c r="CJ586" s="5" t="str">
        <f t="shared" si="367"/>
        <v>Gia cường</v>
      </c>
      <c r="DN586" s="181"/>
      <c r="DP586" s="27"/>
      <c r="DQ586" s="27"/>
      <c r="DR586" s="5"/>
      <c r="DS586" s="5"/>
      <c r="DT586" s="27"/>
      <c r="DU586" s="27"/>
      <c r="DV586" s="82"/>
      <c r="DW586" s="82"/>
      <c r="DX586" s="82"/>
      <c r="DY586" s="70"/>
      <c r="DZ586" s="16"/>
      <c r="EH586" s="42"/>
      <c r="EI586" s="42"/>
      <c r="EJ586" s="42"/>
      <c r="EK586" s="24"/>
      <c r="EL586" s="26"/>
      <c r="EM586" s="26"/>
      <c r="EN586" s="24"/>
      <c r="EO586" s="26"/>
      <c r="EP586" s="24"/>
      <c r="EQ586" s="26"/>
      <c r="ER586" s="24"/>
      <c r="ES586" s="24"/>
      <c r="ET586" s="42"/>
      <c r="EU586" s="42"/>
      <c r="EV586" s="28"/>
      <c r="EX586" s="51"/>
      <c r="EY586" s="96"/>
      <c r="EZ586" s="52"/>
      <c r="FA586" s="54"/>
      <c r="FB586" s="5"/>
      <c r="FC586" s="56"/>
      <c r="FD586" s="55"/>
      <c r="FE586" s="54"/>
      <c r="FF586" s="52"/>
      <c r="FG586" s="5"/>
      <c r="FH586" s="57"/>
      <c r="FI586" s="6"/>
      <c r="FJ586" s="5"/>
    </row>
    <row r="587" spans="27:166">
      <c r="AA587" s="18" t="s">
        <v>131</v>
      </c>
      <c r="AB587" s="22" t="s">
        <v>343</v>
      </c>
      <c r="AC587" s="22" t="s">
        <v>211</v>
      </c>
      <c r="AD587" s="74">
        <v>6.47</v>
      </c>
      <c r="AE587" s="74">
        <v>10.5</v>
      </c>
      <c r="AF587" s="22">
        <v>724</v>
      </c>
      <c r="AG587" s="22">
        <v>874</v>
      </c>
      <c r="AH587" s="22">
        <v>816.4552427885651</v>
      </c>
      <c r="AI587" s="6">
        <v>8</v>
      </c>
      <c r="AJ587" s="6">
        <v>300</v>
      </c>
      <c r="AK587" s="6">
        <v>12</v>
      </c>
      <c r="AL587" s="6">
        <v>300</v>
      </c>
      <c r="AM587" s="6">
        <v>12</v>
      </c>
      <c r="AN587" s="5" t="str" cm="1">
        <f t="array" ref="AN587">_xll.Dce_Name_SectI(AF587, AG587, AJ587, AI587, AK587, "x", "-", $Q$14)</f>
        <v>(724-874)x300x8x12</v>
      </c>
      <c r="AO587" s="5">
        <f t="shared" si="332"/>
        <v>792.4552427885651</v>
      </c>
      <c r="AP587" s="27">
        <f t="shared" si="333"/>
        <v>135.39641942308521</v>
      </c>
      <c r="AQ587" s="27">
        <f t="shared" si="334"/>
        <v>149672.00629356262</v>
      </c>
      <c r="AR587" s="5">
        <f t="shared" si="335"/>
        <v>5403.3811423692314</v>
      </c>
      <c r="AS587" s="5">
        <f t="shared" si="336"/>
        <v>3666.3860662432589</v>
      </c>
      <c r="AT587" s="27">
        <f t="shared" si="337"/>
        <v>360.22540949128211</v>
      </c>
      <c r="AU587" s="27">
        <f t="shared" si="338"/>
        <v>2076.0047488425012</v>
      </c>
      <c r="AV587" s="82">
        <f t="shared" si="339"/>
        <v>4.8289369476924839E-7</v>
      </c>
      <c r="AW587" s="82">
        <f t="shared" si="340"/>
        <v>8736501.2082751244</v>
      </c>
      <c r="AX587" s="82">
        <f t="shared" si="341"/>
        <v>8.736501208275125E-6</v>
      </c>
      <c r="AY587" s="70">
        <f t="shared" si="342"/>
        <v>0.1455918056309819</v>
      </c>
      <c r="AZ587" s="16">
        <f t="shared" si="343"/>
        <v>603.34143209142383</v>
      </c>
      <c r="BA587" s="22" t="s">
        <v>319</v>
      </c>
      <c r="BB587" s="23">
        <v>-29.243833432905376</v>
      </c>
      <c r="BC587" s="23">
        <v>23.171852188654611</v>
      </c>
      <c r="BD587" s="23">
        <v>9.2544218581359083E-2</v>
      </c>
      <c r="BE587" s="23">
        <v>2.9490732496817462E-4</v>
      </c>
      <c r="BF587" s="23">
        <v>1.8961642520875843E-2</v>
      </c>
      <c r="BG587" s="23">
        <v>31.235091725840903</v>
      </c>
      <c r="BH587" s="42" cm="1">
        <f t="array" ref="BH587">_xll.Bimoment(BE587,AY587,AD587,AE587,$O$75)</f>
        <v>-1.0677608207454177E-3</v>
      </c>
      <c r="BI587" s="42">
        <f t="shared" si="344"/>
        <v>1.4597704322029894E-2</v>
      </c>
      <c r="BJ587" s="42">
        <f t="shared" si="345"/>
        <v>3.2183128039798072</v>
      </c>
      <c r="BK587" s="24">
        <f t="shared" si="346"/>
        <v>0.56785541403764106</v>
      </c>
      <c r="BL587" s="26" cm="1">
        <f t="array" ref="BL587">_xll.TCVN5575AnnexEHeSoCx(1,BK587)</f>
        <v>1.1132144585962358</v>
      </c>
      <c r="BM587" s="26">
        <f t="shared" si="347"/>
        <v>1.47</v>
      </c>
      <c r="BN587" s="24">
        <f t="shared" si="348"/>
        <v>1</v>
      </c>
      <c r="BO587" s="26" cm="1">
        <f t="array" ref="BO587">noisuy1chieu(BQ587*BN587,$C$92:$M$92,$C$93:$M$93)</f>
        <v>1.5285043716430664</v>
      </c>
      <c r="BP587" s="24">
        <f t="shared" si="349"/>
        <v>9.9467585094209082E-3</v>
      </c>
      <c r="BQ587" s="26">
        <f t="shared" si="350"/>
        <v>3.5243595297334153E-2</v>
      </c>
      <c r="BR587" s="24">
        <f t="shared" si="351"/>
        <v>1.6490686225212385E-4</v>
      </c>
      <c r="BS587" s="24">
        <f t="shared" si="352"/>
        <v>2.2217099327530109E-5</v>
      </c>
      <c r="BT587" s="42">
        <f t="shared" si="353"/>
        <v>4.5355260669007184E-2</v>
      </c>
      <c r="BU587" s="42">
        <f t="shared" si="354"/>
        <v>4.5212570906082591E-2</v>
      </c>
      <c r="BV587" s="28">
        <f t="shared" si="355"/>
        <v>4.5355260669007184E-2</v>
      </c>
      <c r="BW587" s="5" t="str">
        <f t="shared" si="356"/>
        <v>OK</v>
      </c>
      <c r="BX587" s="51">
        <v>1.2</v>
      </c>
      <c r="BY587" s="96" cm="1">
        <f t="array" ref="BY587">_xll.DCETCVNPhuLucFHeSoOnDinh(AE587*1000, BX587*1000, AH587, AI587, AJ587, AK587, AL587, AM587, $D$29)</f>
        <v>1</v>
      </c>
      <c r="BZ587" s="52">
        <f t="shared" si="357"/>
        <v>3.9233679857906684E-2</v>
      </c>
      <c r="CA587" s="54">
        <f t="shared" si="358"/>
        <v>3.9420803819486337E-2</v>
      </c>
      <c r="CB587" s="5" t="str">
        <f t="shared" si="359"/>
        <v>OK</v>
      </c>
      <c r="CC587" s="56">
        <f t="shared" si="360"/>
        <v>0.40527421278457681</v>
      </c>
      <c r="CD587" s="55">
        <f t="shared" si="361"/>
        <v>0.40527421278457681</v>
      </c>
      <c r="CE587" s="54">
        <f t="shared" si="362"/>
        <v>0.40527421278457681</v>
      </c>
      <c r="CF587" s="52">
        <f t="shared" si="363"/>
        <v>0.38</v>
      </c>
      <c r="CG587" s="5" t="str">
        <f t="shared" si="364"/>
        <v>Check</v>
      </c>
      <c r="CH587" s="57">
        <f t="shared" si="365"/>
        <v>3.2996062467960248</v>
      </c>
      <c r="CI587" s="6">
        <f t="shared" si="366"/>
        <v>3.2</v>
      </c>
      <c r="CJ587" s="5" t="str">
        <f t="shared" si="367"/>
        <v>Gia cường</v>
      </c>
      <c r="DN587" s="181"/>
      <c r="DP587" s="27"/>
      <c r="DQ587" s="27"/>
      <c r="DR587" s="5"/>
      <c r="DS587" s="5"/>
      <c r="DT587" s="27"/>
      <c r="DU587" s="27"/>
      <c r="DV587" s="82"/>
      <c r="DW587" s="82"/>
      <c r="DX587" s="82"/>
      <c r="DY587" s="70"/>
      <c r="DZ587" s="16"/>
      <c r="EH587" s="42"/>
      <c r="EI587" s="42"/>
      <c r="EJ587" s="42"/>
      <c r="EK587" s="24"/>
      <c r="EL587" s="26"/>
      <c r="EM587" s="26"/>
      <c r="EN587" s="24"/>
      <c r="EO587" s="26"/>
      <c r="EP587" s="24"/>
      <c r="EQ587" s="26"/>
      <c r="ER587" s="24"/>
      <c r="ES587" s="24"/>
      <c r="ET587" s="42"/>
      <c r="EU587" s="42"/>
      <c r="EV587" s="28"/>
      <c r="EX587" s="51"/>
      <c r="EY587" s="96"/>
      <c r="EZ587" s="52"/>
      <c r="FA587" s="54"/>
      <c r="FB587" s="5"/>
      <c r="FC587" s="56"/>
      <c r="FD587" s="55"/>
      <c r="FE587" s="54"/>
      <c r="FF587" s="52"/>
      <c r="FG587" s="5"/>
      <c r="FH587" s="57"/>
      <c r="FI587" s="6"/>
      <c r="FJ587" s="5"/>
    </row>
    <row r="588" spans="27:166">
      <c r="AA588" s="18" t="s">
        <v>131</v>
      </c>
      <c r="AB588" s="22" t="s">
        <v>343</v>
      </c>
      <c r="AC588" s="22" t="s">
        <v>211</v>
      </c>
      <c r="AD588" s="74">
        <v>9.2899999999999991</v>
      </c>
      <c r="AE588" s="74">
        <v>10.5</v>
      </c>
      <c r="AF588" s="22">
        <v>724</v>
      </c>
      <c r="AG588" s="22">
        <v>874</v>
      </c>
      <c r="AH588" s="22">
        <v>856.73657033341397</v>
      </c>
      <c r="AI588" s="6">
        <v>8</v>
      </c>
      <c r="AJ588" s="6">
        <v>300</v>
      </c>
      <c r="AK588" s="6">
        <v>12</v>
      </c>
      <c r="AL588" s="6">
        <v>300</v>
      </c>
      <c r="AM588" s="6">
        <v>12</v>
      </c>
      <c r="AN588" s="5" t="str" cm="1">
        <f t="array" ref="AN588">_xll.Dce_Name_SectI(AF588, AG588, AJ588, AI588, AK588, "x", "-", $Q$14)</f>
        <v>(724-874)x300x8x12</v>
      </c>
      <c r="AO588" s="5">
        <f t="shared" si="332"/>
        <v>832.73657033341397</v>
      </c>
      <c r="AP588" s="27">
        <f t="shared" si="333"/>
        <v>138.6189256266731</v>
      </c>
      <c r="AQ588" s="27">
        <f t="shared" si="334"/>
        <v>166950.4396903282</v>
      </c>
      <c r="AR588" s="5">
        <f t="shared" si="335"/>
        <v>5403.5530093667558</v>
      </c>
      <c r="AS588" s="5">
        <f t="shared" si="336"/>
        <v>3897.3576119286358</v>
      </c>
      <c r="AT588" s="27">
        <f t="shared" si="337"/>
        <v>360.23686729111705</v>
      </c>
      <c r="AU588" s="27">
        <f t="shared" si="338"/>
        <v>2213.976022170802</v>
      </c>
      <c r="AV588" s="82">
        <f t="shared" si="339"/>
        <v>4.89768374670236E-7</v>
      </c>
      <c r="AW588" s="82">
        <f t="shared" si="340"/>
        <v>9633328.2889918946</v>
      </c>
      <c r="AX588" s="82">
        <f t="shared" si="341"/>
        <v>9.6333282889918949E-6</v>
      </c>
      <c r="AY588" s="70">
        <f t="shared" si="342"/>
        <v>0.13963269631800207</v>
      </c>
      <c r="AZ588" s="16">
        <f t="shared" si="343"/>
        <v>633.55242775006047</v>
      </c>
      <c r="BA588" s="22" t="s">
        <v>319</v>
      </c>
      <c r="BB588" s="23">
        <v>-27.655025887684342</v>
      </c>
      <c r="BC588" s="23">
        <v>16.143498773414215</v>
      </c>
      <c r="BD588" s="23">
        <v>9.2544218581359083E-2</v>
      </c>
      <c r="BE588" s="23">
        <v>2.9490732496817462E-4</v>
      </c>
      <c r="BF588" s="23">
        <v>0.24198463615356791</v>
      </c>
      <c r="BG588" s="23">
        <v>24.213107258242832</v>
      </c>
      <c r="BH588" s="42" cm="1">
        <f t="array" ref="BH588">_xll.Bimoment(BE588,AY588,AD588,AE588,$O$75)</f>
        <v>9.8862531725460293E-4</v>
      </c>
      <c r="BI588" s="42">
        <f t="shared" si="344"/>
        <v>1.3891580764896921E-2</v>
      </c>
      <c r="BJ588" s="42">
        <f t="shared" si="345"/>
        <v>2.2421526074186406</v>
      </c>
      <c r="BK588" s="24">
        <f t="shared" si="346"/>
        <v>0.54038697954603754</v>
      </c>
      <c r="BL588" s="26" cm="1">
        <f t="array" ref="BL588">_xll.TCVN5575AnnexEHeSoCx(1,BK588)</f>
        <v>1.1159613020453962</v>
      </c>
      <c r="BM588" s="26">
        <f t="shared" si="347"/>
        <v>1.47</v>
      </c>
      <c r="BN588" s="24">
        <f t="shared" si="348"/>
        <v>1</v>
      </c>
      <c r="BO588" s="26" cm="1">
        <f t="array" ref="BO588">noisuy1chieu(BQ588*BN588,$C$92:$M$92,$C$93:$M$93)</f>
        <v>1.5125592947006226</v>
      </c>
      <c r="BP588" s="24">
        <f t="shared" si="349"/>
        <v>9.187682798392105E-3</v>
      </c>
      <c r="BQ588" s="26">
        <f t="shared" si="350"/>
        <v>2.5638085149417931E-2</v>
      </c>
      <c r="BR588" s="24">
        <f t="shared" si="351"/>
        <v>2.1044409939444233E-3</v>
      </c>
      <c r="BS588" s="24">
        <f t="shared" si="352"/>
        <v>1.9796115094547186E-5</v>
      </c>
      <c r="BT588" s="42">
        <f t="shared" si="353"/>
        <v>3.6930208941754458E-2</v>
      </c>
      <c r="BU588" s="42">
        <f t="shared" si="354"/>
        <v>3.484556406290458E-2</v>
      </c>
      <c r="BV588" s="28">
        <f t="shared" si="355"/>
        <v>3.6930208941754458E-2</v>
      </c>
      <c r="BW588" s="5" t="str">
        <f t="shared" si="356"/>
        <v>OK</v>
      </c>
      <c r="BX588" s="51">
        <v>1.2</v>
      </c>
      <c r="BY588" s="96" cm="1">
        <f t="array" ref="BY588">_xll.DCETCVNPhuLucFHeSoOnDinh(AE588*1000, BX588*1000, AH588, AI588, AJ588, AK588, AL588, AM588, $D$29)</f>
        <v>1</v>
      </c>
      <c r="BZ588" s="52">
        <f t="shared" si="357"/>
        <v>2.8611110885295169E-2</v>
      </c>
      <c r="CA588" s="54">
        <f t="shared" si="358"/>
        <v>3.0735347994334139E-2</v>
      </c>
      <c r="CB588" s="5" t="str">
        <f t="shared" si="359"/>
        <v>OK</v>
      </c>
      <c r="CC588" s="56">
        <f t="shared" si="360"/>
        <v>0.40527421278457681</v>
      </c>
      <c r="CD588" s="55">
        <f t="shared" si="361"/>
        <v>0.40527421278457681</v>
      </c>
      <c r="CE588" s="54">
        <f t="shared" si="362"/>
        <v>0.40527421278457681</v>
      </c>
      <c r="CF588" s="52">
        <f t="shared" si="363"/>
        <v>0.38</v>
      </c>
      <c r="CG588" s="5" t="str">
        <f t="shared" si="364"/>
        <v>Check</v>
      </c>
      <c r="CH588" s="57">
        <f t="shared" si="365"/>
        <v>3.4673286780698911</v>
      </c>
      <c r="CI588" s="6">
        <f t="shared" si="366"/>
        <v>3.2</v>
      </c>
      <c r="CJ588" s="5" t="str">
        <f t="shared" si="367"/>
        <v>Gia cường</v>
      </c>
      <c r="DN588" s="181"/>
      <c r="DP588" s="27"/>
      <c r="DQ588" s="27"/>
      <c r="DR588" s="5"/>
      <c r="DS588" s="5"/>
      <c r="DT588" s="27"/>
      <c r="DU588" s="27"/>
      <c r="DV588" s="82"/>
      <c r="DW588" s="82"/>
      <c r="DX588" s="82"/>
      <c r="DY588" s="70"/>
      <c r="DZ588" s="16"/>
      <c r="EH588" s="42"/>
      <c r="EI588" s="42"/>
      <c r="EJ588" s="42"/>
      <c r="EK588" s="24"/>
      <c r="EL588" s="26"/>
      <c r="EM588" s="26"/>
      <c r="EN588" s="24"/>
      <c r="EO588" s="26"/>
      <c r="EP588" s="24"/>
      <c r="EQ588" s="26"/>
      <c r="ER588" s="24"/>
      <c r="ES588" s="24"/>
      <c r="ET588" s="42"/>
      <c r="EU588" s="42"/>
      <c r="EV588" s="28"/>
      <c r="EX588" s="51"/>
      <c r="EY588" s="96"/>
      <c r="EZ588" s="52"/>
      <c r="FA588" s="54"/>
      <c r="FB588" s="5"/>
      <c r="FC588" s="56"/>
      <c r="FD588" s="55"/>
      <c r="FE588" s="54"/>
      <c r="FF588" s="52"/>
      <c r="FG588" s="5"/>
      <c r="FH588" s="57"/>
      <c r="FI588" s="6"/>
      <c r="FJ588" s="5"/>
    </row>
    <row r="589" spans="27:166">
      <c r="AA589" s="18" t="s">
        <v>131</v>
      </c>
      <c r="AB589" s="22" t="s">
        <v>343</v>
      </c>
      <c r="AC589" s="22" t="s">
        <v>211</v>
      </c>
      <c r="AD589" s="74">
        <v>9.2899999999999991</v>
      </c>
      <c r="AE589" s="74">
        <v>10.5</v>
      </c>
      <c r="AF589" s="22">
        <v>724</v>
      </c>
      <c r="AG589" s="22">
        <v>874</v>
      </c>
      <c r="AH589" s="22">
        <v>856.73657033341397</v>
      </c>
      <c r="AI589" s="6">
        <v>8</v>
      </c>
      <c r="AJ589" s="6">
        <v>300</v>
      </c>
      <c r="AK589" s="6">
        <v>12</v>
      </c>
      <c r="AL589" s="6">
        <v>300</v>
      </c>
      <c r="AM589" s="6">
        <v>12</v>
      </c>
      <c r="AN589" s="5" t="str" cm="1">
        <f t="array" ref="AN589">_xll.Dce_Name_SectI(AF589, AG589, AJ589, AI589, AK589, "x", "-", $Q$14)</f>
        <v>(724-874)x300x8x12</v>
      </c>
      <c r="AO589" s="5">
        <f t="shared" si="332"/>
        <v>832.73657033341397</v>
      </c>
      <c r="AP589" s="27">
        <f t="shared" si="333"/>
        <v>138.6189256266731</v>
      </c>
      <c r="AQ589" s="27">
        <f t="shared" si="334"/>
        <v>166950.4396903282</v>
      </c>
      <c r="AR589" s="5">
        <f t="shared" si="335"/>
        <v>5403.5530093667558</v>
      </c>
      <c r="AS589" s="5">
        <f t="shared" si="336"/>
        <v>3897.3576119286358</v>
      </c>
      <c r="AT589" s="27">
        <f t="shared" si="337"/>
        <v>360.23686729111705</v>
      </c>
      <c r="AU589" s="27">
        <f t="shared" si="338"/>
        <v>2213.976022170802</v>
      </c>
      <c r="AV589" s="82">
        <f t="shared" si="339"/>
        <v>4.89768374670236E-7</v>
      </c>
      <c r="AW589" s="82">
        <f t="shared" si="340"/>
        <v>9633328.2889918946</v>
      </c>
      <c r="AX589" s="82">
        <f t="shared" si="341"/>
        <v>9.6333282889918949E-6</v>
      </c>
      <c r="AY589" s="70">
        <f t="shared" si="342"/>
        <v>0.13963269631800207</v>
      </c>
      <c r="AZ589" s="16">
        <f t="shared" si="343"/>
        <v>633.55242775006047</v>
      </c>
      <c r="BA589" s="22" t="s">
        <v>319</v>
      </c>
      <c r="BB589" s="23">
        <v>-25.644864009926096</v>
      </c>
      <c r="BC589" s="23">
        <v>12.402398910360716</v>
      </c>
      <c r="BD589" s="23">
        <v>0.28002079284815462</v>
      </c>
      <c r="BE589" s="23">
        <v>1.1285043633599782E-2</v>
      </c>
      <c r="BF589" s="23">
        <v>0.24677955968348719</v>
      </c>
      <c r="BG589" s="23">
        <v>22.207086467599765</v>
      </c>
      <c r="BH589" s="42" cm="1">
        <f t="array" ref="BH589">_xll.Bimoment(BE589,AY589,AD589,AE589,$O$75)</f>
        <v>3.7831138455796623E-2</v>
      </c>
      <c r="BI589" s="42">
        <f t="shared" si="344"/>
        <v>4.2033219571472484E-2</v>
      </c>
      <c r="BJ589" s="42">
        <f t="shared" si="345"/>
        <v>1.7225554042167661</v>
      </c>
      <c r="BK589" s="24">
        <f t="shared" si="346"/>
        <v>0.54038697954603754</v>
      </c>
      <c r="BL589" s="26" cm="1">
        <f t="array" ref="BL589">_xll.TCVN5575AnnexEHeSoCx(1,BK589)</f>
        <v>1.1159613020453962</v>
      </c>
      <c r="BM589" s="26">
        <f t="shared" si="347"/>
        <v>1.47</v>
      </c>
      <c r="BN589" s="24">
        <f t="shared" si="348"/>
        <v>1</v>
      </c>
      <c r="BO589" s="26" cm="1">
        <f t="array" ref="BO589">noisuy1chieu(BQ589*BN589,$C$92:$M$92,$C$93:$M$93)</f>
        <v>1.5090333223342896</v>
      </c>
      <c r="BP589" s="24">
        <f t="shared" si="349"/>
        <v>8.5198573629262225E-3</v>
      </c>
      <c r="BQ589" s="26">
        <f t="shared" si="350"/>
        <v>2.3514007008868614E-2</v>
      </c>
      <c r="BR589" s="24">
        <f t="shared" si="351"/>
        <v>2.1461404745378408E-3</v>
      </c>
      <c r="BS589" s="24">
        <f t="shared" si="352"/>
        <v>7.592962093053374E-4</v>
      </c>
      <c r="BT589" s="42">
        <f t="shared" si="353"/>
        <v>3.4180004846332684E-2</v>
      </c>
      <c r="BU589" s="42">
        <f t="shared" si="354"/>
        <v>3.2793160581100177E-2</v>
      </c>
      <c r="BV589" s="28">
        <f t="shared" si="355"/>
        <v>3.4180004846332684E-2</v>
      </c>
      <c r="BW589" s="5" t="str">
        <f t="shared" si="356"/>
        <v>OK</v>
      </c>
      <c r="BX589" s="51">
        <v>1.2</v>
      </c>
      <c r="BY589" s="96" cm="1">
        <f t="array" ref="BY589">_xll.DCETCVNPhuLucFHeSoOnDinh(AE589*1000, BX589*1000, AH589, AI589, AJ589, AK589, AL589, AM589, $D$29)</f>
        <v>1</v>
      </c>
      <c r="BZ589" s="52">
        <f t="shared" si="357"/>
        <v>2.6240721877921588E-2</v>
      </c>
      <c r="CA589" s="54">
        <f t="shared" si="358"/>
        <v>2.9146158561764765E-2</v>
      </c>
      <c r="CB589" s="5" t="str">
        <f t="shared" si="359"/>
        <v>OK</v>
      </c>
      <c r="CC589" s="56">
        <f t="shared" si="360"/>
        <v>0.40527421278457681</v>
      </c>
      <c r="CD589" s="55">
        <f t="shared" si="361"/>
        <v>0.40527421278457681</v>
      </c>
      <c r="CE589" s="54">
        <f t="shared" si="362"/>
        <v>0.40527421278457681</v>
      </c>
      <c r="CF589" s="52">
        <f t="shared" si="363"/>
        <v>0.38</v>
      </c>
      <c r="CG589" s="5" t="str">
        <f t="shared" si="364"/>
        <v>Check</v>
      </c>
      <c r="CH589" s="57">
        <f t="shared" si="365"/>
        <v>3.4673286780698911</v>
      </c>
      <c r="CI589" s="6">
        <f t="shared" si="366"/>
        <v>3.2</v>
      </c>
      <c r="CJ589" s="5" t="str">
        <f t="shared" si="367"/>
        <v>Gia cường</v>
      </c>
      <c r="DN589" s="181"/>
      <c r="DP589" s="27"/>
      <c r="DQ589" s="27"/>
      <c r="DR589" s="5"/>
      <c r="DS589" s="5"/>
      <c r="DT589" s="27"/>
      <c r="DU589" s="27"/>
      <c r="DV589" s="82"/>
      <c r="DW589" s="82"/>
      <c r="DX589" s="82"/>
      <c r="DY589" s="70"/>
      <c r="DZ589" s="16"/>
      <c r="EH589" s="42"/>
      <c r="EI589" s="42"/>
      <c r="EJ589" s="42"/>
      <c r="EK589" s="24"/>
      <c r="EL589" s="26"/>
      <c r="EM589" s="26"/>
      <c r="EN589" s="24"/>
      <c r="EO589" s="26"/>
      <c r="EP589" s="24"/>
      <c r="EQ589" s="26"/>
      <c r="ER589" s="24"/>
      <c r="ES589" s="24"/>
      <c r="ET589" s="42"/>
      <c r="EU589" s="42"/>
      <c r="EV589" s="28"/>
      <c r="EX589" s="51"/>
      <c r="EY589" s="96"/>
      <c r="EZ589" s="52"/>
      <c r="FA589" s="54"/>
      <c r="FB589" s="5"/>
      <c r="FC589" s="56"/>
      <c r="FD589" s="55"/>
      <c r="FE589" s="54"/>
      <c r="FF589" s="52"/>
      <c r="FG589" s="5"/>
      <c r="FH589" s="57"/>
      <c r="FI589" s="6"/>
      <c r="FJ589" s="5"/>
    </row>
    <row r="590" spans="27:166">
      <c r="AA590" s="18" t="s">
        <v>131</v>
      </c>
      <c r="AB590" s="22" t="s">
        <v>343</v>
      </c>
      <c r="AC590" s="22" t="s">
        <v>211</v>
      </c>
      <c r="AD590" s="74">
        <v>10.5</v>
      </c>
      <c r="AE590" s="74">
        <v>10.5</v>
      </c>
      <c r="AF590" s="22">
        <v>724</v>
      </c>
      <c r="AG590" s="22">
        <v>874</v>
      </c>
      <c r="AH590" s="22">
        <v>874</v>
      </c>
      <c r="AI590" s="6">
        <v>8</v>
      </c>
      <c r="AJ590" s="6">
        <v>300</v>
      </c>
      <c r="AK590" s="6">
        <v>12</v>
      </c>
      <c r="AL590" s="6">
        <v>300</v>
      </c>
      <c r="AM590" s="6">
        <v>12</v>
      </c>
      <c r="AN590" s="5" t="str" cm="1">
        <f t="array" ref="AN590">_xll.Dce_Name_SectI(AF590, AG590, AJ590, AI590, AK590, "x", "-", $Q$14)</f>
        <v>(724-874)x300x8x12</v>
      </c>
      <c r="AO590" s="5">
        <f t="shared" si="332"/>
        <v>850</v>
      </c>
      <c r="AP590" s="27">
        <f t="shared" si="333"/>
        <v>140</v>
      </c>
      <c r="AQ590" s="27">
        <f t="shared" si="334"/>
        <v>174698.22666666668</v>
      </c>
      <c r="AR590" s="5">
        <f t="shared" si="335"/>
        <v>5403.626666666667</v>
      </c>
      <c r="AS590" s="5">
        <f t="shared" si="336"/>
        <v>3997.6710907704046</v>
      </c>
      <c r="AT590" s="27">
        <f t="shared" si="337"/>
        <v>360.24177777777783</v>
      </c>
      <c r="AU590" s="27">
        <f t="shared" si="338"/>
        <v>2274.1</v>
      </c>
      <c r="AV590" s="82">
        <f t="shared" si="339"/>
        <v>4.9271466666666671E-7</v>
      </c>
      <c r="AW590" s="82">
        <f t="shared" si="340"/>
        <v>10031094</v>
      </c>
      <c r="AX590" s="82">
        <f t="shared" si="341"/>
        <v>1.0031094E-5</v>
      </c>
      <c r="AY590" s="70">
        <f t="shared" si="342"/>
        <v>0.13724721180314908</v>
      </c>
      <c r="AZ590" s="16">
        <f t="shared" si="343"/>
        <v>646.5</v>
      </c>
      <c r="BA590" s="22" t="s">
        <v>319</v>
      </c>
      <c r="BB590" s="23">
        <v>-24.960904011073911</v>
      </c>
      <c r="BC590" s="23">
        <v>9.3647257591737354</v>
      </c>
      <c r="BD590" s="23">
        <v>0.28002079284815462</v>
      </c>
      <c r="BE590" s="23">
        <v>1.1285043633599782E-2</v>
      </c>
      <c r="BF590" s="23">
        <v>9.160878869261592E-2</v>
      </c>
      <c r="BG590" s="23">
        <v>35.360761475525187</v>
      </c>
      <c r="BH590" s="42" cm="1">
        <f t="array" ref="BH590">_xll.Bimoment(BE590,AY590,AD590,AE590,$O$75)</f>
        <v>0.10026135038141173</v>
      </c>
      <c r="BI590" s="42">
        <f t="shared" si="344"/>
        <v>4.1179528360022741E-2</v>
      </c>
      <c r="BJ590" s="42">
        <f t="shared" si="345"/>
        <v>1.3006563554407966</v>
      </c>
      <c r="BK590" s="24">
        <f t="shared" si="346"/>
        <v>0.52941176470588236</v>
      </c>
      <c r="BL590" s="26" cm="1">
        <f t="array" ref="BL590">_xll.TCVN5575AnnexEHeSoCx(1,BK590)</f>
        <v>1.1170588235294117</v>
      </c>
      <c r="BM590" s="26">
        <f t="shared" si="347"/>
        <v>1.47</v>
      </c>
      <c r="BN590" s="24">
        <f t="shared" si="348"/>
        <v>1</v>
      </c>
      <c r="BO590" s="26" cm="1">
        <f t="array" ref="BO590">noisuy1chieu(BQ590*BN590,$C$92:$M$92,$C$93:$M$93)</f>
        <v>1.5305342674255371</v>
      </c>
      <c r="BP590" s="24">
        <f t="shared" si="349"/>
        <v>8.2108236878532612E-3</v>
      </c>
      <c r="BQ590" s="26">
        <f t="shared" si="350"/>
        <v>3.6466405578517741E-2</v>
      </c>
      <c r="BR590" s="24">
        <f t="shared" si="351"/>
        <v>7.9667315050164621E-4</v>
      </c>
      <c r="BS590" s="24">
        <f t="shared" si="352"/>
        <v>1.9443084931091803E-3</v>
      </c>
      <c r="BT590" s="42">
        <f t="shared" si="353"/>
        <v>4.5473902416872644E-2</v>
      </c>
      <c r="BU590" s="42">
        <f t="shared" si="354"/>
        <v>4.6621537759480178E-2</v>
      </c>
      <c r="BV590" s="28">
        <f t="shared" si="355"/>
        <v>4.6621537759480178E-2</v>
      </c>
      <c r="BW590" s="5" t="str">
        <f t="shared" si="356"/>
        <v>OK</v>
      </c>
      <c r="BX590" s="51">
        <v>1.2</v>
      </c>
      <c r="BY590" s="96" cm="1">
        <f t="array" ref="BY590">_xll.DCETCVNPhuLucFHeSoOnDinh(AE590*1000, BX590*1000, AH590, AI590, AJ590, AK590, AL590, AM590, $D$29)</f>
        <v>1</v>
      </c>
      <c r="BZ590" s="52">
        <f t="shared" si="357"/>
        <v>4.0735120113885401E-2</v>
      </c>
      <c r="CA590" s="54">
        <f t="shared" si="358"/>
        <v>4.3476101757496222E-2</v>
      </c>
      <c r="CB590" s="5" t="str">
        <f t="shared" si="359"/>
        <v>OK</v>
      </c>
      <c r="CC590" s="56">
        <f t="shared" si="360"/>
        <v>0.40527421278457681</v>
      </c>
      <c r="CD590" s="55">
        <f t="shared" si="361"/>
        <v>0.40527421278457681</v>
      </c>
      <c r="CE590" s="54">
        <f t="shared" si="362"/>
        <v>0.40527421278457681</v>
      </c>
      <c r="CF590" s="52">
        <f t="shared" si="363"/>
        <v>0.38</v>
      </c>
      <c r="CG590" s="5" t="str">
        <f t="shared" si="364"/>
        <v>Check</v>
      </c>
      <c r="CH590" s="57">
        <f t="shared" si="365"/>
        <v>3.5392097349338045</v>
      </c>
      <c r="CI590" s="6">
        <f t="shared" si="366"/>
        <v>3.2</v>
      </c>
      <c r="CJ590" s="5" t="str">
        <f t="shared" si="367"/>
        <v>Gia cường</v>
      </c>
      <c r="DN590" s="181"/>
      <c r="DP590" s="27"/>
      <c r="DQ590" s="27"/>
      <c r="DR590" s="5"/>
      <c r="DS590" s="5"/>
      <c r="DT590" s="27"/>
      <c r="DU590" s="27"/>
      <c r="DV590" s="82"/>
      <c r="DW590" s="82"/>
      <c r="DX590" s="82"/>
      <c r="DY590" s="70"/>
      <c r="DZ590" s="16"/>
      <c r="EH590" s="42"/>
      <c r="EI590" s="42"/>
      <c r="EJ590" s="42"/>
      <c r="EK590" s="24"/>
      <c r="EL590" s="26"/>
      <c r="EM590" s="26"/>
      <c r="EN590" s="24"/>
      <c r="EO590" s="26"/>
      <c r="EP590" s="24"/>
      <c r="EQ590" s="26"/>
      <c r="ER590" s="24"/>
      <c r="ES590" s="24"/>
      <c r="ET590" s="42"/>
      <c r="EU590" s="42"/>
      <c r="EV590" s="28"/>
      <c r="EX590" s="51"/>
      <c r="EY590" s="96"/>
      <c r="EZ590" s="52"/>
      <c r="FA590" s="54"/>
      <c r="FB590" s="5"/>
      <c r="FC590" s="56"/>
      <c r="FD590" s="55"/>
      <c r="FE590" s="54"/>
      <c r="FF590" s="52"/>
      <c r="FG590" s="5"/>
      <c r="FH590" s="57"/>
      <c r="FI590" s="6"/>
      <c r="FJ590" s="5"/>
    </row>
    <row r="591" spans="27:166">
      <c r="AA591" s="18" t="s">
        <v>131</v>
      </c>
      <c r="AB591" s="22" t="s">
        <v>343</v>
      </c>
      <c r="AC591" s="22" t="s">
        <v>211</v>
      </c>
      <c r="AD591" s="74">
        <v>0</v>
      </c>
      <c r="AE591" s="74">
        <v>10.5</v>
      </c>
      <c r="AF591" s="22">
        <v>724</v>
      </c>
      <c r="AG591" s="22">
        <v>874</v>
      </c>
      <c r="AH591" s="22">
        <v>724</v>
      </c>
      <c r="AI591" s="6">
        <v>8</v>
      </c>
      <c r="AJ591" s="6">
        <v>300</v>
      </c>
      <c r="AK591" s="6">
        <v>12</v>
      </c>
      <c r="AL591" s="6">
        <v>300</v>
      </c>
      <c r="AM591" s="6">
        <v>12</v>
      </c>
      <c r="AN591" s="5" t="str" cm="1">
        <f t="array" ref="AN591">_xll.Dce_Name_SectI(AF591, AG591, AJ591, AI591, AK591, "x", "-", $Q$14)</f>
        <v>(724-874)x300x8x12</v>
      </c>
      <c r="AO591" s="5">
        <f t="shared" si="332"/>
        <v>700</v>
      </c>
      <c r="AP591" s="27">
        <f t="shared" si="333"/>
        <v>128</v>
      </c>
      <c r="AQ591" s="27">
        <f t="shared" si="334"/>
        <v>114125.22666666665</v>
      </c>
      <c r="AR591" s="5">
        <f t="shared" si="335"/>
        <v>5402.9866666666676</v>
      </c>
      <c r="AS591" s="5">
        <f t="shared" si="336"/>
        <v>3152.6305709023936</v>
      </c>
      <c r="AT591" s="27">
        <f t="shared" si="337"/>
        <v>360.19911111111116</v>
      </c>
      <c r="AU591" s="27">
        <f t="shared" si="338"/>
        <v>1771.6</v>
      </c>
      <c r="AV591" s="82">
        <f t="shared" si="339"/>
        <v>4.6711466666666669E-7</v>
      </c>
      <c r="AW591" s="82">
        <f t="shared" si="340"/>
        <v>6843744</v>
      </c>
      <c r="AX591" s="82">
        <f t="shared" si="341"/>
        <v>6.8437439999999997E-6</v>
      </c>
      <c r="AY591" s="70">
        <f t="shared" si="342"/>
        <v>0.16178744234285594</v>
      </c>
      <c r="AZ591" s="16">
        <f t="shared" si="343"/>
        <v>534</v>
      </c>
      <c r="BA591" s="22" t="s">
        <v>320</v>
      </c>
      <c r="BB591" s="23">
        <v>116.32752762723248</v>
      </c>
      <c r="BC591" s="23">
        <v>49.361256098144509</v>
      </c>
      <c r="BD591" s="23">
        <v>0.23308261694513099</v>
      </c>
      <c r="BE591" s="23">
        <v>3.9293946350169751E-2</v>
      </c>
      <c r="BF591" s="23">
        <v>0.15701466939611208</v>
      </c>
      <c r="BG591" s="23">
        <v>156.14300173407855</v>
      </c>
      <c r="BH591" s="42" cm="1">
        <f t="array" ref="BH591">_xll.Bimoment(BE591,AY591,AD591,AE591,$O$75)</f>
        <v>0.34476234751367674</v>
      </c>
      <c r="BI591" s="42">
        <f t="shared" si="344"/>
        <v>4.1621895883059104E-2</v>
      </c>
      <c r="BJ591" s="42">
        <f t="shared" si="345"/>
        <v>6.8557300136311818</v>
      </c>
      <c r="BK591" s="24">
        <f t="shared" si="346"/>
        <v>0.6428571428571429</v>
      </c>
      <c r="BL591" s="26" cm="1">
        <f t="array" ref="BL591">_xll.TCVN5575AnnexEHeSoCx(1,BK591)</f>
        <v>1.1057142857142856</v>
      </c>
      <c r="BM591" s="26">
        <f t="shared" si="347"/>
        <v>1.47</v>
      </c>
      <c r="BN591" s="24">
        <f t="shared" si="348"/>
        <v>1</v>
      </c>
      <c r="BO591" s="26" cm="1">
        <f t="array" ref="BO591">noisuy1chieu(BQ591*BN591,$C$92:$M$92,$C$93:$M$93)</f>
        <v>1.8581290245056152</v>
      </c>
      <c r="BP591" s="24">
        <f t="shared" si="349"/>
        <v>4.185303728364656E-2</v>
      </c>
      <c r="BQ591" s="26">
        <f t="shared" si="350"/>
        <v>0.20628182876279516</v>
      </c>
      <c r="BR591" s="24">
        <f t="shared" si="351"/>
        <v>1.3656352227767675E-3</v>
      </c>
      <c r="BS591" s="24">
        <f t="shared" si="352"/>
        <v>6.6672373391404799E-3</v>
      </c>
      <c r="BT591" s="42">
        <f t="shared" si="353"/>
        <v>0.24950050126921849</v>
      </c>
      <c r="BU591" s="42">
        <f t="shared" si="354"/>
        <v>0.25480210338558218</v>
      </c>
      <c r="BV591" s="28">
        <f t="shared" si="355"/>
        <v>0.25480210338558218</v>
      </c>
      <c r="BW591" s="5" t="str">
        <f t="shared" si="356"/>
        <v>OK</v>
      </c>
      <c r="BX591" s="51">
        <v>1.2</v>
      </c>
      <c r="BY591" s="96" cm="1">
        <f t="array" ref="BY591">_xll.DCETCVNPhuLucFHeSoOnDinh(AE591*1000, BX591*1000, AH591, AI591, AJ591, AK591, AL591, AM591, $D$29)</f>
        <v>1</v>
      </c>
      <c r="BZ591" s="52">
        <f t="shared" si="357"/>
        <v>0.22808876494629063</v>
      </c>
      <c r="CA591" s="54">
        <f t="shared" si="358"/>
        <v>0.23612163750820789</v>
      </c>
      <c r="CB591" s="5" t="str">
        <f t="shared" si="359"/>
        <v>OK</v>
      </c>
      <c r="CC591" s="56">
        <f t="shared" si="360"/>
        <v>0.40527421278457681</v>
      </c>
      <c r="CD591" s="55">
        <f t="shared" si="361"/>
        <v>0.40527421278457681</v>
      </c>
      <c r="CE591" s="54">
        <f t="shared" si="362"/>
        <v>0.40527421278457681</v>
      </c>
      <c r="CF591" s="52">
        <f t="shared" si="363"/>
        <v>0.38</v>
      </c>
      <c r="CG591" s="5" t="str">
        <f t="shared" si="364"/>
        <v>Check</v>
      </c>
      <c r="CH591" s="57">
        <f t="shared" si="365"/>
        <v>2.9146433111219565</v>
      </c>
      <c r="CI591" s="6">
        <f t="shared" si="366"/>
        <v>3.2</v>
      </c>
      <c r="CJ591" s="5" t="str">
        <f t="shared" si="367"/>
        <v>OK</v>
      </c>
      <c r="DN591" s="181"/>
      <c r="DP591" s="27"/>
      <c r="DQ591" s="27"/>
      <c r="DR591" s="5"/>
      <c r="DS591" s="5"/>
      <c r="DT591" s="27"/>
      <c r="DU591" s="27"/>
      <c r="DV591" s="82"/>
      <c r="DW591" s="82"/>
      <c r="DX591" s="82"/>
      <c r="DY591" s="70"/>
      <c r="DZ591" s="16"/>
      <c r="EH591" s="42"/>
      <c r="EI591" s="42"/>
      <c r="EJ591" s="42"/>
      <c r="EK591" s="24"/>
      <c r="EL591" s="26"/>
      <c r="EM591" s="26"/>
      <c r="EN591" s="24"/>
      <c r="EO591" s="26"/>
      <c r="EP591" s="24"/>
      <c r="EQ591" s="26"/>
      <c r="ER591" s="24"/>
      <c r="ES591" s="24"/>
      <c r="ET591" s="42"/>
      <c r="EU591" s="42"/>
      <c r="EV591" s="28"/>
      <c r="EX591" s="51"/>
      <c r="EY591" s="96"/>
      <c r="EZ591" s="52"/>
      <c r="FA591" s="54"/>
      <c r="FB591" s="5"/>
      <c r="FC591" s="56"/>
      <c r="FD591" s="55"/>
      <c r="FE591" s="54"/>
      <c r="FF591" s="52"/>
      <c r="FG591" s="5"/>
      <c r="FH591" s="57"/>
      <c r="FI591" s="6"/>
      <c r="FJ591" s="5"/>
    </row>
    <row r="592" spans="27:166">
      <c r="AA592" s="18" t="s">
        <v>131</v>
      </c>
      <c r="AB592" s="22" t="s">
        <v>343</v>
      </c>
      <c r="AC592" s="22" t="s">
        <v>211</v>
      </c>
      <c r="AD592" s="74">
        <v>5.25</v>
      </c>
      <c r="AE592" s="74">
        <v>10.5</v>
      </c>
      <c r="AF592" s="22">
        <v>724</v>
      </c>
      <c r="AG592" s="22">
        <v>874</v>
      </c>
      <c r="AH592" s="22">
        <v>798.99999999999989</v>
      </c>
      <c r="AI592" s="6">
        <v>8</v>
      </c>
      <c r="AJ592" s="6">
        <v>300</v>
      </c>
      <c r="AK592" s="6">
        <v>12</v>
      </c>
      <c r="AL592" s="6">
        <v>300</v>
      </c>
      <c r="AM592" s="6">
        <v>12</v>
      </c>
      <c r="AN592" s="5" t="str" cm="1">
        <f t="array" ref="AN592">_xll.Dce_Name_SectI(AF592, AG592, AJ592, AI592, AK592, "x", "-", $Q$14)</f>
        <v>(724-874)x300x8x12</v>
      </c>
      <c r="AO592" s="5">
        <f t="shared" si="332"/>
        <v>774.99999999999989</v>
      </c>
      <c r="AP592" s="27">
        <f t="shared" si="333"/>
        <v>134</v>
      </c>
      <c r="AQ592" s="27">
        <f t="shared" si="334"/>
        <v>142527.3516666666</v>
      </c>
      <c r="AR592" s="5">
        <f t="shared" si="335"/>
        <v>5403.3066666666673</v>
      </c>
      <c r="AS592" s="5">
        <f t="shared" si="336"/>
        <v>3567.6433458489764</v>
      </c>
      <c r="AT592" s="27">
        <f t="shared" si="337"/>
        <v>360.22044444444447</v>
      </c>
      <c r="AU592" s="27">
        <f t="shared" si="338"/>
        <v>2017.2249999999995</v>
      </c>
      <c r="AV592" s="82">
        <f t="shared" si="339"/>
        <v>4.799146666666667E-7</v>
      </c>
      <c r="AW592" s="82">
        <f t="shared" si="340"/>
        <v>8361481.4999999972</v>
      </c>
      <c r="AX592" s="82">
        <f t="shared" si="341"/>
        <v>8.3614814999999972E-6</v>
      </c>
      <c r="AY592" s="70">
        <f t="shared" si="342"/>
        <v>0.1483611975238546</v>
      </c>
      <c r="AZ592" s="16">
        <f t="shared" si="343"/>
        <v>590.24999999999989</v>
      </c>
      <c r="BA592" s="22" t="s">
        <v>320</v>
      </c>
      <c r="BB592" s="23">
        <v>117.89329032426681</v>
      </c>
      <c r="BC592" s="23">
        <v>12.454673357165174</v>
      </c>
      <c r="BD592" s="23">
        <v>0.23308261694513099</v>
      </c>
      <c r="BE592" s="23">
        <v>3.9293946350169751E-2</v>
      </c>
      <c r="BF592" s="23">
        <v>1.0666690695661782</v>
      </c>
      <c r="BG592" s="23">
        <v>318.31497952691683</v>
      </c>
      <c r="BH592" s="42" cm="1">
        <f t="array" ref="BH592">_xll.Bimoment(BE592,AY592,AD592,AE592,$O$75)</f>
        <v>-0.16849989362407422</v>
      </c>
      <c r="BI592" s="42">
        <f t="shared" si="344"/>
        <v>3.7593970475021138E-2</v>
      </c>
      <c r="BJ592" s="42">
        <f t="shared" si="345"/>
        <v>1.7298157440507187</v>
      </c>
      <c r="BK592" s="24">
        <f t="shared" si="346"/>
        <v>0.58064516129032262</v>
      </c>
      <c r="BL592" s="26" cm="1">
        <f t="array" ref="BL592">_xll.TCVN5575AnnexEHeSoCx(1,BK592)</f>
        <v>1.1119354838709676</v>
      </c>
      <c r="BM592" s="26">
        <f t="shared" si="347"/>
        <v>1.47</v>
      </c>
      <c r="BN592" s="24">
        <f t="shared" si="348"/>
        <v>1</v>
      </c>
      <c r="BO592" s="26" cm="1">
        <f t="array" ref="BO592">noisuy1chieu(BQ592*BN592,$C$92:$M$92,$C$93:$M$93)</f>
        <v>2.1993191242218018</v>
      </c>
      <c r="BP592" s="24">
        <f t="shared" si="349"/>
        <v>4.0517136305472698E-2</v>
      </c>
      <c r="BQ592" s="26">
        <f t="shared" si="350"/>
        <v>0.36953068506426728</v>
      </c>
      <c r="BR592" s="24">
        <f t="shared" si="351"/>
        <v>9.2768057216972375E-3</v>
      </c>
      <c r="BS592" s="24">
        <f t="shared" si="352"/>
        <v>2.490683794098069E-3</v>
      </c>
      <c r="BT592" s="42">
        <f t="shared" si="353"/>
        <v>0.41932462709143725</v>
      </c>
      <c r="BU592" s="42">
        <f t="shared" si="354"/>
        <v>0.41253850516383805</v>
      </c>
      <c r="BV592" s="28">
        <f t="shared" si="355"/>
        <v>0.41932462709143725</v>
      </c>
      <c r="BW592" s="5" t="str">
        <f t="shared" si="356"/>
        <v>OK</v>
      </c>
      <c r="BX592" s="51">
        <v>1.2</v>
      </c>
      <c r="BY592" s="96" cm="1">
        <f t="array" ref="BY592">_xll.DCETCVNPhuLucFHeSoOnDinh(AE592*1000, BX592*1000, AH592, AI592, AJ592, AK592, AL592, AM592, $D$29)</f>
        <v>1</v>
      </c>
      <c r="BZ592" s="52">
        <f t="shared" si="357"/>
        <v>0.41089428110210613</v>
      </c>
      <c r="CA592" s="54">
        <f t="shared" si="358"/>
        <v>0.42266177061790144</v>
      </c>
      <c r="CB592" s="5" t="str">
        <f t="shared" si="359"/>
        <v>OK</v>
      </c>
      <c r="CC592" s="56">
        <f t="shared" si="360"/>
        <v>0.40527421278457681</v>
      </c>
      <c r="CD592" s="55">
        <f t="shared" si="361"/>
        <v>0.40527421278457681</v>
      </c>
      <c r="CE592" s="54">
        <f t="shared" si="362"/>
        <v>0.40527421278457681</v>
      </c>
      <c r="CF592" s="52">
        <f t="shared" si="363"/>
        <v>0.38</v>
      </c>
      <c r="CG592" s="5" t="str">
        <f t="shared" si="364"/>
        <v>Check</v>
      </c>
      <c r="CH592" s="57">
        <f t="shared" si="365"/>
        <v>3.2269265230278799</v>
      </c>
      <c r="CI592" s="6">
        <f t="shared" si="366"/>
        <v>3.2</v>
      </c>
      <c r="CJ592" s="5" t="str">
        <f t="shared" si="367"/>
        <v>Gia cường</v>
      </c>
      <c r="DN592" s="181"/>
      <c r="DP592" s="27"/>
      <c r="DQ592" s="27"/>
      <c r="DR592" s="5"/>
      <c r="DS592" s="5"/>
      <c r="DT592" s="27"/>
      <c r="DU592" s="27"/>
      <c r="DV592" s="82"/>
      <c r="DW592" s="82"/>
      <c r="DX592" s="82"/>
      <c r="DY592" s="70"/>
      <c r="DZ592" s="16"/>
      <c r="EH592" s="42"/>
      <c r="EI592" s="42"/>
      <c r="EJ592" s="42"/>
      <c r="EK592" s="24"/>
      <c r="EL592" s="26"/>
      <c r="EM592" s="26"/>
      <c r="EN592" s="24"/>
      <c r="EO592" s="26"/>
      <c r="EP592" s="24"/>
      <c r="EQ592" s="26"/>
      <c r="ER592" s="24"/>
      <c r="ES592" s="24"/>
      <c r="ET592" s="42"/>
      <c r="EU592" s="42"/>
      <c r="EV592" s="28"/>
      <c r="EX592" s="51"/>
      <c r="EY592" s="96"/>
      <c r="EZ592" s="52"/>
      <c r="FA592" s="54"/>
      <c r="FB592" s="5"/>
      <c r="FC592" s="56"/>
      <c r="FD592" s="55"/>
      <c r="FE592" s="54"/>
      <c r="FF592" s="52"/>
      <c r="FG592" s="5"/>
      <c r="FH592" s="57"/>
      <c r="FI592" s="6"/>
      <c r="FJ592" s="5"/>
    </row>
    <row r="593" spans="27:166">
      <c r="AA593" s="18" t="s">
        <v>131</v>
      </c>
      <c r="AB593" s="22" t="s">
        <v>343</v>
      </c>
      <c r="AC593" s="22" t="s">
        <v>211</v>
      </c>
      <c r="AD593" s="74">
        <v>6.47</v>
      </c>
      <c r="AE593" s="74">
        <v>10.5</v>
      </c>
      <c r="AF593" s="22">
        <v>724</v>
      </c>
      <c r="AG593" s="22">
        <v>874</v>
      </c>
      <c r="AH593" s="22">
        <v>816.4552427885651</v>
      </c>
      <c r="AI593" s="6">
        <v>8</v>
      </c>
      <c r="AJ593" s="6">
        <v>300</v>
      </c>
      <c r="AK593" s="6">
        <v>12</v>
      </c>
      <c r="AL593" s="6">
        <v>300</v>
      </c>
      <c r="AM593" s="6">
        <v>12</v>
      </c>
      <c r="AN593" s="5" t="str" cm="1">
        <f t="array" ref="AN593">_xll.Dce_Name_SectI(AF593, AG593, AJ593, AI593, AK593, "x", "-", $Q$14)</f>
        <v>(724-874)x300x8x12</v>
      </c>
      <c r="AO593" s="5">
        <f t="shared" si="332"/>
        <v>792.4552427885651</v>
      </c>
      <c r="AP593" s="27">
        <f t="shared" si="333"/>
        <v>135.39641942308521</v>
      </c>
      <c r="AQ593" s="27">
        <f t="shared" si="334"/>
        <v>149672.00629356262</v>
      </c>
      <c r="AR593" s="5">
        <f t="shared" si="335"/>
        <v>5403.3811423692314</v>
      </c>
      <c r="AS593" s="5">
        <f t="shared" si="336"/>
        <v>3666.3860662432589</v>
      </c>
      <c r="AT593" s="27">
        <f t="shared" si="337"/>
        <v>360.22540949128211</v>
      </c>
      <c r="AU593" s="27">
        <f t="shared" si="338"/>
        <v>2076.0047488425012</v>
      </c>
      <c r="AV593" s="82">
        <f t="shared" si="339"/>
        <v>4.8289369476924839E-7</v>
      </c>
      <c r="AW593" s="82">
        <f t="shared" si="340"/>
        <v>8736501.2082751244</v>
      </c>
      <c r="AX593" s="82">
        <f t="shared" si="341"/>
        <v>8.736501208275125E-6</v>
      </c>
      <c r="AY593" s="70">
        <f t="shared" si="342"/>
        <v>0.1455918056309819</v>
      </c>
      <c r="AZ593" s="16">
        <f t="shared" si="343"/>
        <v>603.34143209142383</v>
      </c>
      <c r="BA593" s="22" t="s">
        <v>320</v>
      </c>
      <c r="BB593" s="23">
        <v>118.26139516505933</v>
      </c>
      <c r="BC593" s="23">
        <v>3.8962578794406646</v>
      </c>
      <c r="BD593" s="23">
        <v>0.23308261694513099</v>
      </c>
      <c r="BE593" s="23">
        <v>3.9293946350169751E-2</v>
      </c>
      <c r="BF593" s="23">
        <v>1.3514650263662573</v>
      </c>
      <c r="BG593" s="23">
        <v>328.30311557507952</v>
      </c>
      <c r="BH593" s="42" cm="1">
        <f t="array" ref="BH593">_xll.Bimoment(BE593,AY593,AD593,AE593,$O$75)</f>
        <v>-0.1422702417097014</v>
      </c>
      <c r="BI593" s="42">
        <f t="shared" si="344"/>
        <v>3.6765896097320623E-2</v>
      </c>
      <c r="BJ593" s="42">
        <f t="shared" si="345"/>
        <v>0.54114692770009221</v>
      </c>
      <c r="BK593" s="24">
        <f t="shared" si="346"/>
        <v>0.56785541403764106</v>
      </c>
      <c r="BL593" s="26" cm="1">
        <f t="array" ref="BL593">_xll.TCVN5575AnnexEHeSoCx(1,BK593)</f>
        <v>1.1132144585962358</v>
      </c>
      <c r="BM593" s="26">
        <f t="shared" si="347"/>
        <v>1.47</v>
      </c>
      <c r="BN593" s="24">
        <f t="shared" si="348"/>
        <v>1</v>
      </c>
      <c r="BO593" s="26" cm="1">
        <f t="array" ref="BO593">noisuy1chieu(BQ593*BN593,$C$92:$M$92,$C$93:$M$93)</f>
        <v>2.2012097835540771</v>
      </c>
      <c r="BP593" s="24">
        <f t="shared" si="349"/>
        <v>4.0224464463350457E-2</v>
      </c>
      <c r="BQ593" s="26">
        <f t="shared" si="350"/>
        <v>0.37043535014208523</v>
      </c>
      <c r="BR593" s="24">
        <f t="shared" si="351"/>
        <v>1.1753510103155826E-2</v>
      </c>
      <c r="BS593" s="24">
        <f t="shared" si="352"/>
        <v>2.0555720103529931E-3</v>
      </c>
      <c r="BT593" s="42">
        <f t="shared" si="353"/>
        <v>0.4224133247085915</v>
      </c>
      <c r="BU593" s="42">
        <f t="shared" si="354"/>
        <v>0.41271538661578866</v>
      </c>
      <c r="BV593" s="28">
        <f t="shared" si="355"/>
        <v>0.4224133247085915</v>
      </c>
      <c r="BW593" s="5" t="str">
        <f t="shared" si="356"/>
        <v>OK</v>
      </c>
      <c r="BX593" s="51">
        <v>1.2</v>
      </c>
      <c r="BY593" s="96" cm="1">
        <f t="array" ref="BY593">_xll.DCETCVNPhuLucFHeSoOnDinh(AE593*1000, BX593*1000, AH593, AI593, AJ593, AK593, AL593, AM593, $D$29)</f>
        <v>1</v>
      </c>
      <c r="BZ593" s="52">
        <f t="shared" si="357"/>
        <v>0.41237398775332845</v>
      </c>
      <c r="CA593" s="54">
        <f t="shared" si="358"/>
        <v>0.42618306986683729</v>
      </c>
      <c r="CB593" s="5" t="str">
        <f t="shared" si="359"/>
        <v>OK</v>
      </c>
      <c r="CC593" s="56">
        <f t="shared" si="360"/>
        <v>0.40527421278457681</v>
      </c>
      <c r="CD593" s="55">
        <f t="shared" si="361"/>
        <v>0.40527421278457681</v>
      </c>
      <c r="CE593" s="54">
        <f t="shared" si="362"/>
        <v>0.40527421278457681</v>
      </c>
      <c r="CF593" s="52">
        <f t="shared" si="363"/>
        <v>0.38</v>
      </c>
      <c r="CG593" s="5" t="str">
        <f t="shared" si="364"/>
        <v>Check</v>
      </c>
      <c r="CH593" s="57">
        <f t="shared" si="365"/>
        <v>3.2996062467960248</v>
      </c>
      <c r="CI593" s="6">
        <f t="shared" si="366"/>
        <v>3.2</v>
      </c>
      <c r="CJ593" s="5" t="str">
        <f t="shared" si="367"/>
        <v>Gia cường</v>
      </c>
      <c r="DN593" s="181"/>
      <c r="DP593" s="27"/>
      <c r="DQ593" s="27"/>
      <c r="DR593" s="5"/>
      <c r="DS593" s="5"/>
      <c r="DT593" s="27"/>
      <c r="DU593" s="27"/>
      <c r="DV593" s="82"/>
      <c r="DW593" s="82"/>
      <c r="DX593" s="82"/>
      <c r="DY593" s="70"/>
      <c r="DZ593" s="16"/>
      <c r="EH593" s="42"/>
      <c r="EI593" s="42"/>
      <c r="EJ593" s="42"/>
      <c r="EK593" s="24"/>
      <c r="EL593" s="26"/>
      <c r="EM593" s="26"/>
      <c r="EN593" s="24"/>
      <c r="EO593" s="26"/>
      <c r="EP593" s="24"/>
      <c r="EQ593" s="26"/>
      <c r="ER593" s="24"/>
      <c r="ES593" s="24"/>
      <c r="ET593" s="42"/>
      <c r="EU593" s="42"/>
      <c r="EV593" s="28"/>
      <c r="EX593" s="51"/>
      <c r="EY593" s="96"/>
      <c r="EZ593" s="52"/>
      <c r="FA593" s="54"/>
      <c r="FB593" s="5"/>
      <c r="FC593" s="56"/>
      <c r="FD593" s="55"/>
      <c r="FE593" s="54"/>
      <c r="FF593" s="52"/>
      <c r="FG593" s="5"/>
      <c r="FH593" s="57"/>
      <c r="FI593" s="6"/>
      <c r="FJ593" s="5"/>
    </row>
    <row r="594" spans="27:166">
      <c r="AA594" s="18" t="s">
        <v>131</v>
      </c>
      <c r="AB594" s="22" t="s">
        <v>343</v>
      </c>
      <c r="AC594" s="22" t="s">
        <v>211</v>
      </c>
      <c r="AD594" s="74">
        <v>6.47</v>
      </c>
      <c r="AE594" s="74">
        <v>10.5</v>
      </c>
      <c r="AF594" s="22">
        <v>724</v>
      </c>
      <c r="AG594" s="22">
        <v>874</v>
      </c>
      <c r="AH594" s="22">
        <v>816.4552427885651</v>
      </c>
      <c r="AI594" s="6">
        <v>8</v>
      </c>
      <c r="AJ594" s="6">
        <v>300</v>
      </c>
      <c r="AK594" s="6">
        <v>12</v>
      </c>
      <c r="AL594" s="6">
        <v>300</v>
      </c>
      <c r="AM594" s="6">
        <v>12</v>
      </c>
      <c r="AN594" s="5" t="str" cm="1">
        <f t="array" ref="AN594">_xll.Dce_Name_SectI(AF594, AG594, AJ594, AI594, AK594, "x", "-", $Q$14)</f>
        <v>(724-874)x300x8x12</v>
      </c>
      <c r="AO594" s="5">
        <f t="shared" si="332"/>
        <v>792.4552427885651</v>
      </c>
      <c r="AP594" s="27">
        <f t="shared" si="333"/>
        <v>135.39641942308521</v>
      </c>
      <c r="AQ594" s="27">
        <f t="shared" si="334"/>
        <v>149672.00629356262</v>
      </c>
      <c r="AR594" s="5">
        <f t="shared" si="335"/>
        <v>5403.3811423692314</v>
      </c>
      <c r="AS594" s="5">
        <f t="shared" si="336"/>
        <v>3666.3860662432589</v>
      </c>
      <c r="AT594" s="27">
        <f t="shared" si="337"/>
        <v>360.22540949128211</v>
      </c>
      <c r="AU594" s="27">
        <f t="shared" si="338"/>
        <v>2076.0047488425012</v>
      </c>
      <c r="AV594" s="82">
        <f t="shared" si="339"/>
        <v>4.8289369476924839E-7</v>
      </c>
      <c r="AW594" s="82">
        <f t="shared" si="340"/>
        <v>8736501.2082751244</v>
      </c>
      <c r="AX594" s="82">
        <f t="shared" si="341"/>
        <v>8.736501208275125E-6</v>
      </c>
      <c r="AY594" s="70">
        <f t="shared" si="342"/>
        <v>0.1455918056309819</v>
      </c>
      <c r="AZ594" s="16">
        <f t="shared" si="343"/>
        <v>603.34143209142383</v>
      </c>
      <c r="BA594" s="22" t="s">
        <v>320</v>
      </c>
      <c r="BB594" s="23">
        <v>118.31701752457593</v>
      </c>
      <c r="BC594" s="23">
        <v>4.3647978011249506</v>
      </c>
      <c r="BD594" s="23">
        <v>0.30828486841417657</v>
      </c>
      <c r="BE594" s="23">
        <v>3.9290563624629599E-2</v>
      </c>
      <c r="BF594" s="23">
        <v>1.3514651247186009</v>
      </c>
      <c r="BG594" s="23">
        <v>328.30311170830646</v>
      </c>
      <c r="BH594" s="42" cm="1">
        <f t="array" ref="BH594">_xll.Bimoment(BE594,AY594,AD594,AE594,$O$75)</f>
        <v>-0.14225799399154282</v>
      </c>
      <c r="BI594" s="42">
        <f t="shared" si="344"/>
        <v>4.8628119887464426E-2</v>
      </c>
      <c r="BJ594" s="42">
        <f t="shared" si="345"/>
        <v>0.60622191682290982</v>
      </c>
      <c r="BK594" s="24">
        <f t="shared" si="346"/>
        <v>0.56785541403764106</v>
      </c>
      <c r="BL594" s="26" cm="1">
        <f t="array" ref="BL594">_xll.TCVN5575AnnexEHeSoCx(1,BK594)</f>
        <v>1.1132144585962358</v>
      </c>
      <c r="BM594" s="26">
        <f t="shared" si="347"/>
        <v>1.47</v>
      </c>
      <c r="BN594" s="24">
        <f t="shared" si="348"/>
        <v>1</v>
      </c>
      <c r="BO594" s="26" cm="1">
        <f t="array" ref="BO594">noisuy1chieu(BQ594*BN594,$C$92:$M$92,$C$93:$M$93)</f>
        <v>2.2012097835540771</v>
      </c>
      <c r="BP594" s="24">
        <f t="shared" si="349"/>
        <v>4.0243383398144192E-2</v>
      </c>
      <c r="BQ594" s="26">
        <f t="shared" si="350"/>
        <v>0.37043534577907622</v>
      </c>
      <c r="BR594" s="24">
        <f t="shared" si="351"/>
        <v>1.1753510958512969E-2</v>
      </c>
      <c r="BS594" s="24">
        <f t="shared" si="352"/>
        <v>2.0553950508825167E-3</v>
      </c>
      <c r="BT594" s="42">
        <f t="shared" si="353"/>
        <v>0.42243224013573338</v>
      </c>
      <c r="BU594" s="42">
        <f t="shared" si="354"/>
        <v>0.41273412422810296</v>
      </c>
      <c r="BV594" s="28">
        <f t="shared" si="355"/>
        <v>0.42243224013573338</v>
      </c>
      <c r="BW594" s="5" t="str">
        <f t="shared" si="356"/>
        <v>OK</v>
      </c>
      <c r="BX594" s="51">
        <v>1.2</v>
      </c>
      <c r="BY594" s="96" cm="1">
        <f t="array" ref="BY594">_xll.DCETCVNPhuLucFHeSoOnDinh(AE594*1000, BX594*1000, AH594, AI594, AJ594, AK594, AL594, AM594, $D$29)</f>
        <v>1</v>
      </c>
      <c r="BZ594" s="52">
        <f t="shared" si="357"/>
        <v>0.41237398289636379</v>
      </c>
      <c r="CA594" s="54">
        <f t="shared" si="358"/>
        <v>0.42618288890575928</v>
      </c>
      <c r="CB594" s="5" t="str">
        <f t="shared" si="359"/>
        <v>OK</v>
      </c>
      <c r="CC594" s="56">
        <f t="shared" si="360"/>
        <v>0.40527421278457681</v>
      </c>
      <c r="CD594" s="55">
        <f t="shared" si="361"/>
        <v>0.40527421278457681</v>
      </c>
      <c r="CE594" s="54">
        <f t="shared" si="362"/>
        <v>0.40527421278457681</v>
      </c>
      <c r="CF594" s="52">
        <f t="shared" si="363"/>
        <v>0.38</v>
      </c>
      <c r="CG594" s="5" t="str">
        <f t="shared" si="364"/>
        <v>Check</v>
      </c>
      <c r="CH594" s="57">
        <f t="shared" si="365"/>
        <v>3.2996062467960248</v>
      </c>
      <c r="CI594" s="6">
        <f t="shared" si="366"/>
        <v>3.2</v>
      </c>
      <c r="CJ594" s="5" t="str">
        <f t="shared" si="367"/>
        <v>Gia cường</v>
      </c>
      <c r="DN594" s="181"/>
      <c r="DP594" s="27"/>
      <c r="DQ594" s="27"/>
      <c r="DR594" s="5"/>
      <c r="DS594" s="5"/>
      <c r="DT594" s="27"/>
      <c r="DU594" s="27"/>
      <c r="DV594" s="82"/>
      <c r="DW594" s="82"/>
      <c r="DX594" s="82"/>
      <c r="DY594" s="70"/>
      <c r="DZ594" s="16"/>
      <c r="EH594" s="42"/>
      <c r="EI594" s="42"/>
      <c r="EJ594" s="42"/>
      <c r="EK594" s="24"/>
      <c r="EL594" s="26"/>
      <c r="EM594" s="26"/>
      <c r="EN594" s="24"/>
      <c r="EO594" s="26"/>
      <c r="EP594" s="24"/>
      <c r="EQ594" s="26"/>
      <c r="ER594" s="24"/>
      <c r="ES594" s="24"/>
      <c r="ET594" s="42"/>
      <c r="EU594" s="42"/>
      <c r="EV594" s="28"/>
      <c r="EX594" s="51"/>
      <c r="EY594" s="96"/>
      <c r="EZ594" s="52"/>
      <c r="FA594" s="54"/>
      <c r="FB594" s="5"/>
      <c r="FC594" s="56"/>
      <c r="FD594" s="55"/>
      <c r="FE594" s="54"/>
      <c r="FF594" s="52"/>
      <c r="FG594" s="5"/>
      <c r="FH594" s="57"/>
      <c r="FI594" s="6"/>
      <c r="FJ594" s="5"/>
    </row>
    <row r="595" spans="27:166">
      <c r="AA595" s="18" t="s">
        <v>131</v>
      </c>
      <c r="AB595" s="22" t="s">
        <v>343</v>
      </c>
      <c r="AC595" s="22" t="s">
        <v>211</v>
      </c>
      <c r="AD595" s="74">
        <v>9.2899999999999991</v>
      </c>
      <c r="AE595" s="74">
        <v>10.5</v>
      </c>
      <c r="AF595" s="22">
        <v>724</v>
      </c>
      <c r="AG595" s="22">
        <v>874</v>
      </c>
      <c r="AH595" s="22">
        <v>856.73657033341397</v>
      </c>
      <c r="AI595" s="6">
        <v>8</v>
      </c>
      <c r="AJ595" s="6">
        <v>300</v>
      </c>
      <c r="AK595" s="6">
        <v>12</v>
      </c>
      <c r="AL595" s="6">
        <v>300</v>
      </c>
      <c r="AM595" s="6">
        <v>12</v>
      </c>
      <c r="AN595" s="5" t="str" cm="1">
        <f t="array" ref="AN595">_xll.Dce_Name_SectI(AF595, AG595, AJ595, AI595, AK595, "x", "-", $Q$14)</f>
        <v>(724-874)x300x8x12</v>
      </c>
      <c r="AO595" s="5">
        <f t="shared" si="332"/>
        <v>832.73657033341397</v>
      </c>
      <c r="AP595" s="27">
        <f t="shared" si="333"/>
        <v>138.6189256266731</v>
      </c>
      <c r="AQ595" s="27">
        <f t="shared" si="334"/>
        <v>166950.4396903282</v>
      </c>
      <c r="AR595" s="5">
        <f t="shared" si="335"/>
        <v>5403.5530093667558</v>
      </c>
      <c r="AS595" s="5">
        <f t="shared" si="336"/>
        <v>3897.3576119286358</v>
      </c>
      <c r="AT595" s="27">
        <f t="shared" si="337"/>
        <v>360.23686729111705</v>
      </c>
      <c r="AU595" s="27">
        <f t="shared" si="338"/>
        <v>2213.976022170802</v>
      </c>
      <c r="AV595" s="82">
        <f t="shared" si="339"/>
        <v>4.89768374670236E-7</v>
      </c>
      <c r="AW595" s="82">
        <f t="shared" si="340"/>
        <v>9633328.2889918946</v>
      </c>
      <c r="AX595" s="82">
        <f t="shared" si="341"/>
        <v>9.6333282889918949E-6</v>
      </c>
      <c r="AY595" s="70">
        <f t="shared" si="342"/>
        <v>0.13963269631800207</v>
      </c>
      <c r="AZ595" s="16">
        <f t="shared" si="343"/>
        <v>633.55242775006047</v>
      </c>
      <c r="BA595" s="22" t="s">
        <v>320</v>
      </c>
      <c r="BB595" s="23">
        <v>119.1717965126996</v>
      </c>
      <c r="BC595" s="23">
        <v>15.340575855693221</v>
      </c>
      <c r="BD595" s="23">
        <v>0.30828486841417657</v>
      </c>
      <c r="BE595" s="23">
        <v>3.9290563624629599E-2</v>
      </c>
      <c r="BF595" s="23">
        <v>0.48219646139743366</v>
      </c>
      <c r="BG595" s="23">
        <v>312.81425699278566</v>
      </c>
      <c r="BH595" s="42" cm="1">
        <f t="array" ref="BH595">_xll.Bimoment(BE595,AY595,AD595,AE595,$O$75)</f>
        <v>0.13171475456807819</v>
      </c>
      <c r="BI595" s="42">
        <f t="shared" si="344"/>
        <v>4.6275869133912365E-2</v>
      </c>
      <c r="BJ595" s="42">
        <f t="shared" si="345"/>
        <v>2.1306355355129476</v>
      </c>
      <c r="BK595" s="24">
        <f t="shared" si="346"/>
        <v>0.54038697954603754</v>
      </c>
      <c r="BL595" s="26" cm="1">
        <f t="array" ref="BL595">_xll.TCVN5575AnnexEHeSoCx(1,BK595)</f>
        <v>1.1159613020453962</v>
      </c>
      <c r="BM595" s="26">
        <f t="shared" si="347"/>
        <v>1.47</v>
      </c>
      <c r="BN595" s="24">
        <f t="shared" si="348"/>
        <v>1</v>
      </c>
      <c r="BO595" s="26" cm="1">
        <f t="array" ref="BO595">noisuy1chieu(BQ595*BN595,$C$92:$M$92,$C$93:$M$93)</f>
        <v>2.1192576885223389</v>
      </c>
      <c r="BP595" s="24">
        <f t="shared" si="349"/>
        <v>3.9591814859259035E-2</v>
      </c>
      <c r="BQ595" s="26">
        <f t="shared" si="350"/>
        <v>0.33122384794304827</v>
      </c>
      <c r="BR595" s="24">
        <f t="shared" si="351"/>
        <v>4.1934645795269308E-3</v>
      </c>
      <c r="BS595" s="24">
        <f t="shared" si="352"/>
        <v>1.8823973832168565E-3</v>
      </c>
      <c r="BT595" s="42">
        <f t="shared" si="353"/>
        <v>0.37500912738183423</v>
      </c>
      <c r="BU595" s="42">
        <f t="shared" si="354"/>
        <v>0.3726980601855242</v>
      </c>
      <c r="BV595" s="28">
        <f t="shared" si="355"/>
        <v>0.37500912738183423</v>
      </c>
      <c r="BW595" s="5" t="str">
        <f t="shared" si="356"/>
        <v>OK</v>
      </c>
      <c r="BX595" s="51">
        <v>1.2</v>
      </c>
      <c r="BY595" s="96" cm="1">
        <f t="array" ref="BY595">_xll.DCETCVNPhuLucFHeSoOnDinh(AE595*1000, BX595*1000, AH595, AI595, AJ595, AK595, AL595, AM595, $D$29)</f>
        <v>1</v>
      </c>
      <c r="BZ595" s="52">
        <f t="shared" si="357"/>
        <v>0.3696329966190105</v>
      </c>
      <c r="CA595" s="54">
        <f t="shared" si="358"/>
        <v>0.37570885858175429</v>
      </c>
      <c r="CB595" s="5" t="str">
        <f t="shared" si="359"/>
        <v>OK</v>
      </c>
      <c r="CC595" s="56">
        <f t="shared" si="360"/>
        <v>0.40527421278457681</v>
      </c>
      <c r="CD595" s="55">
        <f t="shared" si="361"/>
        <v>0.40527421278457681</v>
      </c>
      <c r="CE595" s="54">
        <f t="shared" si="362"/>
        <v>0.40527421278457681</v>
      </c>
      <c r="CF595" s="52">
        <f t="shared" si="363"/>
        <v>0.38</v>
      </c>
      <c r="CG595" s="5" t="str">
        <f t="shared" si="364"/>
        <v>Check</v>
      </c>
      <c r="CH595" s="57">
        <f t="shared" si="365"/>
        <v>3.4673286780698911</v>
      </c>
      <c r="CI595" s="6">
        <f t="shared" si="366"/>
        <v>3.2</v>
      </c>
      <c r="CJ595" s="5" t="str">
        <f t="shared" si="367"/>
        <v>Gia cường</v>
      </c>
      <c r="DN595" s="181"/>
      <c r="DP595" s="27"/>
      <c r="DQ595" s="27"/>
      <c r="DR595" s="5"/>
      <c r="DS595" s="5"/>
      <c r="DT595" s="27"/>
      <c r="DU595" s="27"/>
      <c r="DV595" s="82"/>
      <c r="DW595" s="82"/>
      <c r="DX595" s="82"/>
      <c r="DY595" s="70"/>
      <c r="DZ595" s="16"/>
      <c r="EH595" s="42"/>
      <c r="EI595" s="42"/>
      <c r="EJ595" s="42"/>
      <c r="EK595" s="24"/>
      <c r="EL595" s="26"/>
      <c r="EM595" s="26"/>
      <c r="EN595" s="24"/>
      <c r="EO595" s="26"/>
      <c r="EP595" s="24"/>
      <c r="EQ595" s="26"/>
      <c r="ER595" s="24"/>
      <c r="ES595" s="24"/>
      <c r="ET595" s="42"/>
      <c r="EU595" s="42"/>
      <c r="EV595" s="28"/>
      <c r="EX595" s="51"/>
      <c r="EY595" s="96"/>
      <c r="EZ595" s="52"/>
      <c r="FA595" s="54"/>
      <c r="FB595" s="5"/>
      <c r="FC595" s="56"/>
      <c r="FD595" s="55"/>
      <c r="FE595" s="54"/>
      <c r="FF595" s="52"/>
      <c r="FG595" s="5"/>
      <c r="FH595" s="57"/>
      <c r="FI595" s="6"/>
      <c r="FJ595" s="5"/>
    </row>
    <row r="596" spans="27:166">
      <c r="AA596" s="18" t="s">
        <v>131</v>
      </c>
      <c r="AB596" s="22" t="s">
        <v>343</v>
      </c>
      <c r="AC596" s="22" t="s">
        <v>211</v>
      </c>
      <c r="AD596" s="74">
        <v>9.2899999999999991</v>
      </c>
      <c r="AE596" s="74">
        <v>10.5</v>
      </c>
      <c r="AF596" s="22">
        <v>724</v>
      </c>
      <c r="AG596" s="22">
        <v>874</v>
      </c>
      <c r="AH596" s="22">
        <v>856.73657033341397</v>
      </c>
      <c r="AI596" s="6">
        <v>8</v>
      </c>
      <c r="AJ596" s="6">
        <v>300</v>
      </c>
      <c r="AK596" s="6">
        <v>12</v>
      </c>
      <c r="AL596" s="6">
        <v>300</v>
      </c>
      <c r="AM596" s="6">
        <v>12</v>
      </c>
      <c r="AN596" s="5" t="str" cm="1">
        <f t="array" ref="AN596">_xll.Dce_Name_SectI(AF596, AG596, AJ596, AI596, AK596, "x", "-", $Q$14)</f>
        <v>(724-874)x300x8x12</v>
      </c>
      <c r="AO596" s="5">
        <f t="shared" si="332"/>
        <v>832.73657033341397</v>
      </c>
      <c r="AP596" s="27">
        <f t="shared" si="333"/>
        <v>138.6189256266731</v>
      </c>
      <c r="AQ596" s="27">
        <f t="shared" si="334"/>
        <v>166950.4396903282</v>
      </c>
      <c r="AR596" s="5">
        <f t="shared" si="335"/>
        <v>5403.5530093667558</v>
      </c>
      <c r="AS596" s="5">
        <f t="shared" si="336"/>
        <v>3897.3576119286358</v>
      </c>
      <c r="AT596" s="27">
        <f t="shared" si="337"/>
        <v>360.23686729111705</v>
      </c>
      <c r="AU596" s="27">
        <f t="shared" si="338"/>
        <v>2213.976022170802</v>
      </c>
      <c r="AV596" s="82">
        <f t="shared" si="339"/>
        <v>4.89768374670236E-7</v>
      </c>
      <c r="AW596" s="82">
        <f t="shared" si="340"/>
        <v>9633328.2889918946</v>
      </c>
      <c r="AX596" s="82">
        <f t="shared" si="341"/>
        <v>9.6333282889918949E-6</v>
      </c>
      <c r="AY596" s="70">
        <f t="shared" si="342"/>
        <v>0.13963269631800207</v>
      </c>
      <c r="AZ596" s="16">
        <f t="shared" si="343"/>
        <v>633.55242775006047</v>
      </c>
      <c r="BA596" s="22" t="s">
        <v>320</v>
      </c>
      <c r="BB596" s="23">
        <v>119.38868646523042</v>
      </c>
      <c r="BC596" s="23">
        <v>32.189202785186353</v>
      </c>
      <c r="BD596" s="23">
        <v>3.3701211147008507</v>
      </c>
      <c r="BE596" s="23">
        <v>0.3863836585846967</v>
      </c>
      <c r="BF596" s="23">
        <v>0.81914776218559382</v>
      </c>
      <c r="BG596" s="23">
        <v>312.3457256476031</v>
      </c>
      <c r="BH596" s="42" cm="1">
        <f t="array" ref="BH596">_xll.Bimoment(BE596,AY596,AD596,AE596,$O$75)</f>
        <v>1.295283754282851</v>
      </c>
      <c r="BI596" s="42">
        <f t="shared" si="344"/>
        <v>0.50588043607708832</v>
      </c>
      <c r="BJ596" s="42">
        <f t="shared" si="345"/>
        <v>4.4707226090536603</v>
      </c>
      <c r="BK596" s="24">
        <f t="shared" si="346"/>
        <v>0.54038697954603754</v>
      </c>
      <c r="BL596" s="26" cm="1">
        <f t="array" ref="BL596">_xll.TCVN5575AnnexEHeSoCx(1,BK596)</f>
        <v>1.1159613020453962</v>
      </c>
      <c r="BM596" s="26">
        <f t="shared" si="347"/>
        <v>1.47</v>
      </c>
      <c r="BN596" s="24">
        <f t="shared" si="348"/>
        <v>1</v>
      </c>
      <c r="BO596" s="26" cm="1">
        <f t="array" ref="BO596">noisuy1chieu(BQ596*BN596,$C$92:$M$92,$C$93:$M$93)</f>
        <v>2.1182208061218262</v>
      </c>
      <c r="BP596" s="24">
        <f t="shared" si="349"/>
        <v>3.9663871059607739E-2</v>
      </c>
      <c r="BQ596" s="26">
        <f t="shared" si="350"/>
        <v>0.33072774282135337</v>
      </c>
      <c r="BR596" s="24">
        <f t="shared" si="351"/>
        <v>7.1237916515791335E-3</v>
      </c>
      <c r="BS596" s="24">
        <f t="shared" si="352"/>
        <v>1.8520569626237941E-2</v>
      </c>
      <c r="BT596" s="42">
        <f t="shared" si="353"/>
        <v>0.3775154055325402</v>
      </c>
      <c r="BU596" s="42">
        <f t="shared" si="354"/>
        <v>0.38891218350719903</v>
      </c>
      <c r="BV596" s="28">
        <f t="shared" si="355"/>
        <v>0.38891218350719903</v>
      </c>
      <c r="BW596" s="5" t="str">
        <f t="shared" si="356"/>
        <v>OK</v>
      </c>
      <c r="BX596" s="51">
        <v>1.2</v>
      </c>
      <c r="BY596" s="96" cm="1">
        <f t="array" ref="BY596">_xll.DCETCVNPhuLucFHeSoOnDinh(AE596*1000, BX596*1000, AH596, AI596, AJ596, AK596, AL596, AM596, $D$29)</f>
        <v>1</v>
      </c>
      <c r="BZ596" s="52">
        <f t="shared" si="357"/>
        <v>0.36907936250145246</v>
      </c>
      <c r="CA596" s="54">
        <f t="shared" si="358"/>
        <v>0.39472372377926951</v>
      </c>
      <c r="CB596" s="5" t="str">
        <f t="shared" si="359"/>
        <v>OK</v>
      </c>
      <c r="CC596" s="56">
        <f t="shared" si="360"/>
        <v>0.40527421278457681</v>
      </c>
      <c r="CD596" s="55">
        <f t="shared" si="361"/>
        <v>0.40527421278457681</v>
      </c>
      <c r="CE596" s="54">
        <f t="shared" si="362"/>
        <v>0.40527421278457681</v>
      </c>
      <c r="CF596" s="52">
        <f t="shared" si="363"/>
        <v>0.38</v>
      </c>
      <c r="CG596" s="5" t="str">
        <f t="shared" si="364"/>
        <v>Check</v>
      </c>
      <c r="CH596" s="57">
        <f t="shared" si="365"/>
        <v>3.4673286780698911</v>
      </c>
      <c r="CI596" s="6">
        <f t="shared" si="366"/>
        <v>3.2</v>
      </c>
      <c r="CJ596" s="5" t="str">
        <f t="shared" si="367"/>
        <v>Gia cường</v>
      </c>
      <c r="DN596" s="181"/>
      <c r="DP596" s="27"/>
      <c r="DQ596" s="27"/>
      <c r="DR596" s="5"/>
      <c r="DS596" s="5"/>
      <c r="DT596" s="27"/>
      <c r="DU596" s="27"/>
      <c r="DV596" s="82"/>
      <c r="DW596" s="82"/>
      <c r="DX596" s="82"/>
      <c r="DY596" s="70"/>
      <c r="DZ596" s="16"/>
      <c r="EH596" s="42"/>
      <c r="EI596" s="42"/>
      <c r="EJ596" s="42"/>
      <c r="EK596" s="24"/>
      <c r="EL596" s="26"/>
      <c r="EM596" s="26"/>
      <c r="EN596" s="24"/>
      <c r="EO596" s="26"/>
      <c r="EP596" s="24"/>
      <c r="EQ596" s="26"/>
      <c r="ER596" s="24"/>
      <c r="ES596" s="24"/>
      <c r="ET596" s="42"/>
      <c r="EU596" s="42"/>
      <c r="EV596" s="28"/>
      <c r="EX596" s="51"/>
      <c r="EY596" s="96"/>
      <c r="EZ596" s="52"/>
      <c r="FA596" s="54"/>
      <c r="FB596" s="5"/>
      <c r="FC596" s="56"/>
      <c r="FD596" s="55"/>
      <c r="FE596" s="54"/>
      <c r="FF596" s="52"/>
      <c r="FG596" s="5"/>
      <c r="FH596" s="57"/>
      <c r="FI596" s="6"/>
      <c r="FJ596" s="5"/>
    </row>
    <row r="597" spans="27:166">
      <c r="AA597" s="18" t="s">
        <v>131</v>
      </c>
      <c r="AB597" s="22" t="s">
        <v>343</v>
      </c>
      <c r="AC597" s="22" t="s">
        <v>211</v>
      </c>
      <c r="AD597" s="74">
        <v>10.5</v>
      </c>
      <c r="AE597" s="74">
        <v>10.5</v>
      </c>
      <c r="AF597" s="22">
        <v>724</v>
      </c>
      <c r="AG597" s="22">
        <v>874</v>
      </c>
      <c r="AH597" s="22">
        <v>874</v>
      </c>
      <c r="AI597" s="6">
        <v>8</v>
      </c>
      <c r="AJ597" s="6">
        <v>300</v>
      </c>
      <c r="AK597" s="6">
        <v>12</v>
      </c>
      <c r="AL597" s="6">
        <v>300</v>
      </c>
      <c r="AM597" s="6">
        <v>12</v>
      </c>
      <c r="AN597" s="5" t="str" cm="1">
        <f t="array" ref="AN597">_xll.Dce_Name_SectI(AF597, AG597, AJ597, AI597, AK597, "x", "-", $Q$14)</f>
        <v>(724-874)x300x8x12</v>
      </c>
      <c r="AO597" s="5">
        <f t="shared" si="332"/>
        <v>850</v>
      </c>
      <c r="AP597" s="27">
        <f t="shared" si="333"/>
        <v>140</v>
      </c>
      <c r="AQ597" s="27">
        <f t="shared" si="334"/>
        <v>174698.22666666668</v>
      </c>
      <c r="AR597" s="5">
        <f t="shared" si="335"/>
        <v>5403.626666666667</v>
      </c>
      <c r="AS597" s="5">
        <f t="shared" si="336"/>
        <v>3997.6710907704046</v>
      </c>
      <c r="AT597" s="27">
        <f t="shared" si="337"/>
        <v>360.24177777777783</v>
      </c>
      <c r="AU597" s="27">
        <f t="shared" si="338"/>
        <v>2274.1</v>
      </c>
      <c r="AV597" s="82">
        <f t="shared" si="339"/>
        <v>4.9271466666666671E-7</v>
      </c>
      <c r="AW597" s="82">
        <f t="shared" si="340"/>
        <v>10031094</v>
      </c>
      <c r="AX597" s="82">
        <f t="shared" si="341"/>
        <v>1.0031094E-5</v>
      </c>
      <c r="AY597" s="70">
        <f t="shared" si="342"/>
        <v>0.13724721180314908</v>
      </c>
      <c r="AZ597" s="16">
        <f t="shared" si="343"/>
        <v>646.5</v>
      </c>
      <c r="BA597" s="22" t="s">
        <v>320</v>
      </c>
      <c r="BB597" s="23">
        <v>119.75730002872605</v>
      </c>
      <c r="BC597" s="23">
        <v>40.615223623776764</v>
      </c>
      <c r="BD597" s="23">
        <v>3.3701211147008507</v>
      </c>
      <c r="BE597" s="23">
        <v>0.3863836585846967</v>
      </c>
      <c r="BF597" s="23">
        <v>3.2534416560204189</v>
      </c>
      <c r="BG597" s="23">
        <v>268.35467575283292</v>
      </c>
      <c r="BH597" s="42" cm="1">
        <f t="array" ref="BH597">_xll.Bimoment(BE597,AY597,AD597,AE597,$O$75)</f>
        <v>3.4328043942754958</v>
      </c>
      <c r="BI597" s="42">
        <f t="shared" si="344"/>
        <v>0.49560604627953686</v>
      </c>
      <c r="BJ597" s="42">
        <f t="shared" si="345"/>
        <v>5.6410032810801054</v>
      </c>
      <c r="BK597" s="24">
        <f t="shared" si="346"/>
        <v>0.52941176470588236</v>
      </c>
      <c r="BL597" s="26" cm="1">
        <f t="array" ref="BL597">_xll.TCVN5575AnnexEHeSoCx(1,BK597)</f>
        <v>1.1170588235294117</v>
      </c>
      <c r="BM597" s="26">
        <f t="shared" si="347"/>
        <v>1.47</v>
      </c>
      <c r="BN597" s="24">
        <f t="shared" si="348"/>
        <v>1</v>
      </c>
      <c r="BO597" s="26" cm="1">
        <f t="array" ref="BO597">noisuy1chieu(BQ597*BN597,$C$92:$M$92,$C$93:$M$93)</f>
        <v>2.0053980350494385</v>
      </c>
      <c r="BP597" s="24">
        <f t="shared" si="349"/>
        <v>3.9393848693659889E-2</v>
      </c>
      <c r="BQ597" s="26">
        <f t="shared" si="350"/>
        <v>0.27674546691161389</v>
      </c>
      <c r="BR597" s="24">
        <f t="shared" si="351"/>
        <v>2.8293460169766454E-2</v>
      </c>
      <c r="BS597" s="24">
        <f t="shared" si="352"/>
        <v>5.0806953396903075E-2</v>
      </c>
      <c r="BT597" s="42">
        <f t="shared" si="353"/>
        <v>0.34443277577504022</v>
      </c>
      <c r="BU597" s="42">
        <f t="shared" si="354"/>
        <v>0.36694626900217681</v>
      </c>
      <c r="BV597" s="28">
        <f t="shared" si="355"/>
        <v>0.36694626900217681</v>
      </c>
      <c r="BW597" s="5" t="str">
        <f t="shared" si="356"/>
        <v>OK</v>
      </c>
      <c r="BX597" s="51">
        <v>1.2</v>
      </c>
      <c r="BY597" s="96" cm="1">
        <f t="array" ref="BY597">_xll.DCETCVNPhuLucFHeSoOnDinh(AE597*1000, BX597*1000, AH597, AI597, AJ597, AK597, AL597, AM597, $D$29)</f>
        <v>1</v>
      </c>
      <c r="BZ597" s="52">
        <f t="shared" si="357"/>
        <v>0.30914096568538507</v>
      </c>
      <c r="CA597" s="54">
        <f t="shared" si="358"/>
        <v>0.3882413792520546</v>
      </c>
      <c r="CB597" s="5" t="str">
        <f t="shared" si="359"/>
        <v>OK</v>
      </c>
      <c r="CC597" s="56">
        <f t="shared" si="360"/>
        <v>0.40527421278457681</v>
      </c>
      <c r="CD597" s="55">
        <f t="shared" si="361"/>
        <v>0.40527421278457681</v>
      </c>
      <c r="CE597" s="54">
        <f t="shared" si="362"/>
        <v>0.40527421278457681</v>
      </c>
      <c r="CF597" s="52">
        <f t="shared" si="363"/>
        <v>0.38</v>
      </c>
      <c r="CG597" s="5" t="str">
        <f t="shared" si="364"/>
        <v>Check</v>
      </c>
      <c r="CH597" s="57">
        <f t="shared" si="365"/>
        <v>3.5392097349338045</v>
      </c>
      <c r="CI597" s="6">
        <f t="shared" si="366"/>
        <v>3.2</v>
      </c>
      <c r="CJ597" s="5" t="str">
        <f t="shared" si="367"/>
        <v>Gia cường</v>
      </c>
      <c r="DN597" s="181"/>
      <c r="DP597" s="27"/>
      <c r="DQ597" s="27"/>
      <c r="DR597" s="5"/>
      <c r="DS597" s="5"/>
      <c r="DT597" s="27"/>
      <c r="DU597" s="27"/>
      <c r="DV597" s="82"/>
      <c r="DW597" s="82"/>
      <c r="DX597" s="82"/>
      <c r="DY597" s="70"/>
      <c r="DZ597" s="16"/>
      <c r="EH597" s="42"/>
      <c r="EI597" s="42"/>
      <c r="EJ597" s="42"/>
      <c r="EK597" s="24"/>
      <c r="EL597" s="26"/>
      <c r="EM597" s="26"/>
      <c r="EN597" s="24"/>
      <c r="EO597" s="26"/>
      <c r="EP597" s="24"/>
      <c r="EQ597" s="26"/>
      <c r="ER597" s="24"/>
      <c r="ES597" s="24"/>
      <c r="ET597" s="42"/>
      <c r="EU597" s="42"/>
      <c r="EV597" s="28"/>
      <c r="EX597" s="51"/>
      <c r="EY597" s="96"/>
      <c r="EZ597" s="52"/>
      <c r="FA597" s="54"/>
      <c r="FB597" s="5"/>
      <c r="FC597" s="56"/>
      <c r="FD597" s="55"/>
      <c r="FE597" s="54"/>
      <c r="FF597" s="52"/>
      <c r="FG597" s="5"/>
      <c r="FH597" s="57"/>
      <c r="FI597" s="6"/>
      <c r="FJ597" s="5"/>
    </row>
    <row r="598" spans="27:166">
      <c r="AA598" s="18" t="s">
        <v>131</v>
      </c>
      <c r="AB598" s="22" t="s">
        <v>343</v>
      </c>
      <c r="AC598" s="22" t="s">
        <v>211</v>
      </c>
      <c r="AD598" s="74">
        <v>0</v>
      </c>
      <c r="AE598" s="74">
        <v>10.5</v>
      </c>
      <c r="AF598" s="22">
        <v>724</v>
      </c>
      <c r="AG598" s="22">
        <v>874</v>
      </c>
      <c r="AH598" s="22">
        <v>724</v>
      </c>
      <c r="AI598" s="6">
        <v>8</v>
      </c>
      <c r="AJ598" s="6">
        <v>300</v>
      </c>
      <c r="AK598" s="6">
        <v>12</v>
      </c>
      <c r="AL598" s="6">
        <v>300</v>
      </c>
      <c r="AM598" s="6">
        <v>12</v>
      </c>
      <c r="AN598" s="5" t="str" cm="1">
        <f t="array" ref="AN598">_xll.Dce_Name_SectI(AF598, AG598, AJ598, AI598, AK598, "x", "-", $Q$14)</f>
        <v>(724-874)x300x8x12</v>
      </c>
      <c r="AO598" s="5">
        <f t="shared" si="332"/>
        <v>700</v>
      </c>
      <c r="AP598" s="27">
        <f t="shared" si="333"/>
        <v>128</v>
      </c>
      <c r="AQ598" s="27">
        <f t="shared" si="334"/>
        <v>114125.22666666665</v>
      </c>
      <c r="AR598" s="5">
        <f t="shared" si="335"/>
        <v>5402.9866666666676</v>
      </c>
      <c r="AS598" s="5">
        <f t="shared" si="336"/>
        <v>3152.6305709023936</v>
      </c>
      <c r="AT598" s="27">
        <f t="shared" si="337"/>
        <v>360.19911111111116</v>
      </c>
      <c r="AU598" s="27">
        <f t="shared" si="338"/>
        <v>1771.6</v>
      </c>
      <c r="AV598" s="82">
        <f t="shared" si="339"/>
        <v>4.6711466666666669E-7</v>
      </c>
      <c r="AW598" s="82">
        <f t="shared" si="340"/>
        <v>6843744</v>
      </c>
      <c r="AX598" s="82">
        <f t="shared" si="341"/>
        <v>6.8437439999999997E-6</v>
      </c>
      <c r="AY598" s="70">
        <f t="shared" si="342"/>
        <v>0.16178744234285594</v>
      </c>
      <c r="AZ598" s="16">
        <f t="shared" si="343"/>
        <v>534</v>
      </c>
      <c r="BA598" s="22" t="s">
        <v>321</v>
      </c>
      <c r="BB598" s="23">
        <v>38.526919241998257</v>
      </c>
      <c r="BC598" s="23">
        <v>7.8525436487382763</v>
      </c>
      <c r="BD598" s="23">
        <v>0.32140290324418963</v>
      </c>
      <c r="BE598" s="23">
        <v>3.5833198731589494E-2</v>
      </c>
      <c r="BF598" s="23">
        <v>0.17595579538895123</v>
      </c>
      <c r="BG598" s="23">
        <v>133.95978321544089</v>
      </c>
      <c r="BH598" s="42" cm="1">
        <f t="array" ref="BH598">_xll.Bimoment(BE598,AY598,AD598,AE598,$O$75)</f>
        <v>0.31439798903205679</v>
      </c>
      <c r="BI598" s="42">
        <f t="shared" si="344"/>
        <v>5.7393375579319575E-2</v>
      </c>
      <c r="BJ598" s="42">
        <f t="shared" si="345"/>
        <v>1.0906310623247606</v>
      </c>
      <c r="BK598" s="24">
        <f t="shared" si="346"/>
        <v>0.6428571428571429</v>
      </c>
      <c r="BL598" s="26" cm="1">
        <f t="array" ref="BL598">_xll.TCVN5575AnnexEHeSoCx(1,BK598)</f>
        <v>1.1057142857142856</v>
      </c>
      <c r="BM598" s="26">
        <f t="shared" si="347"/>
        <v>1.47</v>
      </c>
      <c r="BN598" s="24">
        <f t="shared" si="348"/>
        <v>1</v>
      </c>
      <c r="BO598" s="26" cm="1">
        <f t="array" ref="BO598">noisuy1chieu(BQ598*BN598,$C$92:$M$92,$C$93:$M$93)</f>
        <v>1.7968785762786865</v>
      </c>
      <c r="BP598" s="24">
        <f t="shared" si="349"/>
        <v>1.3861453263465658E-2</v>
      </c>
      <c r="BQ598" s="26">
        <f t="shared" si="350"/>
        <v>0.17697539278391927</v>
      </c>
      <c r="BR598" s="24">
        <f t="shared" si="351"/>
        <v>1.5303756824698554E-3</v>
      </c>
      <c r="BS598" s="24">
        <f t="shared" si="352"/>
        <v>6.2872826102951269E-3</v>
      </c>
      <c r="BT598" s="42">
        <f t="shared" si="353"/>
        <v>0.19236722172985479</v>
      </c>
      <c r="BU598" s="42">
        <f t="shared" si="354"/>
        <v>0.19712412865768006</v>
      </c>
      <c r="BV598" s="28">
        <f t="shared" si="355"/>
        <v>0.19712412865768006</v>
      </c>
      <c r="BW598" s="5" t="str">
        <f t="shared" si="356"/>
        <v>OK</v>
      </c>
      <c r="BX598" s="51">
        <v>1.2</v>
      </c>
      <c r="BY598" s="96" cm="1">
        <f t="array" ref="BY598">_xll.DCETCVNPhuLucFHeSoOnDinh(AE598*1000, BX598*1000, AH598, AI598, AJ598, AK598, AL598, AM598, $D$29)</f>
        <v>1</v>
      </c>
      <c r="BZ598" s="52">
        <f t="shared" si="357"/>
        <v>0.19568422002107641</v>
      </c>
      <c r="CA598" s="54">
        <f t="shared" si="358"/>
        <v>0.20350187831384139</v>
      </c>
      <c r="CB598" s="5" t="str">
        <f t="shared" si="359"/>
        <v>OK</v>
      </c>
      <c r="CC598" s="56">
        <f t="shared" si="360"/>
        <v>0.40527421278457681</v>
      </c>
      <c r="CD598" s="55">
        <f t="shared" si="361"/>
        <v>0.40527421278457681</v>
      </c>
      <c r="CE598" s="54">
        <f t="shared" si="362"/>
        <v>0.40527421278457681</v>
      </c>
      <c r="CF598" s="52">
        <f t="shared" si="363"/>
        <v>0.38</v>
      </c>
      <c r="CG598" s="5" t="str">
        <f t="shared" si="364"/>
        <v>Check</v>
      </c>
      <c r="CH598" s="57">
        <f t="shared" si="365"/>
        <v>2.9146433111219565</v>
      </c>
      <c r="CI598" s="6">
        <f t="shared" si="366"/>
        <v>3.2</v>
      </c>
      <c r="CJ598" s="5" t="str">
        <f t="shared" si="367"/>
        <v>OK</v>
      </c>
      <c r="DN598" s="181"/>
      <c r="DP598" s="27"/>
      <c r="DQ598" s="27"/>
      <c r="DR598" s="5"/>
      <c r="DS598" s="5"/>
      <c r="DT598" s="27"/>
      <c r="DU598" s="27"/>
      <c r="DV598" s="82"/>
      <c r="DW598" s="82"/>
      <c r="DX598" s="82"/>
      <c r="DY598" s="70"/>
      <c r="DZ598" s="16"/>
      <c r="EH598" s="42"/>
      <c r="EI598" s="42"/>
      <c r="EJ598" s="42"/>
      <c r="EK598" s="24"/>
      <c r="EL598" s="26"/>
      <c r="EM598" s="26"/>
      <c r="EN598" s="24"/>
      <c r="EO598" s="26"/>
      <c r="EP598" s="24"/>
      <c r="EQ598" s="26"/>
      <c r="ER598" s="24"/>
      <c r="ES598" s="24"/>
      <c r="ET598" s="42"/>
      <c r="EU598" s="42"/>
      <c r="EV598" s="28"/>
      <c r="EX598" s="51"/>
      <c r="EY598" s="96"/>
      <c r="EZ598" s="52"/>
      <c r="FA598" s="54"/>
      <c r="FB598" s="5"/>
      <c r="FC598" s="56"/>
      <c r="FD598" s="55"/>
      <c r="FE598" s="54"/>
      <c r="FF598" s="52"/>
      <c r="FG598" s="5"/>
      <c r="FH598" s="57"/>
      <c r="FI598" s="6"/>
      <c r="FJ598" s="5"/>
    </row>
    <row r="599" spans="27:166">
      <c r="AA599" s="18" t="s">
        <v>131</v>
      </c>
      <c r="AB599" s="22" t="s">
        <v>343</v>
      </c>
      <c r="AC599" s="22" t="s">
        <v>211</v>
      </c>
      <c r="AD599" s="74">
        <v>5.25</v>
      </c>
      <c r="AE599" s="74">
        <v>10.5</v>
      </c>
      <c r="AF599" s="22">
        <v>724</v>
      </c>
      <c r="AG599" s="22">
        <v>874</v>
      </c>
      <c r="AH599" s="22">
        <v>798.99999999999989</v>
      </c>
      <c r="AI599" s="6">
        <v>8</v>
      </c>
      <c r="AJ599" s="6">
        <v>300</v>
      </c>
      <c r="AK599" s="6">
        <v>12</v>
      </c>
      <c r="AL599" s="6">
        <v>300</v>
      </c>
      <c r="AM599" s="6">
        <v>12</v>
      </c>
      <c r="AN599" s="5" t="str" cm="1">
        <f t="array" ref="AN599">_xll.Dce_Name_SectI(AF599, AG599, AJ599, AI599, AK599, "x", "-", $Q$14)</f>
        <v>(724-874)x300x8x12</v>
      </c>
      <c r="AO599" s="5">
        <f t="shared" si="332"/>
        <v>774.99999999999989</v>
      </c>
      <c r="AP599" s="27">
        <f t="shared" si="333"/>
        <v>134</v>
      </c>
      <c r="AQ599" s="27">
        <f t="shared" si="334"/>
        <v>142527.3516666666</v>
      </c>
      <c r="AR599" s="5">
        <f t="shared" si="335"/>
        <v>5403.3066666666673</v>
      </c>
      <c r="AS599" s="5">
        <f t="shared" si="336"/>
        <v>3567.6433458489764</v>
      </c>
      <c r="AT599" s="27">
        <f t="shared" si="337"/>
        <v>360.22044444444447</v>
      </c>
      <c r="AU599" s="27">
        <f t="shared" si="338"/>
        <v>2017.2249999999995</v>
      </c>
      <c r="AV599" s="82">
        <f t="shared" si="339"/>
        <v>4.799146666666667E-7</v>
      </c>
      <c r="AW599" s="82">
        <f t="shared" si="340"/>
        <v>8361481.4999999972</v>
      </c>
      <c r="AX599" s="82">
        <f t="shared" si="341"/>
        <v>8.3614814999999972E-6</v>
      </c>
      <c r="AY599" s="70">
        <f t="shared" si="342"/>
        <v>0.1483611975238546</v>
      </c>
      <c r="AZ599" s="16">
        <f t="shared" si="343"/>
        <v>590.24999999999989</v>
      </c>
      <c r="BA599" s="22" t="s">
        <v>321</v>
      </c>
      <c r="BB599" s="23">
        <v>40.092681939032595</v>
      </c>
      <c r="BC599" s="23">
        <v>8.2640390922350573</v>
      </c>
      <c r="BD599" s="23">
        <v>0.32140290324418963</v>
      </c>
      <c r="BE599" s="23">
        <v>3.5833198731589494E-2</v>
      </c>
      <c r="BF599" s="23">
        <v>1.8633210374214328</v>
      </c>
      <c r="BG599" s="23">
        <v>132.78477064886508</v>
      </c>
      <c r="BH599" s="42" cm="1">
        <f t="array" ref="BH599">_xll.Bimoment(BE599,AY599,AD599,AE599,$O$75)</f>
        <v>-0.15365955154201655</v>
      </c>
      <c r="BI599" s="42">
        <f t="shared" si="344"/>
        <v>5.1839177942611239E-2</v>
      </c>
      <c r="BJ599" s="42">
        <f t="shared" si="345"/>
        <v>1.147783207254869</v>
      </c>
      <c r="BK599" s="24">
        <f t="shared" si="346"/>
        <v>0.58064516129032262</v>
      </c>
      <c r="BL599" s="26" cm="1">
        <f t="array" ref="BL599">_xll.TCVN5575AnnexEHeSoCx(1,BK599)</f>
        <v>1.1119354838709676</v>
      </c>
      <c r="BM599" s="26">
        <f t="shared" si="347"/>
        <v>1.47</v>
      </c>
      <c r="BN599" s="24">
        <f t="shared" si="348"/>
        <v>1</v>
      </c>
      <c r="BO599" s="26" cm="1">
        <f t="array" ref="BO599">noisuy1chieu(BQ599*BN599,$C$92:$M$92,$C$93:$M$93)</f>
        <v>1.7491722106933594</v>
      </c>
      <c r="BP599" s="24">
        <f t="shared" si="349"/>
        <v>1.3778906793658102E-2</v>
      </c>
      <c r="BQ599" s="26">
        <f t="shared" si="350"/>
        <v>0.15414935023448215</v>
      </c>
      <c r="BR599" s="24">
        <f t="shared" si="351"/>
        <v>1.6205276551555192E-2</v>
      </c>
      <c r="BS599" s="24">
        <f t="shared" si="352"/>
        <v>2.8558422010980197E-3</v>
      </c>
      <c r="BT599" s="42">
        <f t="shared" si="353"/>
        <v>0.18413353357969542</v>
      </c>
      <c r="BU599" s="42">
        <f t="shared" si="354"/>
        <v>0.17078409922923826</v>
      </c>
      <c r="BV599" s="28">
        <f t="shared" si="355"/>
        <v>0.18413353357969542</v>
      </c>
      <c r="BW599" s="5" t="str">
        <f t="shared" si="356"/>
        <v>OK</v>
      </c>
      <c r="BX599" s="51">
        <v>1.2</v>
      </c>
      <c r="BY599" s="96" cm="1">
        <f t="array" ref="BY599">_xll.DCETCVNPhuLucFHeSoOnDinh(AE599*1000, BX599*1000, AH599, AI599, AJ599, AK599, AL599, AM599, $D$29)</f>
        <v>1</v>
      </c>
      <c r="BZ599" s="52">
        <f t="shared" si="357"/>
        <v>0.17140413234137414</v>
      </c>
      <c r="CA599" s="54">
        <f t="shared" si="358"/>
        <v>0.19046525109402734</v>
      </c>
      <c r="CB599" s="5" t="str">
        <f t="shared" si="359"/>
        <v>OK</v>
      </c>
      <c r="CC599" s="56">
        <f t="shared" si="360"/>
        <v>0.40527421278457681</v>
      </c>
      <c r="CD599" s="55">
        <f t="shared" si="361"/>
        <v>0.40527421278457681</v>
      </c>
      <c r="CE599" s="54">
        <f t="shared" si="362"/>
        <v>0.40527421278457681</v>
      </c>
      <c r="CF599" s="52">
        <f t="shared" si="363"/>
        <v>0.38</v>
      </c>
      <c r="CG599" s="5" t="str">
        <f t="shared" si="364"/>
        <v>Check</v>
      </c>
      <c r="CH599" s="57">
        <f t="shared" si="365"/>
        <v>3.2269265230278799</v>
      </c>
      <c r="CI599" s="6">
        <f t="shared" si="366"/>
        <v>3.2</v>
      </c>
      <c r="CJ599" s="5" t="str">
        <f t="shared" si="367"/>
        <v>Gia cường</v>
      </c>
      <c r="DN599" s="181"/>
      <c r="DP599" s="27"/>
      <c r="DQ599" s="27"/>
      <c r="DR599" s="5"/>
      <c r="DS599" s="5"/>
      <c r="DT599" s="27"/>
      <c r="DU599" s="27"/>
      <c r="DV599" s="82"/>
      <c r="DW599" s="82"/>
      <c r="DX599" s="82"/>
      <c r="DY599" s="70"/>
      <c r="DZ599" s="16"/>
      <c r="EH599" s="42"/>
      <c r="EI599" s="42"/>
      <c r="EJ599" s="42"/>
      <c r="EK599" s="24"/>
      <c r="EL599" s="26"/>
      <c r="EM599" s="26"/>
      <c r="EN599" s="24"/>
      <c r="EO599" s="26"/>
      <c r="EP599" s="24"/>
      <c r="EQ599" s="26"/>
      <c r="ER599" s="24"/>
      <c r="ES599" s="24"/>
      <c r="ET599" s="42"/>
      <c r="EU599" s="42"/>
      <c r="EV599" s="28"/>
      <c r="EX599" s="51"/>
      <c r="EY599" s="96"/>
      <c r="EZ599" s="52"/>
      <c r="FA599" s="54"/>
      <c r="FB599" s="5"/>
      <c r="FC599" s="56"/>
      <c r="FD599" s="55"/>
      <c r="FE599" s="54"/>
      <c r="FF599" s="52"/>
      <c r="FG599" s="5"/>
      <c r="FH599" s="57"/>
      <c r="FI599" s="6"/>
      <c r="FJ599" s="5"/>
    </row>
    <row r="600" spans="27:166">
      <c r="AA600" s="18" t="s">
        <v>131</v>
      </c>
      <c r="AB600" s="22" t="s">
        <v>343</v>
      </c>
      <c r="AC600" s="22" t="s">
        <v>211</v>
      </c>
      <c r="AD600" s="74">
        <v>6.47</v>
      </c>
      <c r="AE600" s="74">
        <v>10.5</v>
      </c>
      <c r="AF600" s="22">
        <v>724</v>
      </c>
      <c r="AG600" s="22">
        <v>874</v>
      </c>
      <c r="AH600" s="22">
        <v>816.4552427885651</v>
      </c>
      <c r="AI600" s="6">
        <v>8</v>
      </c>
      <c r="AJ600" s="6">
        <v>300</v>
      </c>
      <c r="AK600" s="6">
        <v>12</v>
      </c>
      <c r="AL600" s="6">
        <v>300</v>
      </c>
      <c r="AM600" s="6">
        <v>12</v>
      </c>
      <c r="AN600" s="5" t="str" cm="1">
        <f t="array" ref="AN600">_xll.Dce_Name_SectI(AF600, AG600, AJ600, AI600, AK600, "x", "-", $Q$14)</f>
        <v>(724-874)x300x8x12</v>
      </c>
      <c r="AO600" s="5">
        <f t="shared" ref="AO600:AO646" si="368">AH600-AK600-AM600</f>
        <v>792.4552427885651</v>
      </c>
      <c r="AP600" s="27">
        <f t="shared" ref="AP600:AP646" si="369">(AO600*AI600+AJ600*AK600+AL600*AM600)/100</f>
        <v>135.39641942308521</v>
      </c>
      <c r="AQ600" s="27">
        <f t="shared" ref="AQ600:AQ646" si="370">(AI600*AO600^3/12+AJ600*AK600^3/12+AJ600*AK600*(AO600/2+AK600/2)^2+AL600*AM600^3/12+AL600*AM600*(AO600/2+AM600/2)^2)/10000</f>
        <v>149672.00629356262</v>
      </c>
      <c r="AR600" s="5">
        <f t="shared" ref="AR600:AR646" si="371">(AO600*AI600^3/12+AK600*AJ600^3/12+AM600*AL600^3/12)/10000</f>
        <v>5403.3811423692314</v>
      </c>
      <c r="AS600" s="5">
        <f t="shared" ref="AS600:AS646" si="372">AQ600/(AH600/20)</f>
        <v>3666.3860662432589</v>
      </c>
      <c r="AT600" s="27">
        <f t="shared" ref="AT600:AT646" si="373">AR600/(MAX(AJ600,AL600)/20)</f>
        <v>360.22540949128211</v>
      </c>
      <c r="AU600" s="27">
        <f t="shared" ref="AU600:AU646" si="374">(AI600*AO600^2/8+AJ600*AK600*(AO600/2+AK600/2))/1000</f>
        <v>2076.0047488425012</v>
      </c>
      <c r="AV600" s="82">
        <f t="shared" ref="AV600:AV646" si="375">((2*AJ600*AK600^3+(AO600+AK600)*AI600^3)/3)/1000000000000</f>
        <v>4.8289369476924839E-7</v>
      </c>
      <c r="AW600" s="82">
        <f t="shared" ref="AW600:AW646" si="376">(AJ600^3*(AH600-AK600)^2*AK600/24)/1000000</f>
        <v>8736501.2082751244</v>
      </c>
      <c r="AX600" s="82">
        <f t="shared" ref="AX600:AX646" si="377">AW600/1000000000000</f>
        <v>8.736501208275125E-6</v>
      </c>
      <c r="AY600" s="70">
        <f t="shared" ref="AY600:AY646" si="378">SQRT(($K$80*AV600)/($B$29*AX600))</f>
        <v>0.1455918056309819</v>
      </c>
      <c r="AZ600" s="16">
        <f t="shared" ref="AZ600:AZ646" si="379">AJ600*(AH600-AK600)/400</f>
        <v>603.34143209142383</v>
      </c>
      <c r="BA600" s="22" t="s">
        <v>321</v>
      </c>
      <c r="BB600" s="23">
        <v>40.460786779825099</v>
      </c>
      <c r="BC600" s="23">
        <v>11.983861268967932</v>
      </c>
      <c r="BD600" s="23">
        <v>0.32140290324418963</v>
      </c>
      <c r="BE600" s="23">
        <v>3.5833198731589494E-2</v>
      </c>
      <c r="BF600" s="23">
        <v>2.2560326370569386</v>
      </c>
      <c r="BG600" s="23">
        <v>120.41345450090675</v>
      </c>
      <c r="BH600" s="42" cm="1">
        <f t="array" ref="BH600">_xll.Bimoment(BE600,AY600,AD600,AE600,$O$75)</f>
        <v>-0.1297400316920059</v>
      </c>
      <c r="BI600" s="42">
        <f t="shared" ref="BI600:BI646" si="380">ABS(BD600)/(AI600*AO600)*1000</f>
        <v>5.069732741517477E-2</v>
      </c>
      <c r="BJ600" s="42">
        <f t="shared" ref="BJ600:BJ646" si="381">ABS(BC600)/(AJ600*AK600+AL600*AM600)*1000</f>
        <v>1.6644251762455462</v>
      </c>
      <c r="BK600" s="24">
        <f t="shared" ref="BK600:BK646" si="382">(AJ600*AK600)/(AO600*AI600)</f>
        <v>0.56785541403764106</v>
      </c>
      <c r="BL600" s="26" cm="1">
        <f t="array" ref="BL600">_xll.TCVN5575AnnexEHeSoCx(1,BK600)</f>
        <v>1.1132144585962358</v>
      </c>
      <c r="BM600" s="26">
        <f t="shared" ref="BM600:BM646" si="383">1.47</f>
        <v>1.47</v>
      </c>
      <c r="BN600" s="24">
        <f t="shared" ref="BN600:BN646" si="384">IF(BI600&lt;=0.5*$L$38,1,1-0.2/(BK600+0.25)*(BI600/L615)^4)</f>
        <v>1</v>
      </c>
      <c r="BO600" s="26" cm="1">
        <f t="array" ref="BO600">noisuy1chieu(BQ600*BN600,$C$92:$M$92,$C$93:$M$93)</f>
        <v>1.7109609842300415</v>
      </c>
      <c r="BP600" s="24">
        <f t="shared" ref="BP600:BP646" si="385">ABS(BB600)/(AP600*$L$40)*10</f>
        <v>1.3762001350590598E-2</v>
      </c>
      <c r="BQ600" s="26">
        <f t="shared" ref="BQ600:BQ646" si="386">ABS(BG600)/(BL600*BN600*AS600*$L$40)*1000</f>
        <v>0.13586651500923894</v>
      </c>
      <c r="BR600" s="24">
        <f t="shared" ref="BR600:BR646" si="387">ABS(BF600)/(BM600*AT600*$L$40)*1000</f>
        <v>1.9620413311022586E-2</v>
      </c>
      <c r="BS600" s="24">
        <f t="shared" ref="BS600:BS646" si="388">ABS(BH600)*AZ600/(BO600*AW600*$L$40)*100000</f>
        <v>2.411648193074233E-3</v>
      </c>
      <c r="BT600" s="42">
        <f t="shared" ref="BT600:BT646" si="389">BP600+BQ600+BR600</f>
        <v>0.16924892967085214</v>
      </c>
      <c r="BU600" s="42">
        <f t="shared" ref="BU600:BU646" si="390">BP600+BQ600+BS600</f>
        <v>0.15204016455290378</v>
      </c>
      <c r="BV600" s="28">
        <f t="shared" ref="BV600:BV646" si="391">MAX(BT600,BU600)</f>
        <v>0.16924892967085214</v>
      </c>
      <c r="BW600" s="5" t="str">
        <f t="shared" ref="BW600:BW646" si="392">IF(BV600&lt;=1,"OK","Check")</f>
        <v>OK</v>
      </c>
      <c r="BX600" s="51">
        <v>1.2</v>
      </c>
      <c r="BY600" s="96" cm="1">
        <f t="array" ref="BY600">_xll.DCETCVNPhuLucFHeSoOnDinh(AE600*1000, BX600*1000, AH600, AI600, AJ600, AK600, AL600, AM600, $D$29)</f>
        <v>1</v>
      </c>
      <c r="BZ600" s="52">
        <f t="shared" ref="BZ600:BZ646" si="393">(ABS(BG600)/(BY600*AS600)*1000)/$BE$14</f>
        <v>0.15124856894736724</v>
      </c>
      <c r="CA600" s="54">
        <f t="shared" ref="CA600:CA646" si="394">BZ600+BR600+BS600</f>
        <v>0.17328063045146405</v>
      </c>
      <c r="CB600" s="5" t="str">
        <f t="shared" ref="CB600:CB646" si="395">IF(CA600&lt;=1,"OK","Check")</f>
        <v>OK</v>
      </c>
      <c r="CC600" s="56">
        <f t="shared" ref="CC600:CC646" si="396">(((AJ600-AI600)/2)/AK600)*SQRT($D$29/206000)</f>
        <v>0.40527421278457681</v>
      </c>
      <c r="CD600" s="55">
        <f t="shared" ref="CD600:CD646" si="397">(((AL600-AI600)/2)/AM600)*SQRT($D$29/206000)</f>
        <v>0.40527421278457681</v>
      </c>
      <c r="CE600" s="54">
        <f t="shared" ref="CE600:CE646" si="398">MAX(CC600,CD600)</f>
        <v>0.40527421278457681</v>
      </c>
      <c r="CF600" s="52">
        <f t="shared" ref="CF600:CF646" si="399">$L$58</f>
        <v>0.38</v>
      </c>
      <c r="CG600" s="5" t="str">
        <f t="shared" ref="CG600:CG646" si="400">IF(CE600&lt;=CF600,"OK","Check")</f>
        <v>Check</v>
      </c>
      <c r="CH600" s="57">
        <f t="shared" ref="CH600:CH646" si="401">(AO600/AI600)*SQRT($AK$16/$AK$14)</f>
        <v>3.2996062467960248</v>
      </c>
      <c r="CI600" s="6">
        <f t="shared" ref="CI600:CI646" si="402">3.2</f>
        <v>3.2</v>
      </c>
      <c r="CJ600" s="5" t="str">
        <f t="shared" ref="CJ600:CJ646" si="403">IF(CH600&lt;=CI600,"OK","Gia cường")</f>
        <v>Gia cường</v>
      </c>
      <c r="DN600" s="181"/>
      <c r="DP600" s="27"/>
      <c r="DQ600" s="27"/>
      <c r="DR600" s="5"/>
      <c r="DS600" s="5"/>
      <c r="DT600" s="27"/>
      <c r="DU600" s="27"/>
      <c r="DV600" s="82"/>
      <c r="DW600" s="82"/>
      <c r="DX600" s="82"/>
      <c r="DY600" s="70"/>
      <c r="DZ600" s="16"/>
      <c r="EH600" s="42"/>
      <c r="EI600" s="42"/>
      <c r="EJ600" s="42"/>
      <c r="EK600" s="24"/>
      <c r="EL600" s="26"/>
      <c r="EM600" s="26"/>
      <c r="EN600" s="24"/>
      <c r="EO600" s="26"/>
      <c r="EP600" s="24"/>
      <c r="EQ600" s="26"/>
      <c r="ER600" s="24"/>
      <c r="ES600" s="24"/>
      <c r="ET600" s="42"/>
      <c r="EU600" s="42"/>
      <c r="EV600" s="28"/>
      <c r="EX600" s="51"/>
      <c r="EY600" s="96"/>
      <c r="EZ600" s="52"/>
      <c r="FA600" s="54"/>
      <c r="FB600" s="5"/>
      <c r="FC600" s="56"/>
      <c r="FD600" s="55"/>
      <c r="FE600" s="54"/>
      <c r="FF600" s="52"/>
      <c r="FG600" s="5"/>
      <c r="FH600" s="57"/>
      <c r="FI600" s="6"/>
      <c r="FJ600" s="5"/>
    </row>
    <row r="601" spans="27:166">
      <c r="AA601" s="18" t="s">
        <v>131</v>
      </c>
      <c r="AB601" s="22" t="s">
        <v>343</v>
      </c>
      <c r="AC601" s="22" t="s">
        <v>211</v>
      </c>
      <c r="AD601" s="74">
        <v>6.47</v>
      </c>
      <c r="AE601" s="74">
        <v>10.5</v>
      </c>
      <c r="AF601" s="22">
        <v>724</v>
      </c>
      <c r="AG601" s="22">
        <v>874</v>
      </c>
      <c r="AH601" s="22">
        <v>816.4552427885651</v>
      </c>
      <c r="AI601" s="6">
        <v>8</v>
      </c>
      <c r="AJ601" s="6">
        <v>300</v>
      </c>
      <c r="AK601" s="6">
        <v>12</v>
      </c>
      <c r="AL601" s="6">
        <v>300</v>
      </c>
      <c r="AM601" s="6">
        <v>12</v>
      </c>
      <c r="AN601" s="5" t="str" cm="1">
        <f t="array" ref="AN601">_xll.Dce_Name_SectI(AF601, AG601, AJ601, AI601, AK601, "x", "-", $Q$14)</f>
        <v>(724-874)x300x8x12</v>
      </c>
      <c r="AO601" s="5">
        <f t="shared" si="368"/>
        <v>792.4552427885651</v>
      </c>
      <c r="AP601" s="27">
        <f t="shared" si="369"/>
        <v>135.39641942308521</v>
      </c>
      <c r="AQ601" s="27">
        <f t="shared" si="370"/>
        <v>149672.00629356262</v>
      </c>
      <c r="AR601" s="5">
        <f t="shared" si="371"/>
        <v>5403.3811423692314</v>
      </c>
      <c r="AS601" s="5">
        <f t="shared" si="372"/>
        <v>3666.3860662432589</v>
      </c>
      <c r="AT601" s="27">
        <f t="shared" si="373"/>
        <v>360.22540949128211</v>
      </c>
      <c r="AU601" s="27">
        <f t="shared" si="374"/>
        <v>2076.0047488425012</v>
      </c>
      <c r="AV601" s="82">
        <f t="shared" si="375"/>
        <v>4.8289369476924839E-7</v>
      </c>
      <c r="AW601" s="82">
        <f t="shared" si="376"/>
        <v>8736501.2082751244</v>
      </c>
      <c r="AX601" s="82">
        <f t="shared" si="377"/>
        <v>8.736501208275125E-6</v>
      </c>
      <c r="AY601" s="70">
        <f t="shared" si="378"/>
        <v>0.1455918056309819</v>
      </c>
      <c r="AZ601" s="16">
        <f t="shared" si="379"/>
        <v>603.34143209142383</v>
      </c>
      <c r="BA601" s="22" t="s">
        <v>321</v>
      </c>
      <c r="BB601" s="23">
        <v>40.516445290319098</v>
      </c>
      <c r="BC601" s="23">
        <v>11.515546360342341</v>
      </c>
      <c r="BD601" s="23">
        <v>1.4908891113264247</v>
      </c>
      <c r="BE601" s="23">
        <v>3.5827551866914137E-2</v>
      </c>
      <c r="BF601" s="23">
        <v>2.2560327267402158</v>
      </c>
      <c r="BG601" s="23">
        <v>120.41345904829723</v>
      </c>
      <c r="BH601" s="42" cm="1">
        <f t="array" ref="BH601">_xll.Bimoment(BE601,AY601,AD601,AE601,$O$75)</f>
        <v>-0.12971958628305905</v>
      </c>
      <c r="BI601" s="42">
        <f t="shared" si="380"/>
        <v>0.23516929266568823</v>
      </c>
      <c r="BJ601" s="42">
        <f t="shared" si="381"/>
        <v>1.5993814389364363</v>
      </c>
      <c r="BK601" s="24">
        <f t="shared" si="382"/>
        <v>0.56785541403764106</v>
      </c>
      <c r="BL601" s="26" cm="1">
        <f t="array" ref="BL601">_xll.TCVN5575AnnexEHeSoCx(1,BK601)</f>
        <v>1.1132144585962358</v>
      </c>
      <c r="BM601" s="26">
        <f t="shared" si="383"/>
        <v>1.47</v>
      </c>
      <c r="BN601" s="24">
        <f t="shared" si="384"/>
        <v>1</v>
      </c>
      <c r="BO601" s="26" cm="1">
        <f t="array" ref="BO601">noisuy1chieu(BQ601*BN601,$C$92:$M$92,$C$93:$M$93)</f>
        <v>1.7109611034393311</v>
      </c>
      <c r="BP601" s="24">
        <f t="shared" si="385"/>
        <v>1.3780932581482337E-2</v>
      </c>
      <c r="BQ601" s="26">
        <f t="shared" si="386"/>
        <v>0.13586652014021117</v>
      </c>
      <c r="BR601" s="24">
        <f t="shared" si="387"/>
        <v>1.962041409098602E-2</v>
      </c>
      <c r="BS601" s="24">
        <f t="shared" si="388"/>
        <v>2.4112679794305631E-3</v>
      </c>
      <c r="BT601" s="42">
        <f t="shared" si="389"/>
        <v>0.16926786681267952</v>
      </c>
      <c r="BU601" s="42">
        <f t="shared" si="390"/>
        <v>0.15205872070112406</v>
      </c>
      <c r="BV601" s="28">
        <f t="shared" si="391"/>
        <v>0.16926786681267952</v>
      </c>
      <c r="BW601" s="5" t="str">
        <f t="shared" si="392"/>
        <v>OK</v>
      </c>
      <c r="BX601" s="51">
        <v>1.2</v>
      </c>
      <c r="BY601" s="96" cm="1">
        <f t="array" ref="BY601">_xll.DCETCVNPhuLucFHeSoOnDinh(AE601*1000, BX601*1000, AH601, AI601, AJ601, AK601, AL601, AM601, $D$29)</f>
        <v>1</v>
      </c>
      <c r="BZ601" s="52">
        <f t="shared" si="393"/>
        <v>0.15124857465923974</v>
      </c>
      <c r="CA601" s="54">
        <f t="shared" si="394"/>
        <v>0.17328025672965633</v>
      </c>
      <c r="CB601" s="5" t="str">
        <f t="shared" si="395"/>
        <v>OK</v>
      </c>
      <c r="CC601" s="56">
        <f t="shared" si="396"/>
        <v>0.40527421278457681</v>
      </c>
      <c r="CD601" s="55">
        <f t="shared" si="397"/>
        <v>0.40527421278457681</v>
      </c>
      <c r="CE601" s="54">
        <f t="shared" si="398"/>
        <v>0.40527421278457681</v>
      </c>
      <c r="CF601" s="52">
        <f t="shared" si="399"/>
        <v>0.38</v>
      </c>
      <c r="CG601" s="5" t="str">
        <f t="shared" si="400"/>
        <v>Check</v>
      </c>
      <c r="CH601" s="57">
        <f t="shared" si="401"/>
        <v>3.2996062467960248</v>
      </c>
      <c r="CI601" s="6">
        <f t="shared" si="402"/>
        <v>3.2</v>
      </c>
      <c r="CJ601" s="5" t="str">
        <f t="shared" si="403"/>
        <v>Gia cường</v>
      </c>
      <c r="DN601" s="181"/>
      <c r="DP601" s="27"/>
      <c r="DQ601" s="27"/>
      <c r="DR601" s="5"/>
      <c r="DS601" s="5"/>
      <c r="DT601" s="27"/>
      <c r="DU601" s="27"/>
      <c r="DV601" s="82"/>
      <c r="DW601" s="82"/>
      <c r="DX601" s="82"/>
      <c r="DY601" s="70"/>
      <c r="DZ601" s="16"/>
      <c r="EH601" s="42"/>
      <c r="EI601" s="42"/>
      <c r="EJ601" s="42"/>
      <c r="EK601" s="24"/>
      <c r="EL601" s="26"/>
      <c r="EM601" s="26"/>
      <c r="EN601" s="24"/>
      <c r="EO601" s="26"/>
      <c r="EP601" s="24"/>
      <c r="EQ601" s="26"/>
      <c r="ER601" s="24"/>
      <c r="ES601" s="24"/>
      <c r="ET601" s="42"/>
      <c r="EU601" s="42"/>
      <c r="EV601" s="28"/>
      <c r="EX601" s="51"/>
      <c r="EY601" s="96"/>
      <c r="EZ601" s="52"/>
      <c r="FA601" s="54"/>
      <c r="FB601" s="5"/>
      <c r="FC601" s="56"/>
      <c r="FD601" s="55"/>
      <c r="FE601" s="54"/>
      <c r="FF601" s="52"/>
      <c r="FG601" s="5"/>
      <c r="FH601" s="57"/>
      <c r="FI601" s="6"/>
      <c r="FJ601" s="5"/>
    </row>
    <row r="602" spans="27:166">
      <c r="AA602" s="18" t="s">
        <v>131</v>
      </c>
      <c r="AB602" s="22" t="s">
        <v>343</v>
      </c>
      <c r="AC602" s="22" t="s">
        <v>211</v>
      </c>
      <c r="AD602" s="74">
        <v>9.2899999999999991</v>
      </c>
      <c r="AE602" s="74">
        <v>10.5</v>
      </c>
      <c r="AF602" s="22">
        <v>724</v>
      </c>
      <c r="AG602" s="22">
        <v>874</v>
      </c>
      <c r="AH602" s="22">
        <v>856.73657033341397</v>
      </c>
      <c r="AI602" s="6">
        <v>8</v>
      </c>
      <c r="AJ602" s="6">
        <v>300</v>
      </c>
      <c r="AK602" s="6">
        <v>12</v>
      </c>
      <c r="AL602" s="6">
        <v>300</v>
      </c>
      <c r="AM602" s="6">
        <v>12</v>
      </c>
      <c r="AN602" s="5" t="str" cm="1">
        <f t="array" ref="AN602">_xll.Dce_Name_SectI(AF602, AG602, AJ602, AI602, AK602, "x", "-", $Q$14)</f>
        <v>(724-874)x300x8x12</v>
      </c>
      <c r="AO602" s="5">
        <f t="shared" si="368"/>
        <v>832.73657033341397</v>
      </c>
      <c r="AP602" s="27">
        <f t="shared" si="369"/>
        <v>138.6189256266731</v>
      </c>
      <c r="AQ602" s="27">
        <f t="shared" si="370"/>
        <v>166950.4396903282</v>
      </c>
      <c r="AR602" s="5">
        <f t="shared" si="371"/>
        <v>5403.5530093667558</v>
      </c>
      <c r="AS602" s="5">
        <f t="shared" si="372"/>
        <v>3897.3576119286358</v>
      </c>
      <c r="AT602" s="27">
        <f t="shared" si="373"/>
        <v>360.23686729111705</v>
      </c>
      <c r="AU602" s="27">
        <f t="shared" si="374"/>
        <v>2213.976022170802</v>
      </c>
      <c r="AV602" s="82">
        <f t="shared" si="375"/>
        <v>4.89768374670236E-7</v>
      </c>
      <c r="AW602" s="82">
        <f t="shared" si="376"/>
        <v>9633328.2889918946</v>
      </c>
      <c r="AX602" s="82">
        <f t="shared" si="377"/>
        <v>9.6333282889918949E-6</v>
      </c>
      <c r="AY602" s="70">
        <f t="shared" si="378"/>
        <v>0.13963269631800207</v>
      </c>
      <c r="AZ602" s="16">
        <f t="shared" si="379"/>
        <v>633.55242775006047</v>
      </c>
      <c r="BA602" s="22" t="s">
        <v>321</v>
      </c>
      <c r="BB602" s="23">
        <v>41.371224278442781</v>
      </c>
      <c r="BC602" s="23">
        <v>20.054936021711427</v>
      </c>
      <c r="BD602" s="23">
        <v>1.4908891113264247</v>
      </c>
      <c r="BE602" s="23">
        <v>3.5827551866914137E-2</v>
      </c>
      <c r="BF602" s="23">
        <v>1.9478167571133611</v>
      </c>
      <c r="BG602" s="23">
        <v>75.889233258065687</v>
      </c>
      <c r="BH602" s="42" cm="1">
        <f t="array" ref="BH602">_xll.Bimoment(BE602,AY602,AD602,AE602,$O$75)</f>
        <v>0.12010561227906474</v>
      </c>
      <c r="BI602" s="42">
        <f t="shared" si="380"/>
        <v>0.22379362880771186</v>
      </c>
      <c r="BJ602" s="42">
        <f t="shared" si="381"/>
        <v>2.7854077807932534</v>
      </c>
      <c r="BK602" s="24">
        <f t="shared" si="382"/>
        <v>0.54038697954603754</v>
      </c>
      <c r="BL602" s="26" cm="1">
        <f t="array" ref="BL602">_xll.TCVN5575AnnexEHeSoCx(1,BK602)</f>
        <v>1.1159613020453962</v>
      </c>
      <c r="BM602" s="26">
        <f t="shared" si="383"/>
        <v>1.47</v>
      </c>
      <c r="BN602" s="24">
        <f t="shared" si="384"/>
        <v>1</v>
      </c>
      <c r="BO602" s="26" cm="1">
        <f t="array" ref="BO602">noisuy1chieu(BQ602*BN602,$C$92:$M$92,$C$93:$M$93)</f>
        <v>1.603390097618103</v>
      </c>
      <c r="BP602" s="24">
        <f t="shared" si="385"/>
        <v>1.3744542753103828E-2</v>
      </c>
      <c r="BQ602" s="26">
        <f t="shared" si="386"/>
        <v>8.0355429125354039E-2</v>
      </c>
      <c r="BR602" s="24">
        <f t="shared" si="387"/>
        <v>1.6939362339350762E-2</v>
      </c>
      <c r="BS602" s="24">
        <f t="shared" si="388"/>
        <v>2.2687401420576317E-3</v>
      </c>
      <c r="BT602" s="42">
        <f t="shared" si="389"/>
        <v>0.11103933421780862</v>
      </c>
      <c r="BU602" s="42">
        <f t="shared" si="390"/>
        <v>9.6368712020515501E-2</v>
      </c>
      <c r="BV602" s="28">
        <f t="shared" si="391"/>
        <v>0.11103933421780862</v>
      </c>
      <c r="BW602" s="5" t="str">
        <f t="shared" si="392"/>
        <v>OK</v>
      </c>
      <c r="BX602" s="51">
        <v>1.2</v>
      </c>
      <c r="BY602" s="96" cm="1">
        <f t="array" ref="BY602">_xll.DCETCVNPhuLucFHeSoOnDinh(AE602*1000, BX602*1000, AH602, AI602, AJ602, AK602, AL602, AM602, $D$29)</f>
        <v>1</v>
      </c>
      <c r="BZ602" s="52">
        <f t="shared" si="393"/>
        <v>8.9673549313146639E-2</v>
      </c>
      <c r="CA602" s="54">
        <f t="shared" si="394"/>
        <v>0.10888165179455503</v>
      </c>
      <c r="CB602" s="5" t="str">
        <f t="shared" si="395"/>
        <v>OK</v>
      </c>
      <c r="CC602" s="56">
        <f t="shared" si="396"/>
        <v>0.40527421278457681</v>
      </c>
      <c r="CD602" s="55">
        <f t="shared" si="397"/>
        <v>0.40527421278457681</v>
      </c>
      <c r="CE602" s="54">
        <f t="shared" si="398"/>
        <v>0.40527421278457681</v>
      </c>
      <c r="CF602" s="52">
        <f t="shared" si="399"/>
        <v>0.38</v>
      </c>
      <c r="CG602" s="5" t="str">
        <f t="shared" si="400"/>
        <v>Check</v>
      </c>
      <c r="CH602" s="57">
        <f t="shared" si="401"/>
        <v>3.4673286780698911</v>
      </c>
      <c r="CI602" s="6">
        <f t="shared" si="402"/>
        <v>3.2</v>
      </c>
      <c r="CJ602" s="5" t="str">
        <f t="shared" si="403"/>
        <v>Gia cường</v>
      </c>
      <c r="DN602" s="181"/>
      <c r="DP602" s="27"/>
      <c r="DQ602" s="27"/>
      <c r="DR602" s="5"/>
      <c r="DS602" s="5"/>
      <c r="DT602" s="27"/>
      <c r="DU602" s="27"/>
      <c r="DV602" s="82"/>
      <c r="DW602" s="82"/>
      <c r="DX602" s="82"/>
      <c r="DY602" s="70"/>
      <c r="DZ602" s="16"/>
      <c r="EH602" s="42"/>
      <c r="EI602" s="42"/>
      <c r="EJ602" s="42"/>
      <c r="EK602" s="24"/>
      <c r="EL602" s="26"/>
      <c r="EM602" s="26"/>
      <c r="EN602" s="24"/>
      <c r="EO602" s="26"/>
      <c r="EP602" s="24"/>
      <c r="EQ602" s="26"/>
      <c r="ER602" s="24"/>
      <c r="ES602" s="24"/>
      <c r="ET602" s="42"/>
      <c r="EU602" s="42"/>
      <c r="EV602" s="28"/>
      <c r="EX602" s="51"/>
      <c r="EY602" s="96"/>
      <c r="EZ602" s="52"/>
      <c r="FA602" s="54"/>
      <c r="FB602" s="5"/>
      <c r="FC602" s="56"/>
      <c r="FD602" s="55"/>
      <c r="FE602" s="54"/>
      <c r="FF602" s="52"/>
      <c r="FG602" s="5"/>
      <c r="FH602" s="57"/>
      <c r="FI602" s="6"/>
      <c r="FJ602" s="5"/>
    </row>
    <row r="603" spans="27:166">
      <c r="AA603" s="18" t="s">
        <v>131</v>
      </c>
      <c r="AB603" s="22" t="s">
        <v>343</v>
      </c>
      <c r="AC603" s="22" t="s">
        <v>211</v>
      </c>
      <c r="AD603" s="74">
        <v>9.2899999999999991</v>
      </c>
      <c r="AE603" s="74">
        <v>10.5</v>
      </c>
      <c r="AF603" s="22">
        <v>724</v>
      </c>
      <c r="AG603" s="22">
        <v>874</v>
      </c>
      <c r="AH603" s="22">
        <v>856.73657033341397</v>
      </c>
      <c r="AI603" s="6">
        <v>8</v>
      </c>
      <c r="AJ603" s="6">
        <v>300</v>
      </c>
      <c r="AK603" s="6">
        <v>12</v>
      </c>
      <c r="AL603" s="6">
        <v>300</v>
      </c>
      <c r="AM603" s="6">
        <v>12</v>
      </c>
      <c r="AN603" s="5" t="str" cm="1">
        <f t="array" ref="AN603">_xll.Dce_Name_SectI(AF603, AG603, AJ603, AI603, AK603, "x", "-", $Q$14)</f>
        <v>(724-874)x300x8x12</v>
      </c>
      <c r="AO603" s="5">
        <f t="shared" si="368"/>
        <v>832.73657033341397</v>
      </c>
      <c r="AP603" s="27">
        <f t="shared" si="369"/>
        <v>138.6189256266731</v>
      </c>
      <c r="AQ603" s="27">
        <f t="shared" si="370"/>
        <v>166950.4396903282</v>
      </c>
      <c r="AR603" s="5">
        <f t="shared" si="371"/>
        <v>5403.5530093667558</v>
      </c>
      <c r="AS603" s="5">
        <f t="shared" si="372"/>
        <v>3897.3576119286358</v>
      </c>
      <c r="AT603" s="27">
        <f t="shared" si="373"/>
        <v>360.23686729111705</v>
      </c>
      <c r="AU603" s="27">
        <f t="shared" si="374"/>
        <v>2213.976022170802</v>
      </c>
      <c r="AV603" s="82">
        <f t="shared" si="375"/>
        <v>4.89768374670236E-7</v>
      </c>
      <c r="AW603" s="82">
        <f t="shared" si="376"/>
        <v>9633328.2889918946</v>
      </c>
      <c r="AX603" s="82">
        <f t="shared" si="377"/>
        <v>9.6333282889918949E-6</v>
      </c>
      <c r="AY603" s="70">
        <f t="shared" si="378"/>
        <v>0.13963269631800207</v>
      </c>
      <c r="AZ603" s="16">
        <f t="shared" si="379"/>
        <v>633.55242775006047</v>
      </c>
      <c r="BA603" s="22" t="s">
        <v>321</v>
      </c>
      <c r="BB603" s="23">
        <v>41.713605869881576</v>
      </c>
      <c r="BC603" s="23">
        <v>27.746277063766684</v>
      </c>
      <c r="BD603" s="23">
        <v>0.85001261433262698</v>
      </c>
      <c r="BE603" s="23">
        <v>0.31674744103896901</v>
      </c>
      <c r="BF603" s="23">
        <v>1.6390198726560357</v>
      </c>
      <c r="BG603" s="23">
        <v>76.227183918740593</v>
      </c>
      <c r="BH603" s="42" cm="1">
        <f t="array" ref="BH603">_xll.Bimoment(BE603,AY603,AD603,AE603,$O$75)</f>
        <v>1.0618404931804521</v>
      </c>
      <c r="BI603" s="42">
        <f t="shared" si="380"/>
        <v>0.12759326367645532</v>
      </c>
      <c r="BJ603" s="42">
        <f t="shared" si="381"/>
        <v>3.8536495921898175</v>
      </c>
      <c r="BK603" s="24">
        <f t="shared" si="382"/>
        <v>0.54038697954603754</v>
      </c>
      <c r="BL603" s="26" cm="1">
        <f t="array" ref="BL603">_xll.TCVN5575AnnexEHeSoCx(1,BK603)</f>
        <v>1.1159613020453962</v>
      </c>
      <c r="BM603" s="26">
        <f t="shared" si="383"/>
        <v>1.47</v>
      </c>
      <c r="BN603" s="24">
        <f t="shared" si="384"/>
        <v>1</v>
      </c>
      <c r="BO603" s="26" cm="1">
        <f t="array" ref="BO603">noisuy1chieu(BQ603*BN603,$C$92:$M$92,$C$93:$M$93)</f>
        <v>1.6039841175079346</v>
      </c>
      <c r="BP603" s="24">
        <f t="shared" si="385"/>
        <v>1.3858290376082882E-2</v>
      </c>
      <c r="BQ603" s="26">
        <f t="shared" si="386"/>
        <v>8.0713268692257853E-2</v>
      </c>
      <c r="BR603" s="24">
        <f t="shared" si="387"/>
        <v>1.4253882662690993E-2</v>
      </c>
      <c r="BS603" s="24">
        <f t="shared" si="388"/>
        <v>2.005025361510486E-2</v>
      </c>
      <c r="BT603" s="42">
        <f t="shared" si="389"/>
        <v>0.10882544173103173</v>
      </c>
      <c r="BU603" s="42">
        <f t="shared" si="390"/>
        <v>0.1146218126834456</v>
      </c>
      <c r="BV603" s="28">
        <f t="shared" si="391"/>
        <v>0.1146218126834456</v>
      </c>
      <c r="BW603" s="5" t="str">
        <f t="shared" si="392"/>
        <v>OK</v>
      </c>
      <c r="BX603" s="51">
        <v>1.2</v>
      </c>
      <c r="BY603" s="96" cm="1">
        <f t="array" ref="BY603">_xll.DCETCVNPhuLucFHeSoOnDinh(AE603*1000, BX603*1000, AH603, AI603, AJ603, AK603, AL603, AM603, $D$29)</f>
        <v>1</v>
      </c>
      <c r="BZ603" s="52">
        <f t="shared" si="393"/>
        <v>9.0072884422151972E-2</v>
      </c>
      <c r="CA603" s="54">
        <f t="shared" si="394"/>
        <v>0.12437702069994783</v>
      </c>
      <c r="CB603" s="5" t="str">
        <f t="shared" si="395"/>
        <v>OK</v>
      </c>
      <c r="CC603" s="56">
        <f t="shared" si="396"/>
        <v>0.40527421278457681</v>
      </c>
      <c r="CD603" s="55">
        <f t="shared" si="397"/>
        <v>0.40527421278457681</v>
      </c>
      <c r="CE603" s="54">
        <f t="shared" si="398"/>
        <v>0.40527421278457681</v>
      </c>
      <c r="CF603" s="52">
        <f t="shared" si="399"/>
        <v>0.38</v>
      </c>
      <c r="CG603" s="5" t="str">
        <f t="shared" si="400"/>
        <v>Check</v>
      </c>
      <c r="CH603" s="57">
        <f t="shared" si="401"/>
        <v>3.4673286780698911</v>
      </c>
      <c r="CI603" s="6">
        <f t="shared" si="402"/>
        <v>3.2</v>
      </c>
      <c r="CJ603" s="5" t="str">
        <f t="shared" si="403"/>
        <v>Gia cường</v>
      </c>
      <c r="DN603" s="181"/>
      <c r="DP603" s="27"/>
      <c r="DQ603" s="27"/>
      <c r="DR603" s="5"/>
      <c r="DS603" s="5"/>
      <c r="DT603" s="27"/>
      <c r="DU603" s="27"/>
      <c r="DV603" s="82"/>
      <c r="DW603" s="82"/>
      <c r="DX603" s="82"/>
      <c r="DY603" s="70"/>
      <c r="DZ603" s="16"/>
      <c r="EH603" s="42"/>
      <c r="EI603" s="42"/>
      <c r="EJ603" s="42"/>
      <c r="EK603" s="24"/>
      <c r="EL603" s="26"/>
      <c r="EM603" s="26"/>
      <c r="EN603" s="24"/>
      <c r="EO603" s="26"/>
      <c r="EP603" s="24"/>
      <c r="EQ603" s="26"/>
      <c r="ER603" s="24"/>
      <c r="ES603" s="24"/>
      <c r="ET603" s="42"/>
      <c r="EU603" s="42"/>
      <c r="EV603" s="28"/>
      <c r="EX603" s="51"/>
      <c r="EY603" s="96"/>
      <c r="EZ603" s="52"/>
      <c r="FA603" s="54"/>
      <c r="FB603" s="5"/>
      <c r="FC603" s="56"/>
      <c r="FD603" s="55"/>
      <c r="FE603" s="54"/>
      <c r="FF603" s="52"/>
      <c r="FG603" s="5"/>
      <c r="FH603" s="57"/>
      <c r="FI603" s="6"/>
      <c r="FJ603" s="5"/>
    </row>
    <row r="604" spans="27:166">
      <c r="AA604" s="18" t="s">
        <v>131</v>
      </c>
      <c r="AB604" s="22" t="s">
        <v>343</v>
      </c>
      <c r="AC604" s="22" t="s">
        <v>211</v>
      </c>
      <c r="AD604" s="74">
        <v>10.5</v>
      </c>
      <c r="AE604" s="74">
        <v>10.5</v>
      </c>
      <c r="AF604" s="22">
        <v>724</v>
      </c>
      <c r="AG604" s="22">
        <v>874</v>
      </c>
      <c r="AH604" s="22">
        <v>874</v>
      </c>
      <c r="AI604" s="6">
        <v>8</v>
      </c>
      <c r="AJ604" s="6">
        <v>300</v>
      </c>
      <c r="AK604" s="6">
        <v>12</v>
      </c>
      <c r="AL604" s="6">
        <v>300</v>
      </c>
      <c r="AM604" s="6">
        <v>12</v>
      </c>
      <c r="AN604" s="5" t="str" cm="1">
        <f t="array" ref="AN604">_xll.Dce_Name_SectI(AF604, AG604, AJ604, AI604, AK604, "x", "-", $Q$14)</f>
        <v>(724-874)x300x8x12</v>
      </c>
      <c r="AO604" s="5">
        <f t="shared" si="368"/>
        <v>850</v>
      </c>
      <c r="AP604" s="27">
        <f t="shared" si="369"/>
        <v>140</v>
      </c>
      <c r="AQ604" s="27">
        <f t="shared" si="370"/>
        <v>174698.22666666668</v>
      </c>
      <c r="AR604" s="5">
        <f t="shared" si="371"/>
        <v>5403.626666666667</v>
      </c>
      <c r="AS604" s="5">
        <f t="shared" si="372"/>
        <v>3997.6710907704046</v>
      </c>
      <c r="AT604" s="27">
        <f t="shared" si="373"/>
        <v>360.24177777777783</v>
      </c>
      <c r="AU604" s="27">
        <f t="shared" si="374"/>
        <v>2274.1</v>
      </c>
      <c r="AV604" s="82">
        <f t="shared" si="375"/>
        <v>4.9271466666666671E-7</v>
      </c>
      <c r="AW604" s="82">
        <f t="shared" si="376"/>
        <v>10031094</v>
      </c>
      <c r="AX604" s="82">
        <f t="shared" si="377"/>
        <v>1.0031094E-5</v>
      </c>
      <c r="AY604" s="70">
        <f t="shared" si="378"/>
        <v>0.13724721180314908</v>
      </c>
      <c r="AZ604" s="16">
        <f t="shared" si="379"/>
        <v>646.5</v>
      </c>
      <c r="BA604" s="22" t="s">
        <v>321</v>
      </c>
      <c r="BB604" s="23">
        <v>42.08221943337719</v>
      </c>
      <c r="BC604" s="23">
        <v>31.386875198779464</v>
      </c>
      <c r="BD604" s="23">
        <v>0.85001261433262698</v>
      </c>
      <c r="BE604" s="23">
        <v>0.31674744103896901</v>
      </c>
      <c r="BF604" s="23">
        <v>2.666209181482988</v>
      </c>
      <c r="BG604" s="23">
        <v>40.496591812745372</v>
      </c>
      <c r="BH604" s="42" cm="1">
        <f t="array" ref="BH604">_xll.Bimoment(BE604,AY604,AD604,AE604,$O$75)</f>
        <v>2.8141252439529461</v>
      </c>
      <c r="BI604" s="42">
        <f t="shared" si="380"/>
        <v>0.12500185504891573</v>
      </c>
      <c r="BJ604" s="42">
        <f t="shared" si="381"/>
        <v>4.3592882220527036</v>
      </c>
      <c r="BK604" s="24">
        <f t="shared" si="382"/>
        <v>0.52941176470588236</v>
      </c>
      <c r="BL604" s="26" cm="1">
        <f t="array" ref="BL604">_xll.TCVN5575AnnexEHeSoCx(1,BK604)</f>
        <v>1.1170588235294117</v>
      </c>
      <c r="BM604" s="26">
        <f t="shared" si="383"/>
        <v>1.47</v>
      </c>
      <c r="BN604" s="24">
        <f t="shared" si="384"/>
        <v>1</v>
      </c>
      <c r="BO604" s="26" cm="1">
        <f t="array" ref="BO604">noisuy1chieu(BQ604*BN604,$C$92:$M$92,$C$93:$M$93)</f>
        <v>1.5393263101577759</v>
      </c>
      <c r="BP604" s="24">
        <f t="shared" si="385"/>
        <v>1.384283533992671E-2</v>
      </c>
      <c r="BQ604" s="26">
        <f t="shared" si="386"/>
        <v>4.1762820707732524E-2</v>
      </c>
      <c r="BR604" s="24">
        <f t="shared" si="387"/>
        <v>2.318661013667217E-2</v>
      </c>
      <c r="BS604" s="24">
        <f t="shared" si="388"/>
        <v>5.4260952203495826E-2</v>
      </c>
      <c r="BT604" s="42">
        <f t="shared" si="389"/>
        <v>7.8792266184331411E-2</v>
      </c>
      <c r="BU604" s="42">
        <f t="shared" si="390"/>
        <v>0.10986660825115506</v>
      </c>
      <c r="BV604" s="28">
        <f t="shared" si="391"/>
        <v>0.10986660825115506</v>
      </c>
      <c r="BW604" s="5" t="str">
        <f t="shared" si="392"/>
        <v>OK</v>
      </c>
      <c r="BX604" s="51">
        <v>1.2</v>
      </c>
      <c r="BY604" s="96" cm="1">
        <f t="array" ref="BY604">_xll.DCETCVNPhuLucFHeSoOnDinh(AE604*1000, BX604*1000, AH604, AI604, AJ604, AK604, AL604, AM604, $D$29)</f>
        <v>1</v>
      </c>
      <c r="BZ604" s="52">
        <f t="shared" si="393"/>
        <v>4.6651527367049445E-2</v>
      </c>
      <c r="CA604" s="54">
        <f t="shared" si="394"/>
        <v>0.12409908970721745</v>
      </c>
      <c r="CB604" s="5" t="str">
        <f t="shared" si="395"/>
        <v>OK</v>
      </c>
      <c r="CC604" s="56">
        <f t="shared" si="396"/>
        <v>0.40527421278457681</v>
      </c>
      <c r="CD604" s="55">
        <f t="shared" si="397"/>
        <v>0.40527421278457681</v>
      </c>
      <c r="CE604" s="54">
        <f t="shared" si="398"/>
        <v>0.40527421278457681</v>
      </c>
      <c r="CF604" s="52">
        <f t="shared" si="399"/>
        <v>0.38</v>
      </c>
      <c r="CG604" s="5" t="str">
        <f t="shared" si="400"/>
        <v>Check</v>
      </c>
      <c r="CH604" s="57">
        <f t="shared" si="401"/>
        <v>3.5392097349338045</v>
      </c>
      <c r="CI604" s="6">
        <f t="shared" si="402"/>
        <v>3.2</v>
      </c>
      <c r="CJ604" s="5" t="str">
        <f t="shared" si="403"/>
        <v>Gia cường</v>
      </c>
      <c r="DN604" s="181"/>
      <c r="DP604" s="27"/>
      <c r="DQ604" s="27"/>
      <c r="DR604" s="5"/>
      <c r="DS604" s="5"/>
      <c r="DT604" s="27"/>
      <c r="DU604" s="27"/>
      <c r="DV604" s="82"/>
      <c r="DW604" s="82"/>
      <c r="DX604" s="82"/>
      <c r="DY604" s="70"/>
      <c r="DZ604" s="16"/>
      <c r="EH604" s="42"/>
      <c r="EI604" s="42"/>
      <c r="EJ604" s="42"/>
      <c r="EK604" s="24"/>
      <c r="EL604" s="26"/>
      <c r="EM604" s="26"/>
      <c r="EN604" s="24"/>
      <c r="EO604" s="26"/>
      <c r="EP604" s="24"/>
      <c r="EQ604" s="26"/>
      <c r="ER604" s="24"/>
      <c r="ES604" s="24"/>
      <c r="ET604" s="42"/>
      <c r="EU604" s="42"/>
      <c r="EV604" s="28"/>
      <c r="EX604" s="51"/>
      <c r="EY604" s="96"/>
      <c r="EZ604" s="52"/>
      <c r="FA604" s="54"/>
      <c r="FB604" s="5"/>
      <c r="FC604" s="56"/>
      <c r="FD604" s="55"/>
      <c r="FE604" s="54"/>
      <c r="FF604" s="52"/>
      <c r="FG604" s="5"/>
      <c r="FH604" s="57"/>
      <c r="FI604" s="6"/>
      <c r="FJ604" s="5"/>
    </row>
    <row r="605" spans="27:166">
      <c r="AA605" s="18" t="s">
        <v>131</v>
      </c>
      <c r="AB605" s="22" t="s">
        <v>343</v>
      </c>
      <c r="AC605" s="22" t="s">
        <v>211</v>
      </c>
      <c r="AD605" s="74">
        <v>0</v>
      </c>
      <c r="AE605" s="74">
        <v>10.5</v>
      </c>
      <c r="AF605" s="22">
        <v>724</v>
      </c>
      <c r="AG605" s="22">
        <v>874</v>
      </c>
      <c r="AH605" s="22">
        <v>724</v>
      </c>
      <c r="AI605" s="6">
        <v>8</v>
      </c>
      <c r="AJ605" s="6">
        <v>300</v>
      </c>
      <c r="AK605" s="6">
        <v>12</v>
      </c>
      <c r="AL605" s="6">
        <v>300</v>
      </c>
      <c r="AM605" s="6">
        <v>12</v>
      </c>
      <c r="AN605" s="5" t="str" cm="1">
        <f t="array" ref="AN605">_xll.Dce_Name_SectI(AF605, AG605, AJ605, AI605, AK605, "x", "-", $Q$14)</f>
        <v>(724-874)x300x8x12</v>
      </c>
      <c r="AO605" s="5">
        <f t="shared" si="368"/>
        <v>700</v>
      </c>
      <c r="AP605" s="27">
        <f t="shared" si="369"/>
        <v>128</v>
      </c>
      <c r="AQ605" s="27">
        <f t="shared" si="370"/>
        <v>114125.22666666665</v>
      </c>
      <c r="AR605" s="5">
        <f t="shared" si="371"/>
        <v>5402.9866666666676</v>
      </c>
      <c r="AS605" s="5">
        <f t="shared" si="372"/>
        <v>3152.6305709023936</v>
      </c>
      <c r="AT605" s="27">
        <f t="shared" si="373"/>
        <v>360.19911111111116</v>
      </c>
      <c r="AU605" s="27">
        <f t="shared" si="374"/>
        <v>1771.6</v>
      </c>
      <c r="AV605" s="82">
        <f t="shared" si="375"/>
        <v>4.6711466666666669E-7</v>
      </c>
      <c r="AW605" s="82">
        <f t="shared" si="376"/>
        <v>6843744</v>
      </c>
      <c r="AX605" s="82">
        <f t="shared" si="377"/>
        <v>6.8437439999999997E-6</v>
      </c>
      <c r="AY605" s="70">
        <f t="shared" si="378"/>
        <v>0.16178744234285594</v>
      </c>
      <c r="AZ605" s="16">
        <f t="shared" si="379"/>
        <v>534</v>
      </c>
      <c r="BA605" s="22" t="s">
        <v>322</v>
      </c>
      <c r="BB605" s="23">
        <v>122.4593561454094</v>
      </c>
      <c r="BC605" s="23">
        <v>56.047780639038535</v>
      </c>
      <c r="BD605" s="23">
        <v>0.18992096924661794</v>
      </c>
      <c r="BE605" s="23">
        <v>3.6619507285300869E-2</v>
      </c>
      <c r="BF605" s="23">
        <v>0.30529103040777272</v>
      </c>
      <c r="BG605" s="23">
        <v>115.32998402516751</v>
      </c>
      <c r="BH605" s="42" cm="1">
        <f t="array" ref="BH605">_xll.Bimoment(BE605,AY605,AD605,AE605,$O$75)</f>
        <v>0.3212970054971323</v>
      </c>
      <c r="BI605" s="42">
        <f t="shared" si="380"/>
        <v>3.3914458794038919E-2</v>
      </c>
      <c r="BJ605" s="42">
        <f t="shared" si="381"/>
        <v>7.7844139776442409</v>
      </c>
      <c r="BK605" s="24">
        <f t="shared" si="382"/>
        <v>0.6428571428571429</v>
      </c>
      <c r="BL605" s="26" cm="1">
        <f t="array" ref="BL605">_xll.TCVN5575AnnexEHeSoCx(1,BK605)</f>
        <v>1.1057142857142856</v>
      </c>
      <c r="BM605" s="26">
        <f t="shared" si="383"/>
        <v>1.47</v>
      </c>
      <c r="BN605" s="24">
        <f t="shared" si="384"/>
        <v>1</v>
      </c>
      <c r="BO605" s="26" cm="1">
        <f t="array" ref="BO605">noisuy1chieu(BQ605*BN605,$C$92:$M$92,$C$93:$M$93)</f>
        <v>1.7454395294189453</v>
      </c>
      <c r="BP605" s="24">
        <f t="shared" si="385"/>
        <v>4.4059184468434723E-2</v>
      </c>
      <c r="BQ605" s="26">
        <f t="shared" si="386"/>
        <v>0.15236340887318281</v>
      </c>
      <c r="BR605" s="24">
        <f t="shared" si="387"/>
        <v>2.655269000827454E-3</v>
      </c>
      <c r="BS605" s="24">
        <f t="shared" si="388"/>
        <v>6.6146036157286444E-3</v>
      </c>
      <c r="BT605" s="42">
        <f t="shared" si="389"/>
        <v>0.19907786234244501</v>
      </c>
      <c r="BU605" s="42">
        <f t="shared" si="390"/>
        <v>0.20303719695734618</v>
      </c>
      <c r="BV605" s="28">
        <f t="shared" si="391"/>
        <v>0.20303719695734618</v>
      </c>
      <c r="BW605" s="5" t="str">
        <f t="shared" si="392"/>
        <v>OK</v>
      </c>
      <c r="BX605" s="51">
        <v>1.2</v>
      </c>
      <c r="BY605" s="96" cm="1">
        <f t="array" ref="BY605">_xll.DCETCVNPhuLucFHeSoOnDinh(AE605*1000, BX605*1000, AH605, AI605, AJ605, AK605, AL605, AM605, $D$29)</f>
        <v>1</v>
      </c>
      <c r="BZ605" s="52">
        <f t="shared" si="393"/>
        <v>0.16847039781120501</v>
      </c>
      <c r="CA605" s="54">
        <f t="shared" si="394"/>
        <v>0.17774027042776111</v>
      </c>
      <c r="CB605" s="5" t="str">
        <f t="shared" si="395"/>
        <v>OK</v>
      </c>
      <c r="CC605" s="56">
        <f t="shared" si="396"/>
        <v>0.40527421278457681</v>
      </c>
      <c r="CD605" s="55">
        <f t="shared" si="397"/>
        <v>0.40527421278457681</v>
      </c>
      <c r="CE605" s="54">
        <f t="shared" si="398"/>
        <v>0.40527421278457681</v>
      </c>
      <c r="CF605" s="52">
        <f t="shared" si="399"/>
        <v>0.38</v>
      </c>
      <c r="CG605" s="5" t="str">
        <f t="shared" si="400"/>
        <v>Check</v>
      </c>
      <c r="CH605" s="57">
        <f t="shared" si="401"/>
        <v>2.9146433111219565</v>
      </c>
      <c r="CI605" s="6">
        <f t="shared" si="402"/>
        <v>3.2</v>
      </c>
      <c r="CJ605" s="5" t="str">
        <f t="shared" si="403"/>
        <v>OK</v>
      </c>
      <c r="DN605" s="181"/>
      <c r="DP605" s="27"/>
      <c r="DQ605" s="27"/>
      <c r="DR605" s="5"/>
      <c r="DS605" s="5"/>
      <c r="DT605" s="27"/>
      <c r="DU605" s="27"/>
      <c r="DV605" s="82"/>
      <c r="DW605" s="82"/>
      <c r="DX605" s="82"/>
      <c r="DY605" s="70"/>
      <c r="DZ605" s="16"/>
      <c r="EH605" s="42"/>
      <c r="EI605" s="42"/>
      <c r="EJ605" s="42"/>
      <c r="EK605" s="24"/>
      <c r="EL605" s="26"/>
      <c r="EM605" s="26"/>
      <c r="EN605" s="24"/>
      <c r="EO605" s="26"/>
      <c r="EP605" s="24"/>
      <c r="EQ605" s="26"/>
      <c r="ER605" s="24"/>
      <c r="ES605" s="24"/>
      <c r="ET605" s="42"/>
      <c r="EU605" s="42"/>
      <c r="EV605" s="28"/>
      <c r="EX605" s="51"/>
      <c r="EY605" s="96"/>
      <c r="EZ605" s="52"/>
      <c r="FA605" s="54"/>
      <c r="FB605" s="5"/>
      <c r="FC605" s="56"/>
      <c r="FD605" s="55"/>
      <c r="FE605" s="54"/>
      <c r="FF605" s="52"/>
      <c r="FG605" s="5"/>
      <c r="FH605" s="57"/>
      <c r="FI605" s="6"/>
      <c r="FJ605" s="5"/>
    </row>
    <row r="606" spans="27:166">
      <c r="AA606" s="18" t="s">
        <v>131</v>
      </c>
      <c r="AB606" s="22" t="s">
        <v>343</v>
      </c>
      <c r="AC606" s="22" t="s">
        <v>211</v>
      </c>
      <c r="AD606" s="74">
        <v>5.25</v>
      </c>
      <c r="AE606" s="74">
        <v>10.5</v>
      </c>
      <c r="AF606" s="22">
        <v>724</v>
      </c>
      <c r="AG606" s="22">
        <v>874</v>
      </c>
      <c r="AH606" s="22">
        <v>798.99999999999989</v>
      </c>
      <c r="AI606" s="6">
        <v>8</v>
      </c>
      <c r="AJ606" s="6">
        <v>300</v>
      </c>
      <c r="AK606" s="6">
        <v>12</v>
      </c>
      <c r="AL606" s="6">
        <v>300</v>
      </c>
      <c r="AM606" s="6">
        <v>12</v>
      </c>
      <c r="AN606" s="5" t="str" cm="1">
        <f t="array" ref="AN606">_xll.Dce_Name_SectI(AF606, AG606, AJ606, AI606, AK606, "x", "-", $Q$14)</f>
        <v>(724-874)x300x8x12</v>
      </c>
      <c r="AO606" s="5">
        <f t="shared" si="368"/>
        <v>774.99999999999989</v>
      </c>
      <c r="AP606" s="27">
        <f t="shared" si="369"/>
        <v>134</v>
      </c>
      <c r="AQ606" s="27">
        <f t="shared" si="370"/>
        <v>142527.3516666666</v>
      </c>
      <c r="AR606" s="5">
        <f t="shared" si="371"/>
        <v>5403.3066666666673</v>
      </c>
      <c r="AS606" s="5">
        <f t="shared" si="372"/>
        <v>3567.6433458489764</v>
      </c>
      <c r="AT606" s="27">
        <f t="shared" si="373"/>
        <v>360.22044444444447</v>
      </c>
      <c r="AU606" s="27">
        <f t="shared" si="374"/>
        <v>2017.2249999999995</v>
      </c>
      <c r="AV606" s="82">
        <f t="shared" si="375"/>
        <v>4.799146666666667E-7</v>
      </c>
      <c r="AW606" s="82">
        <f t="shared" si="376"/>
        <v>8361481.4999999972</v>
      </c>
      <c r="AX606" s="82">
        <f t="shared" si="377"/>
        <v>8.3614814999999972E-6</v>
      </c>
      <c r="AY606" s="70">
        <f t="shared" si="378"/>
        <v>0.1483611975238546</v>
      </c>
      <c r="AZ606" s="16">
        <f t="shared" si="379"/>
        <v>590.24999999999989</v>
      </c>
      <c r="BA606" s="22" t="s">
        <v>322</v>
      </c>
      <c r="BB606" s="23">
        <v>124.02511884244373</v>
      </c>
      <c r="BC606" s="23">
        <v>37.568697898064514</v>
      </c>
      <c r="BD606" s="23">
        <v>0.18992096924661794</v>
      </c>
      <c r="BE606" s="23">
        <v>3.6619507285300869E-2</v>
      </c>
      <c r="BF606" s="23">
        <v>1.3023761189528043</v>
      </c>
      <c r="BG606" s="23">
        <v>130.31843510740237</v>
      </c>
      <c r="BH606" s="42" cm="1">
        <f t="array" ref="BH606">_xll.Bimoment(BE606,AY606,AD606,AE606,$O$75)</f>
        <v>-0.15703139173529593</v>
      </c>
      <c r="BI606" s="42">
        <f t="shared" si="380"/>
        <v>3.0632414394615805E-2</v>
      </c>
      <c r="BJ606" s="42">
        <f t="shared" si="381"/>
        <v>5.2178747080645156</v>
      </c>
      <c r="BK606" s="24">
        <f t="shared" si="382"/>
        <v>0.58064516129032262</v>
      </c>
      <c r="BL606" s="26" cm="1">
        <f t="array" ref="BL606">_xll.TCVN5575AnnexEHeSoCx(1,BK606)</f>
        <v>1.1119354838709676</v>
      </c>
      <c r="BM606" s="26">
        <f t="shared" si="383"/>
        <v>1.47</v>
      </c>
      <c r="BN606" s="24">
        <f t="shared" si="384"/>
        <v>1</v>
      </c>
      <c r="BO606" s="26" cm="1">
        <f t="array" ref="BO606">noisuy1chieu(BQ606*BN606,$C$92:$M$92,$C$93:$M$93)</f>
        <v>1.7431881427764893</v>
      </c>
      <c r="BP606" s="24">
        <f t="shared" si="385"/>
        <v>4.2624500780494221E-2</v>
      </c>
      <c r="BQ606" s="26">
        <f t="shared" si="386"/>
        <v>0.15128619040584457</v>
      </c>
      <c r="BR606" s="24">
        <f t="shared" si="387"/>
        <v>1.1326746576627562E-2</v>
      </c>
      <c r="BS606" s="24">
        <f t="shared" si="388"/>
        <v>2.9285283404198812E-3</v>
      </c>
      <c r="BT606" s="42">
        <f t="shared" si="389"/>
        <v>0.20523743776296635</v>
      </c>
      <c r="BU606" s="42">
        <f t="shared" si="390"/>
        <v>0.19683921952675867</v>
      </c>
      <c r="BV606" s="28">
        <f t="shared" si="391"/>
        <v>0.20523743776296635</v>
      </c>
      <c r="BW606" s="5" t="str">
        <f t="shared" si="392"/>
        <v>OK</v>
      </c>
      <c r="BX606" s="51">
        <v>1.2</v>
      </c>
      <c r="BY606" s="96" cm="1">
        <f t="array" ref="BY606">_xll.DCETCVNPhuLucFHeSoOnDinh(AE606*1000, BX606*1000, AH606, AI606, AJ606, AK606, AL606, AM606, $D$29)</f>
        <v>1</v>
      </c>
      <c r="BZ606" s="52">
        <f t="shared" si="393"/>
        <v>0.16822048333191811</v>
      </c>
      <c r="CA606" s="54">
        <f t="shared" si="394"/>
        <v>0.18247575824896553</v>
      </c>
      <c r="CB606" s="5" t="str">
        <f t="shared" si="395"/>
        <v>OK</v>
      </c>
      <c r="CC606" s="56">
        <f t="shared" si="396"/>
        <v>0.40527421278457681</v>
      </c>
      <c r="CD606" s="55">
        <f t="shared" si="397"/>
        <v>0.40527421278457681</v>
      </c>
      <c r="CE606" s="54">
        <f t="shared" si="398"/>
        <v>0.40527421278457681</v>
      </c>
      <c r="CF606" s="52">
        <f t="shared" si="399"/>
        <v>0.38</v>
      </c>
      <c r="CG606" s="5" t="str">
        <f t="shared" si="400"/>
        <v>Check</v>
      </c>
      <c r="CH606" s="57">
        <f t="shared" si="401"/>
        <v>3.2269265230278799</v>
      </c>
      <c r="CI606" s="6">
        <f t="shared" si="402"/>
        <v>3.2</v>
      </c>
      <c r="CJ606" s="5" t="str">
        <f t="shared" si="403"/>
        <v>Gia cường</v>
      </c>
      <c r="DN606" s="181"/>
      <c r="DP606" s="27"/>
      <c r="DQ606" s="27"/>
      <c r="DR606" s="5"/>
      <c r="DS606" s="5"/>
      <c r="DT606" s="27"/>
      <c r="DU606" s="27"/>
      <c r="DV606" s="82"/>
      <c r="DW606" s="82"/>
      <c r="DX606" s="82"/>
      <c r="DY606" s="70"/>
      <c r="DZ606" s="16"/>
      <c r="EH606" s="42"/>
      <c r="EI606" s="42"/>
      <c r="EJ606" s="42"/>
      <c r="EK606" s="24"/>
      <c r="EL606" s="26"/>
      <c r="EM606" s="26"/>
      <c r="EN606" s="24"/>
      <c r="EO606" s="26"/>
      <c r="EP606" s="24"/>
      <c r="EQ606" s="26"/>
      <c r="ER606" s="24"/>
      <c r="ES606" s="24"/>
      <c r="ET606" s="42"/>
      <c r="EU606" s="42"/>
      <c r="EV606" s="28"/>
      <c r="EX606" s="51"/>
      <c r="EY606" s="96"/>
      <c r="EZ606" s="52"/>
      <c r="FA606" s="54"/>
      <c r="FB606" s="5"/>
      <c r="FC606" s="56"/>
      <c r="FD606" s="55"/>
      <c r="FE606" s="54"/>
      <c r="FF606" s="52"/>
      <c r="FG606" s="5"/>
      <c r="FH606" s="57"/>
      <c r="FI606" s="6"/>
      <c r="FJ606" s="5"/>
    </row>
    <row r="607" spans="27:166">
      <c r="AA607" s="18" t="s">
        <v>131</v>
      </c>
      <c r="AB607" s="22" t="s">
        <v>343</v>
      </c>
      <c r="AC607" s="22" t="s">
        <v>211</v>
      </c>
      <c r="AD607" s="74">
        <v>6.47</v>
      </c>
      <c r="AE607" s="74">
        <v>10.5</v>
      </c>
      <c r="AF607" s="22">
        <v>724</v>
      </c>
      <c r="AG607" s="22">
        <v>874</v>
      </c>
      <c r="AH607" s="22">
        <v>816.4552427885651</v>
      </c>
      <c r="AI607" s="6">
        <v>8</v>
      </c>
      <c r="AJ607" s="6">
        <v>300</v>
      </c>
      <c r="AK607" s="6">
        <v>12</v>
      </c>
      <c r="AL607" s="6">
        <v>300</v>
      </c>
      <c r="AM607" s="6">
        <v>12</v>
      </c>
      <c r="AN607" s="5" t="str" cm="1">
        <f t="array" ref="AN607">_xll.Dce_Name_SectI(AF607, AG607, AJ607, AI607, AK607, "x", "-", $Q$14)</f>
        <v>(724-874)x300x8x12</v>
      </c>
      <c r="AO607" s="5">
        <f t="shared" si="368"/>
        <v>792.4552427885651</v>
      </c>
      <c r="AP607" s="27">
        <f t="shared" si="369"/>
        <v>135.39641942308521</v>
      </c>
      <c r="AQ607" s="27">
        <f t="shared" si="370"/>
        <v>149672.00629356262</v>
      </c>
      <c r="AR607" s="5">
        <f t="shared" si="371"/>
        <v>5403.3811423692314</v>
      </c>
      <c r="AS607" s="5">
        <f t="shared" si="372"/>
        <v>3666.3860662432589</v>
      </c>
      <c r="AT607" s="27">
        <f t="shared" si="373"/>
        <v>360.22540949128211</v>
      </c>
      <c r="AU607" s="27">
        <f t="shared" si="374"/>
        <v>2076.0047488425012</v>
      </c>
      <c r="AV607" s="82">
        <f t="shared" si="375"/>
        <v>4.8289369476924839E-7</v>
      </c>
      <c r="AW607" s="82">
        <f t="shared" si="376"/>
        <v>8736501.2082751244</v>
      </c>
      <c r="AX607" s="82">
        <f t="shared" si="377"/>
        <v>8.736501208275125E-6</v>
      </c>
      <c r="AY607" s="70">
        <f t="shared" si="378"/>
        <v>0.1455918056309819</v>
      </c>
      <c r="AZ607" s="16">
        <f t="shared" si="379"/>
        <v>603.34143209142383</v>
      </c>
      <c r="BA607" s="22" t="s">
        <v>322</v>
      </c>
      <c r="BB607" s="23">
        <v>124.39322368323624</v>
      </c>
      <c r="BC607" s="23">
        <v>33.299035573491693</v>
      </c>
      <c r="BD607" s="23">
        <v>0.18992096924661794</v>
      </c>
      <c r="BE607" s="23">
        <v>3.6619507285300869E-2</v>
      </c>
      <c r="BF607" s="23">
        <v>1.534434282971624</v>
      </c>
      <c r="BG607" s="23">
        <v>173.61271182292853</v>
      </c>
      <c r="BH607" s="42" cm="1">
        <f t="array" ref="BH607">_xll.Bimoment(BE607,AY607,AD607,AE607,$O$75)</f>
        <v>-0.13258699206086283</v>
      </c>
      <c r="BI607" s="42">
        <f t="shared" si="380"/>
        <v>2.9957680729435644E-2</v>
      </c>
      <c r="BJ607" s="42">
        <f t="shared" si="381"/>
        <v>4.6248660518738465</v>
      </c>
      <c r="BK607" s="24">
        <f t="shared" si="382"/>
        <v>0.56785541403764106</v>
      </c>
      <c r="BL607" s="26" cm="1">
        <f t="array" ref="BL607">_xll.TCVN5575AnnexEHeSoCx(1,BK607)</f>
        <v>1.1132144585962358</v>
      </c>
      <c r="BM607" s="26">
        <f t="shared" si="383"/>
        <v>1.47</v>
      </c>
      <c r="BN607" s="24">
        <f t="shared" si="384"/>
        <v>1</v>
      </c>
      <c r="BO607" s="26" cm="1">
        <f t="array" ref="BO607">noisuy1chieu(BQ607*BN607,$C$92:$M$92,$C$93:$M$93)</f>
        <v>1.8364163637161255</v>
      </c>
      <c r="BP607" s="24">
        <f t="shared" si="385"/>
        <v>4.2310094503318393E-2</v>
      </c>
      <c r="BQ607" s="26">
        <f t="shared" si="386"/>
        <v>0.19589301058136294</v>
      </c>
      <c r="BR607" s="24">
        <f t="shared" si="387"/>
        <v>1.3344769191717157E-2</v>
      </c>
      <c r="BS607" s="24">
        <f t="shared" si="388"/>
        <v>2.2962005925161004E-3</v>
      </c>
      <c r="BT607" s="42">
        <f t="shared" si="389"/>
        <v>0.25154787427639852</v>
      </c>
      <c r="BU607" s="42">
        <f t="shared" si="390"/>
        <v>0.24049930567719743</v>
      </c>
      <c r="BV607" s="28">
        <f t="shared" si="391"/>
        <v>0.25154787427639852</v>
      </c>
      <c r="BW607" s="5" t="str">
        <f t="shared" si="392"/>
        <v>OK</v>
      </c>
      <c r="BX607" s="51">
        <v>1.2</v>
      </c>
      <c r="BY607" s="96" cm="1">
        <f t="array" ref="BY607">_xll.DCETCVNPhuLucFHeSoOnDinh(AE607*1000, BX607*1000, AH607, AI607, AJ607, AK607, AL607, AM607, $D$29)</f>
        <v>1</v>
      </c>
      <c r="BZ607" s="52">
        <f t="shared" si="393"/>
        <v>0.21807093171711861</v>
      </c>
      <c r="CA607" s="54">
        <f t="shared" si="394"/>
        <v>0.23371190150135185</v>
      </c>
      <c r="CB607" s="5" t="str">
        <f t="shared" si="395"/>
        <v>OK</v>
      </c>
      <c r="CC607" s="56">
        <f t="shared" si="396"/>
        <v>0.40527421278457681</v>
      </c>
      <c r="CD607" s="55">
        <f t="shared" si="397"/>
        <v>0.40527421278457681</v>
      </c>
      <c r="CE607" s="54">
        <f t="shared" si="398"/>
        <v>0.40527421278457681</v>
      </c>
      <c r="CF607" s="52">
        <f t="shared" si="399"/>
        <v>0.38</v>
      </c>
      <c r="CG607" s="5" t="str">
        <f t="shared" si="400"/>
        <v>Check</v>
      </c>
      <c r="CH607" s="57">
        <f t="shared" si="401"/>
        <v>3.2996062467960248</v>
      </c>
      <c r="CI607" s="6">
        <f t="shared" si="402"/>
        <v>3.2</v>
      </c>
      <c r="CJ607" s="5" t="str">
        <f t="shared" si="403"/>
        <v>Gia cường</v>
      </c>
      <c r="DN607" s="181"/>
      <c r="DP607" s="27"/>
      <c r="DQ607" s="27"/>
      <c r="DR607" s="5"/>
      <c r="DS607" s="5"/>
      <c r="DT607" s="27"/>
      <c r="DU607" s="27"/>
      <c r="DV607" s="82"/>
      <c r="DW607" s="82"/>
      <c r="DX607" s="82"/>
      <c r="DY607" s="70"/>
      <c r="DZ607" s="16"/>
      <c r="EH607" s="42"/>
      <c r="EI607" s="42"/>
      <c r="EJ607" s="42"/>
      <c r="EK607" s="24"/>
      <c r="EL607" s="26"/>
      <c r="EM607" s="26"/>
      <c r="EN607" s="24"/>
      <c r="EO607" s="26"/>
      <c r="EP607" s="24"/>
      <c r="EQ607" s="26"/>
      <c r="ER607" s="24"/>
      <c r="ES607" s="24"/>
      <c r="ET607" s="42"/>
      <c r="EU607" s="42"/>
      <c r="EV607" s="28"/>
      <c r="EX607" s="51"/>
      <c r="EY607" s="96"/>
      <c r="EZ607" s="52"/>
      <c r="FA607" s="54"/>
      <c r="FB607" s="5"/>
      <c r="FC607" s="56"/>
      <c r="FD607" s="55"/>
      <c r="FE607" s="54"/>
      <c r="FF607" s="52"/>
      <c r="FG607" s="5"/>
      <c r="FH607" s="57"/>
      <c r="FI607" s="6"/>
      <c r="FJ607" s="5"/>
    </row>
    <row r="608" spans="27:166">
      <c r="AA608" s="18" t="s">
        <v>131</v>
      </c>
      <c r="AB608" s="22" t="s">
        <v>343</v>
      </c>
      <c r="AC608" s="22" t="s">
        <v>211</v>
      </c>
      <c r="AD608" s="74">
        <v>6.47</v>
      </c>
      <c r="AE608" s="74">
        <v>10.5</v>
      </c>
      <c r="AF608" s="22">
        <v>724</v>
      </c>
      <c r="AG608" s="22">
        <v>874</v>
      </c>
      <c r="AH608" s="22">
        <v>816.4552427885651</v>
      </c>
      <c r="AI608" s="6">
        <v>8</v>
      </c>
      <c r="AJ608" s="6">
        <v>300</v>
      </c>
      <c r="AK608" s="6">
        <v>12</v>
      </c>
      <c r="AL608" s="6">
        <v>300</v>
      </c>
      <c r="AM608" s="6">
        <v>12</v>
      </c>
      <c r="AN608" s="5" t="str" cm="1">
        <f t="array" ref="AN608">_xll.Dce_Name_SectI(AF608, AG608, AJ608, AI608, AK608, "x", "-", $Q$14)</f>
        <v>(724-874)x300x8x12</v>
      </c>
      <c r="AO608" s="5">
        <f t="shared" si="368"/>
        <v>792.4552427885651</v>
      </c>
      <c r="AP608" s="27">
        <f t="shared" si="369"/>
        <v>135.39641942308521</v>
      </c>
      <c r="AQ608" s="27">
        <f t="shared" si="370"/>
        <v>149672.00629356262</v>
      </c>
      <c r="AR608" s="5">
        <f t="shared" si="371"/>
        <v>5403.3811423692314</v>
      </c>
      <c r="AS608" s="5">
        <f t="shared" si="372"/>
        <v>3666.3860662432589</v>
      </c>
      <c r="AT608" s="27">
        <f t="shared" si="373"/>
        <v>360.22540949128211</v>
      </c>
      <c r="AU608" s="27">
        <f t="shared" si="374"/>
        <v>2076.0047488425012</v>
      </c>
      <c r="AV608" s="82">
        <f t="shared" si="375"/>
        <v>4.8289369476924839E-7</v>
      </c>
      <c r="AW608" s="82">
        <f t="shared" si="376"/>
        <v>8736501.2082751244</v>
      </c>
      <c r="AX608" s="82">
        <f t="shared" si="377"/>
        <v>8.736501208275125E-6</v>
      </c>
      <c r="AY608" s="70">
        <f t="shared" si="378"/>
        <v>0.1455918056309819</v>
      </c>
      <c r="AZ608" s="16">
        <f t="shared" si="379"/>
        <v>603.34143209142383</v>
      </c>
      <c r="BA608" s="22" t="s">
        <v>322</v>
      </c>
      <c r="BB608" s="23">
        <v>124.44877345758141</v>
      </c>
      <c r="BC608" s="23">
        <v>33.767599345767849</v>
      </c>
      <c r="BD608" s="23">
        <v>1.5492857553312263</v>
      </c>
      <c r="BE608" s="23">
        <v>3.6615666585529782E-2</v>
      </c>
      <c r="BF608" s="23">
        <v>1.5344343746209859</v>
      </c>
      <c r="BG608" s="23">
        <v>173.61269410135719</v>
      </c>
      <c r="BH608" s="42" cm="1">
        <f t="array" ref="BH608">_xll.Bimoment(BE608,AY608,AD608,AE608,$O$75)</f>
        <v>-0.1325730861711388</v>
      </c>
      <c r="BI608" s="42">
        <f t="shared" si="380"/>
        <v>0.24438064001562024</v>
      </c>
      <c r="BJ608" s="42">
        <f t="shared" si="381"/>
        <v>4.6899443535788681</v>
      </c>
      <c r="BK608" s="24">
        <f t="shared" si="382"/>
        <v>0.56785541403764106</v>
      </c>
      <c r="BL608" s="26" cm="1">
        <f t="array" ref="BL608">_xll.TCVN5575AnnexEHeSoCx(1,BK608)</f>
        <v>1.1132144585962358</v>
      </c>
      <c r="BM608" s="26">
        <f t="shared" si="383"/>
        <v>1.47</v>
      </c>
      <c r="BN608" s="24">
        <f t="shared" si="384"/>
        <v>1</v>
      </c>
      <c r="BO608" s="26" cm="1">
        <f t="array" ref="BO608">noisuy1chieu(BQ608*BN608,$C$92:$M$92,$C$93:$M$93)</f>
        <v>1.8364163637161255</v>
      </c>
      <c r="BP608" s="24">
        <f t="shared" si="385"/>
        <v>4.2328988749585114E-2</v>
      </c>
      <c r="BQ608" s="26">
        <f t="shared" si="386"/>
        <v>0.1958929905855232</v>
      </c>
      <c r="BR608" s="24">
        <f t="shared" si="387"/>
        <v>1.3344769988779367E-2</v>
      </c>
      <c r="BS608" s="24">
        <f t="shared" si="388"/>
        <v>2.295959764123153E-3</v>
      </c>
      <c r="BT608" s="42">
        <f t="shared" si="389"/>
        <v>0.25156674932388767</v>
      </c>
      <c r="BU608" s="42">
        <f t="shared" si="390"/>
        <v>0.24051793909923144</v>
      </c>
      <c r="BV608" s="28">
        <f t="shared" si="391"/>
        <v>0.25156674932388767</v>
      </c>
      <c r="BW608" s="5" t="str">
        <f t="shared" si="392"/>
        <v>OK</v>
      </c>
      <c r="BX608" s="51">
        <v>1.2</v>
      </c>
      <c r="BY608" s="96" cm="1">
        <f t="array" ref="BY608">_xll.DCETCVNPhuLucFHeSoOnDinh(AE608*1000, BX608*1000, AH608, AI608, AJ608, AK608, AL608, AM608, $D$29)</f>
        <v>1</v>
      </c>
      <c r="BZ608" s="52">
        <f t="shared" si="393"/>
        <v>0.21807090945746074</v>
      </c>
      <c r="CA608" s="54">
        <f t="shared" si="394"/>
        <v>0.23371163921036325</v>
      </c>
      <c r="CB608" s="5" t="str">
        <f t="shared" si="395"/>
        <v>OK</v>
      </c>
      <c r="CC608" s="56">
        <f t="shared" si="396"/>
        <v>0.40527421278457681</v>
      </c>
      <c r="CD608" s="55">
        <f t="shared" si="397"/>
        <v>0.40527421278457681</v>
      </c>
      <c r="CE608" s="54">
        <f t="shared" si="398"/>
        <v>0.40527421278457681</v>
      </c>
      <c r="CF608" s="52">
        <f t="shared" si="399"/>
        <v>0.38</v>
      </c>
      <c r="CG608" s="5" t="str">
        <f t="shared" si="400"/>
        <v>Check</v>
      </c>
      <c r="CH608" s="57">
        <f t="shared" si="401"/>
        <v>3.2996062467960248</v>
      </c>
      <c r="CI608" s="6">
        <f t="shared" si="402"/>
        <v>3.2</v>
      </c>
      <c r="CJ608" s="5" t="str">
        <f t="shared" si="403"/>
        <v>Gia cường</v>
      </c>
      <c r="DN608" s="181"/>
      <c r="DP608" s="27"/>
      <c r="DQ608" s="27"/>
      <c r="DR608" s="5"/>
      <c r="DS608" s="5"/>
      <c r="DT608" s="27"/>
      <c r="DU608" s="27"/>
      <c r="DV608" s="82"/>
      <c r="DW608" s="82"/>
      <c r="DX608" s="82"/>
      <c r="DY608" s="70"/>
      <c r="DZ608" s="16"/>
      <c r="EH608" s="42"/>
      <c r="EI608" s="42"/>
      <c r="EJ608" s="42"/>
      <c r="EK608" s="24"/>
      <c r="EL608" s="26"/>
      <c r="EM608" s="26"/>
      <c r="EN608" s="24"/>
      <c r="EO608" s="26"/>
      <c r="EP608" s="24"/>
      <c r="EQ608" s="26"/>
      <c r="ER608" s="24"/>
      <c r="ES608" s="24"/>
      <c r="ET608" s="42"/>
      <c r="EU608" s="42"/>
      <c r="EV608" s="28"/>
      <c r="EX608" s="51"/>
      <c r="EY608" s="96"/>
      <c r="EZ608" s="52"/>
      <c r="FA608" s="54"/>
      <c r="FB608" s="5"/>
      <c r="FC608" s="56"/>
      <c r="FD608" s="55"/>
      <c r="FE608" s="54"/>
      <c r="FF608" s="52"/>
      <c r="FG608" s="5"/>
      <c r="FH608" s="57"/>
      <c r="FI608" s="6"/>
      <c r="FJ608" s="5"/>
    </row>
    <row r="609" spans="27:166">
      <c r="AA609" s="18" t="s">
        <v>131</v>
      </c>
      <c r="AB609" s="22" t="s">
        <v>343</v>
      </c>
      <c r="AC609" s="22" t="s">
        <v>211</v>
      </c>
      <c r="AD609" s="74">
        <v>9.2899999999999991</v>
      </c>
      <c r="AE609" s="74">
        <v>10.5</v>
      </c>
      <c r="AF609" s="22">
        <v>724</v>
      </c>
      <c r="AG609" s="22">
        <v>874</v>
      </c>
      <c r="AH609" s="22">
        <v>856.73657033341397</v>
      </c>
      <c r="AI609" s="6">
        <v>8</v>
      </c>
      <c r="AJ609" s="6">
        <v>300</v>
      </c>
      <c r="AK609" s="6">
        <v>12</v>
      </c>
      <c r="AL609" s="6">
        <v>300</v>
      </c>
      <c r="AM609" s="6">
        <v>12</v>
      </c>
      <c r="AN609" s="5" t="str" cm="1">
        <f t="array" ref="AN609">_xll.Dce_Name_SectI(AF609, AG609, AJ609, AI609, AK609, "x", "-", $Q$14)</f>
        <v>(724-874)x300x8x12</v>
      </c>
      <c r="AO609" s="5">
        <f t="shared" si="368"/>
        <v>832.73657033341397</v>
      </c>
      <c r="AP609" s="27">
        <f t="shared" si="369"/>
        <v>138.6189256266731</v>
      </c>
      <c r="AQ609" s="27">
        <f t="shared" si="370"/>
        <v>166950.4396903282</v>
      </c>
      <c r="AR609" s="5">
        <f t="shared" si="371"/>
        <v>5403.5530093667558</v>
      </c>
      <c r="AS609" s="5">
        <f t="shared" si="372"/>
        <v>3897.3576119286358</v>
      </c>
      <c r="AT609" s="27">
        <f t="shared" si="373"/>
        <v>360.23686729111705</v>
      </c>
      <c r="AU609" s="27">
        <f t="shared" si="374"/>
        <v>2213.976022170802</v>
      </c>
      <c r="AV609" s="82">
        <f t="shared" si="375"/>
        <v>4.89768374670236E-7</v>
      </c>
      <c r="AW609" s="82">
        <f t="shared" si="376"/>
        <v>9633328.2889918946</v>
      </c>
      <c r="AX609" s="82">
        <f t="shared" si="377"/>
        <v>9.6333282889918949E-6</v>
      </c>
      <c r="AY609" s="70">
        <f t="shared" si="378"/>
        <v>0.13963269631800207</v>
      </c>
      <c r="AZ609" s="16">
        <f t="shared" si="379"/>
        <v>633.55242775006047</v>
      </c>
      <c r="BA609" s="22" t="s">
        <v>322</v>
      </c>
      <c r="BB609" s="23">
        <v>125.30355244570508</v>
      </c>
      <c r="BC609" s="23">
        <v>23.959347866734095</v>
      </c>
      <c r="BD609" s="23">
        <v>1.5492857553312263</v>
      </c>
      <c r="BE609" s="23">
        <v>3.6615666585529782E-2</v>
      </c>
      <c r="BF609" s="23">
        <v>2.8340757133602557</v>
      </c>
      <c r="BG609" s="23">
        <v>254.9841336757153</v>
      </c>
      <c r="BH609" s="42" cm="1">
        <f t="array" ref="BH609">_xll.Bimoment(BE609,AY609,AD609,AE609,$O$75)</f>
        <v>0.12274762927138087</v>
      </c>
      <c r="BI609" s="42">
        <f t="shared" si="380"/>
        <v>0.23255940271587297</v>
      </c>
      <c r="BJ609" s="42">
        <f t="shared" si="381"/>
        <v>3.3276872037130687</v>
      </c>
      <c r="BK609" s="24">
        <f t="shared" si="382"/>
        <v>0.54038697954603754</v>
      </c>
      <c r="BL609" s="26" cm="1">
        <f t="array" ref="BL609">_xll.TCVN5575AnnexEHeSoCx(1,BK609)</f>
        <v>1.1159613020453962</v>
      </c>
      <c r="BM609" s="26">
        <f t="shared" si="383"/>
        <v>1.47</v>
      </c>
      <c r="BN609" s="24">
        <f t="shared" si="384"/>
        <v>1</v>
      </c>
      <c r="BO609" s="26" cm="1">
        <f t="array" ref="BO609">noisuy1chieu(BQ609*BN609,$C$92:$M$92,$C$93:$M$93)</f>
        <v>1.9912797212600708</v>
      </c>
      <c r="BP609" s="24">
        <f t="shared" si="385"/>
        <v>4.1628935661040742E-2</v>
      </c>
      <c r="BQ609" s="26">
        <f t="shared" si="386"/>
        <v>0.26999033462353611</v>
      </c>
      <c r="BR609" s="24">
        <f t="shared" si="387"/>
        <v>2.4646792482117132E-2</v>
      </c>
      <c r="BS609" s="24">
        <f t="shared" si="388"/>
        <v>1.86698785523522E-3</v>
      </c>
      <c r="BT609" s="42">
        <f t="shared" si="389"/>
        <v>0.33626606276669402</v>
      </c>
      <c r="BU609" s="42">
        <f t="shared" si="390"/>
        <v>0.31348625813981207</v>
      </c>
      <c r="BV609" s="28">
        <f t="shared" si="391"/>
        <v>0.33626606276669402</v>
      </c>
      <c r="BW609" s="5" t="str">
        <f t="shared" si="392"/>
        <v>OK</v>
      </c>
      <c r="BX609" s="51">
        <v>1.2</v>
      </c>
      <c r="BY609" s="96" cm="1">
        <f t="array" ref="BY609">_xll.DCETCVNPhuLucFHeSoOnDinh(AE609*1000, BX609*1000, AH609, AI609, AJ609, AK609, AL609, AM609, $D$29)</f>
        <v>1</v>
      </c>
      <c r="BZ609" s="52">
        <f t="shared" si="393"/>
        <v>0.30129876536615352</v>
      </c>
      <c r="CA609" s="54">
        <f t="shared" si="394"/>
        <v>0.32781254570350588</v>
      </c>
      <c r="CB609" s="5" t="str">
        <f t="shared" si="395"/>
        <v>OK</v>
      </c>
      <c r="CC609" s="56">
        <f t="shared" si="396"/>
        <v>0.40527421278457681</v>
      </c>
      <c r="CD609" s="55">
        <f t="shared" si="397"/>
        <v>0.40527421278457681</v>
      </c>
      <c r="CE609" s="54">
        <f t="shared" si="398"/>
        <v>0.40527421278457681</v>
      </c>
      <c r="CF609" s="52">
        <f t="shared" si="399"/>
        <v>0.38</v>
      </c>
      <c r="CG609" s="5" t="str">
        <f t="shared" si="400"/>
        <v>Check</v>
      </c>
      <c r="CH609" s="57">
        <f t="shared" si="401"/>
        <v>3.4673286780698911</v>
      </c>
      <c r="CI609" s="6">
        <f t="shared" si="402"/>
        <v>3.2</v>
      </c>
      <c r="CJ609" s="5" t="str">
        <f t="shared" si="403"/>
        <v>Gia cường</v>
      </c>
      <c r="DN609" s="181"/>
      <c r="DP609" s="27"/>
      <c r="DQ609" s="27"/>
      <c r="DR609" s="5"/>
      <c r="DS609" s="5"/>
      <c r="DT609" s="27"/>
      <c r="DU609" s="27"/>
      <c r="DV609" s="82"/>
      <c r="DW609" s="82"/>
      <c r="DX609" s="82"/>
      <c r="DY609" s="70"/>
      <c r="DZ609" s="16"/>
      <c r="EH609" s="42"/>
      <c r="EI609" s="42"/>
      <c r="EJ609" s="42"/>
      <c r="EK609" s="24"/>
      <c r="EL609" s="26"/>
      <c r="EM609" s="26"/>
      <c r="EN609" s="24"/>
      <c r="EO609" s="26"/>
      <c r="EP609" s="24"/>
      <c r="EQ609" s="26"/>
      <c r="ER609" s="24"/>
      <c r="ES609" s="24"/>
      <c r="ET609" s="42"/>
      <c r="EU609" s="42"/>
      <c r="EV609" s="28"/>
      <c r="EX609" s="51"/>
      <c r="EY609" s="96"/>
      <c r="EZ609" s="52"/>
      <c r="FA609" s="54"/>
      <c r="FB609" s="5"/>
      <c r="FC609" s="56"/>
      <c r="FD609" s="55"/>
      <c r="FE609" s="54"/>
      <c r="FF609" s="52"/>
      <c r="FG609" s="5"/>
      <c r="FH609" s="57"/>
      <c r="FI609" s="6"/>
      <c r="FJ609" s="5"/>
    </row>
    <row r="610" spans="27:166">
      <c r="AA610" s="18" t="s">
        <v>131</v>
      </c>
      <c r="AB610" s="22" t="s">
        <v>343</v>
      </c>
      <c r="AC610" s="22" t="s">
        <v>211</v>
      </c>
      <c r="AD610" s="74">
        <v>9.2899999999999991</v>
      </c>
      <c r="AE610" s="74">
        <v>10.5</v>
      </c>
      <c r="AF610" s="22">
        <v>724</v>
      </c>
      <c r="AG610" s="22">
        <v>874</v>
      </c>
      <c r="AH610" s="22">
        <v>856.73657033341397</v>
      </c>
      <c r="AI610" s="6">
        <v>8</v>
      </c>
      <c r="AJ610" s="6">
        <v>300</v>
      </c>
      <c r="AK610" s="6">
        <v>12</v>
      </c>
      <c r="AL610" s="6">
        <v>300</v>
      </c>
      <c r="AM610" s="6">
        <v>12</v>
      </c>
      <c r="AN610" s="5" t="str" cm="1">
        <f t="array" ref="AN610">_xll.Dce_Name_SectI(AF610, AG610, AJ610, AI610, AK610, "x", "-", $Q$14)</f>
        <v>(724-874)x300x8x12</v>
      </c>
      <c r="AO610" s="5">
        <f t="shared" si="368"/>
        <v>832.73657033341397</v>
      </c>
      <c r="AP610" s="27">
        <f t="shared" si="369"/>
        <v>138.6189256266731</v>
      </c>
      <c r="AQ610" s="27">
        <f t="shared" si="370"/>
        <v>166950.4396903282</v>
      </c>
      <c r="AR610" s="5">
        <f t="shared" si="371"/>
        <v>5403.5530093667558</v>
      </c>
      <c r="AS610" s="5">
        <f t="shared" si="372"/>
        <v>3897.3576119286358</v>
      </c>
      <c r="AT610" s="27">
        <f t="shared" si="373"/>
        <v>360.23686729111705</v>
      </c>
      <c r="AU610" s="27">
        <f t="shared" si="374"/>
        <v>2213.976022170802</v>
      </c>
      <c r="AV610" s="82">
        <f t="shared" si="375"/>
        <v>4.89768374670236E-7</v>
      </c>
      <c r="AW610" s="82">
        <f t="shared" si="376"/>
        <v>9633328.2889918946</v>
      </c>
      <c r="AX610" s="82">
        <f t="shared" si="377"/>
        <v>9.6333282889918949E-6</v>
      </c>
      <c r="AY610" s="70">
        <f t="shared" si="378"/>
        <v>0.13963269631800207</v>
      </c>
      <c r="AZ610" s="16">
        <f t="shared" si="379"/>
        <v>633.55242775006047</v>
      </c>
      <c r="BA610" s="22" t="s">
        <v>322</v>
      </c>
      <c r="BB610" s="23">
        <v>125.38057392867631</v>
      </c>
      <c r="BC610" s="23">
        <v>14.063518827388179</v>
      </c>
      <c r="BD610" s="23">
        <v>0.62292951511903993</v>
      </c>
      <c r="BE610" s="23">
        <v>0.22213313115323033</v>
      </c>
      <c r="BF610" s="23">
        <v>2.6238970339468324</v>
      </c>
      <c r="BG610" s="23">
        <v>254.08967876490351</v>
      </c>
      <c r="BH610" s="42" cm="1">
        <f t="array" ref="BH610">_xll.Bimoment(BE610,AY610,AD610,AE610,$O$75)</f>
        <v>0.74466253858841869</v>
      </c>
      <c r="BI610" s="42">
        <f t="shared" si="380"/>
        <v>9.350638865145991E-2</v>
      </c>
      <c r="BJ610" s="42">
        <f t="shared" si="381"/>
        <v>1.9532665038039139</v>
      </c>
      <c r="BK610" s="24">
        <f t="shared" si="382"/>
        <v>0.54038697954603754</v>
      </c>
      <c r="BL610" s="26" cm="1">
        <f t="array" ref="BL610">_xll.TCVN5575AnnexEHeSoCx(1,BK610)</f>
        <v>1.1159613020453962</v>
      </c>
      <c r="BM610" s="26">
        <f t="shared" si="383"/>
        <v>1.47</v>
      </c>
      <c r="BN610" s="24">
        <f t="shared" si="384"/>
        <v>1</v>
      </c>
      <c r="BO610" s="26" cm="1">
        <f t="array" ref="BO610">noisuy1chieu(BQ610*BN610,$C$92:$M$92,$C$93:$M$93)</f>
        <v>1.9893002510070801</v>
      </c>
      <c r="BP610" s="24">
        <f t="shared" si="385"/>
        <v>4.1654524100446851E-2</v>
      </c>
      <c r="BQ610" s="26">
        <f t="shared" si="386"/>
        <v>0.26904323969180644</v>
      </c>
      <c r="BR610" s="24">
        <f t="shared" si="387"/>
        <v>2.2818954830763044E-2</v>
      </c>
      <c r="BS610" s="24">
        <f t="shared" si="388"/>
        <v>1.13375657844604E-2</v>
      </c>
      <c r="BT610" s="42">
        <f t="shared" si="389"/>
        <v>0.33351671862301635</v>
      </c>
      <c r="BU610" s="42">
        <f t="shared" si="390"/>
        <v>0.32203532957671366</v>
      </c>
      <c r="BV610" s="28">
        <f t="shared" si="391"/>
        <v>0.33351671862301635</v>
      </c>
      <c r="BW610" s="5" t="str">
        <f t="shared" si="392"/>
        <v>OK</v>
      </c>
      <c r="BX610" s="51">
        <v>1.2</v>
      </c>
      <c r="BY610" s="96" cm="1">
        <f t="array" ref="BY610">_xll.DCETCVNPhuLucFHeSoOnDinh(AE610*1000, BX610*1000, AH610, AI610, AJ610, AK610, AL610, AM610, $D$29)</f>
        <v>1</v>
      </c>
      <c r="BZ610" s="52">
        <f t="shared" si="393"/>
        <v>0.30024184407297994</v>
      </c>
      <c r="CA610" s="54">
        <f t="shared" si="394"/>
        <v>0.33439836468820333</v>
      </c>
      <c r="CB610" s="5" t="str">
        <f t="shared" si="395"/>
        <v>OK</v>
      </c>
      <c r="CC610" s="56">
        <f t="shared" si="396"/>
        <v>0.40527421278457681</v>
      </c>
      <c r="CD610" s="55">
        <f t="shared" si="397"/>
        <v>0.40527421278457681</v>
      </c>
      <c r="CE610" s="54">
        <f t="shared" si="398"/>
        <v>0.40527421278457681</v>
      </c>
      <c r="CF610" s="52">
        <f t="shared" si="399"/>
        <v>0.38</v>
      </c>
      <c r="CG610" s="5" t="str">
        <f t="shared" si="400"/>
        <v>Check</v>
      </c>
      <c r="CH610" s="57">
        <f t="shared" si="401"/>
        <v>3.4673286780698911</v>
      </c>
      <c r="CI610" s="6">
        <f t="shared" si="402"/>
        <v>3.2</v>
      </c>
      <c r="CJ610" s="5" t="str">
        <f t="shared" si="403"/>
        <v>Gia cường</v>
      </c>
      <c r="DN610" s="181"/>
      <c r="DP610" s="27"/>
      <c r="DQ610" s="27"/>
      <c r="DR610" s="5"/>
      <c r="DS610" s="5"/>
      <c r="DT610" s="27"/>
      <c r="DU610" s="27"/>
      <c r="DV610" s="82"/>
      <c r="DW610" s="82"/>
      <c r="DX610" s="82"/>
      <c r="DY610" s="70"/>
      <c r="DZ610" s="16"/>
      <c r="EH610" s="42"/>
      <c r="EI610" s="42"/>
      <c r="EJ610" s="42"/>
      <c r="EK610" s="24"/>
      <c r="EL610" s="26"/>
      <c r="EM610" s="26"/>
      <c r="EN610" s="24"/>
      <c r="EO610" s="26"/>
      <c r="EP610" s="24"/>
      <c r="EQ610" s="26"/>
      <c r="ER610" s="24"/>
      <c r="ES610" s="24"/>
      <c r="ET610" s="42"/>
      <c r="EU610" s="42"/>
      <c r="EV610" s="28"/>
      <c r="EX610" s="51"/>
      <c r="EY610" s="96"/>
      <c r="EZ610" s="52"/>
      <c r="FA610" s="54"/>
      <c r="FB610" s="5"/>
      <c r="FC610" s="56"/>
      <c r="FD610" s="55"/>
      <c r="FE610" s="54"/>
      <c r="FF610" s="52"/>
      <c r="FG610" s="5"/>
      <c r="FH610" s="57"/>
      <c r="FI610" s="6"/>
      <c r="FJ610" s="5"/>
    </row>
    <row r="611" spans="27:166">
      <c r="AA611" s="18" t="s">
        <v>131</v>
      </c>
      <c r="AB611" s="22" t="s">
        <v>343</v>
      </c>
      <c r="AC611" s="22" t="s">
        <v>211</v>
      </c>
      <c r="AD611" s="74">
        <v>10.5</v>
      </c>
      <c r="AE611" s="74">
        <v>10.5</v>
      </c>
      <c r="AF611" s="22">
        <v>724</v>
      </c>
      <c r="AG611" s="22">
        <v>874</v>
      </c>
      <c r="AH611" s="22">
        <v>874</v>
      </c>
      <c r="AI611" s="6">
        <v>8</v>
      </c>
      <c r="AJ611" s="6">
        <v>300</v>
      </c>
      <c r="AK611" s="6">
        <v>12</v>
      </c>
      <c r="AL611" s="6">
        <v>300</v>
      </c>
      <c r="AM611" s="6">
        <v>12</v>
      </c>
      <c r="AN611" s="5" t="str" cm="1">
        <f t="array" ref="AN611">_xll.Dce_Name_SectI(AF611, AG611, AJ611, AI611, AK611, "x", "-", $Q$14)</f>
        <v>(724-874)x300x8x12</v>
      </c>
      <c r="AO611" s="5">
        <f t="shared" si="368"/>
        <v>850</v>
      </c>
      <c r="AP611" s="27">
        <f t="shared" si="369"/>
        <v>140</v>
      </c>
      <c r="AQ611" s="27">
        <f t="shared" si="370"/>
        <v>174698.22666666668</v>
      </c>
      <c r="AR611" s="5">
        <f t="shared" si="371"/>
        <v>5403.626666666667</v>
      </c>
      <c r="AS611" s="5">
        <f t="shared" si="372"/>
        <v>3997.6710907704046</v>
      </c>
      <c r="AT611" s="27">
        <f t="shared" si="373"/>
        <v>360.24177777777783</v>
      </c>
      <c r="AU611" s="27">
        <f t="shared" si="374"/>
        <v>2274.1</v>
      </c>
      <c r="AV611" s="82">
        <f t="shared" si="375"/>
        <v>4.9271466666666671E-7</v>
      </c>
      <c r="AW611" s="82">
        <f t="shared" si="376"/>
        <v>10031094</v>
      </c>
      <c r="AX611" s="82">
        <f t="shared" si="377"/>
        <v>1.0031094E-5</v>
      </c>
      <c r="AY611" s="70">
        <f t="shared" si="378"/>
        <v>0.13724721180314908</v>
      </c>
      <c r="AZ611" s="16">
        <f t="shared" si="379"/>
        <v>646.5</v>
      </c>
      <c r="BA611" s="22" t="s">
        <v>322</v>
      </c>
      <c r="BB611" s="23">
        <v>125.74918749217194</v>
      </c>
      <c r="BC611" s="23">
        <v>9.8791226578779412</v>
      </c>
      <c r="BD611" s="23">
        <v>0.62292951511903993</v>
      </c>
      <c r="BE611" s="23">
        <v>0.22213313115323033</v>
      </c>
      <c r="BF611" s="23">
        <v>1.8711240429419687</v>
      </c>
      <c r="BG611" s="23">
        <v>268.55514594154886</v>
      </c>
      <c r="BH611" s="42" cm="1">
        <f t="array" ref="BH611">_xll.Bimoment(BE611,AY611,AD611,AE611,$O$75)</f>
        <v>1.9735296040472494</v>
      </c>
      <c r="BI611" s="42">
        <f t="shared" si="380"/>
        <v>9.1607281635152929E-2</v>
      </c>
      <c r="BJ611" s="42">
        <f t="shared" si="381"/>
        <v>1.372100369149714</v>
      </c>
      <c r="BK611" s="24">
        <f t="shared" si="382"/>
        <v>0.52941176470588236</v>
      </c>
      <c r="BL611" s="26" cm="1">
        <f t="array" ref="BL611">_xll.TCVN5575AnnexEHeSoCx(1,BK611)</f>
        <v>1.1170588235294117</v>
      </c>
      <c r="BM611" s="26">
        <f t="shared" si="383"/>
        <v>1.47</v>
      </c>
      <c r="BN611" s="24">
        <f t="shared" si="384"/>
        <v>1</v>
      </c>
      <c r="BO611" s="26" cm="1">
        <f t="array" ref="BO611">noisuy1chieu(BQ611*BN611,$C$92:$M$92,$C$93:$M$93)</f>
        <v>2.0058300495147705</v>
      </c>
      <c r="BP611" s="24">
        <f t="shared" si="385"/>
        <v>4.136486430663551E-2</v>
      </c>
      <c r="BQ611" s="26">
        <f t="shared" si="386"/>
        <v>0.27695220531042292</v>
      </c>
      <c r="BR611" s="24">
        <f t="shared" si="387"/>
        <v>1.6272175492591252E-2</v>
      </c>
      <c r="BS611" s="24">
        <f t="shared" si="388"/>
        <v>2.9202779775328362E-2</v>
      </c>
      <c r="BT611" s="42">
        <f t="shared" si="389"/>
        <v>0.33458924510964966</v>
      </c>
      <c r="BU611" s="42">
        <f t="shared" si="390"/>
        <v>0.34751984939238678</v>
      </c>
      <c r="BV611" s="28">
        <f t="shared" si="391"/>
        <v>0.34751984939238678</v>
      </c>
      <c r="BW611" s="5" t="str">
        <f t="shared" si="392"/>
        <v>OK</v>
      </c>
      <c r="BX611" s="51">
        <v>1.2</v>
      </c>
      <c r="BY611" s="96" cm="1">
        <f t="array" ref="BY611">_xll.DCETCVNPhuLucFHeSoOnDinh(AE611*1000, BX611*1000, AH611, AI611, AJ611, AK611, AL611, AM611, $D$29)</f>
        <v>1</v>
      </c>
      <c r="BZ611" s="52">
        <f t="shared" si="393"/>
        <v>0.30937190463793701</v>
      </c>
      <c r="CA611" s="54">
        <f t="shared" si="394"/>
        <v>0.35484685990585663</v>
      </c>
      <c r="CB611" s="5" t="str">
        <f t="shared" si="395"/>
        <v>OK</v>
      </c>
      <c r="CC611" s="56">
        <f t="shared" si="396"/>
        <v>0.40527421278457681</v>
      </c>
      <c r="CD611" s="55">
        <f t="shared" si="397"/>
        <v>0.40527421278457681</v>
      </c>
      <c r="CE611" s="54">
        <f t="shared" si="398"/>
        <v>0.40527421278457681</v>
      </c>
      <c r="CF611" s="52">
        <f t="shared" si="399"/>
        <v>0.38</v>
      </c>
      <c r="CG611" s="5" t="str">
        <f t="shared" si="400"/>
        <v>Check</v>
      </c>
      <c r="CH611" s="57">
        <f t="shared" si="401"/>
        <v>3.5392097349338045</v>
      </c>
      <c r="CI611" s="6">
        <f t="shared" si="402"/>
        <v>3.2</v>
      </c>
      <c r="CJ611" s="5" t="str">
        <f t="shared" si="403"/>
        <v>Gia cường</v>
      </c>
      <c r="DN611" s="181"/>
      <c r="DP611" s="27"/>
      <c r="DQ611" s="27"/>
      <c r="DR611" s="5"/>
      <c r="DS611" s="5"/>
      <c r="DT611" s="27"/>
      <c r="DU611" s="27"/>
      <c r="DV611" s="82"/>
      <c r="DW611" s="82"/>
      <c r="DX611" s="82"/>
      <c r="DY611" s="70"/>
      <c r="DZ611" s="16"/>
      <c r="EH611" s="42"/>
      <c r="EI611" s="42"/>
      <c r="EJ611" s="42"/>
      <c r="EK611" s="24"/>
      <c r="EL611" s="26"/>
      <c r="EM611" s="26"/>
      <c r="EN611" s="24"/>
      <c r="EO611" s="26"/>
      <c r="EP611" s="24"/>
      <c r="EQ611" s="26"/>
      <c r="ER611" s="24"/>
      <c r="ES611" s="24"/>
      <c r="ET611" s="42"/>
      <c r="EU611" s="42"/>
      <c r="EV611" s="28"/>
      <c r="EX611" s="51"/>
      <c r="EY611" s="96"/>
      <c r="EZ611" s="52"/>
      <c r="FA611" s="54"/>
      <c r="FB611" s="5"/>
      <c r="FC611" s="56"/>
      <c r="FD611" s="55"/>
      <c r="FE611" s="54"/>
      <c r="FF611" s="52"/>
      <c r="FG611" s="5"/>
      <c r="FH611" s="57"/>
      <c r="FI611" s="6"/>
      <c r="FJ611" s="5"/>
    </row>
    <row r="612" spans="27:166">
      <c r="AA612" s="18" t="s">
        <v>131</v>
      </c>
      <c r="AB612" s="22" t="s">
        <v>343</v>
      </c>
      <c r="AC612" s="22" t="s">
        <v>211</v>
      </c>
      <c r="AD612" s="74">
        <v>0</v>
      </c>
      <c r="AE612" s="74">
        <v>10.5</v>
      </c>
      <c r="AF612" s="22">
        <v>724</v>
      </c>
      <c r="AG612" s="22">
        <v>874</v>
      </c>
      <c r="AH612" s="22">
        <v>724</v>
      </c>
      <c r="AI612" s="6">
        <v>8</v>
      </c>
      <c r="AJ612" s="6">
        <v>300</v>
      </c>
      <c r="AK612" s="6">
        <v>12</v>
      </c>
      <c r="AL612" s="6">
        <v>300</v>
      </c>
      <c r="AM612" s="6">
        <v>12</v>
      </c>
      <c r="AN612" s="5" t="str" cm="1">
        <f t="array" ref="AN612">_xll.Dce_Name_SectI(AF612, AG612, AJ612, AI612, AK612, "x", "-", $Q$14)</f>
        <v>(724-874)x300x8x12</v>
      </c>
      <c r="AO612" s="5">
        <f t="shared" si="368"/>
        <v>700</v>
      </c>
      <c r="AP612" s="27">
        <f t="shared" si="369"/>
        <v>128</v>
      </c>
      <c r="AQ612" s="27">
        <f t="shared" si="370"/>
        <v>114125.22666666665</v>
      </c>
      <c r="AR612" s="5">
        <f t="shared" si="371"/>
        <v>5402.9866666666676</v>
      </c>
      <c r="AS612" s="5">
        <f t="shared" si="372"/>
        <v>3152.6305709023936</v>
      </c>
      <c r="AT612" s="27">
        <f t="shared" si="373"/>
        <v>360.19911111111116</v>
      </c>
      <c r="AU612" s="27">
        <f t="shared" si="374"/>
        <v>1771.6</v>
      </c>
      <c r="AV612" s="82">
        <f t="shared" si="375"/>
        <v>4.6711466666666669E-7</v>
      </c>
      <c r="AW612" s="82">
        <f t="shared" si="376"/>
        <v>6843744</v>
      </c>
      <c r="AX612" s="82">
        <f t="shared" si="377"/>
        <v>6.8437439999999997E-6</v>
      </c>
      <c r="AY612" s="70">
        <f t="shared" si="378"/>
        <v>0.16178744234285594</v>
      </c>
      <c r="AZ612" s="16">
        <f t="shared" si="379"/>
        <v>534</v>
      </c>
      <c r="BA612" s="22" t="s">
        <v>323</v>
      </c>
      <c r="BB612" s="23">
        <v>44.658508645276015</v>
      </c>
      <c r="BC612" s="23">
        <v>14.539286092967785</v>
      </c>
      <c r="BD612" s="23">
        <v>0.11107420536827739</v>
      </c>
      <c r="BE612" s="23">
        <v>3.7326551092634601E-2</v>
      </c>
      <c r="BF612" s="23">
        <v>0.14679869417620495</v>
      </c>
      <c r="BG612" s="23">
        <v>137.51553346682743</v>
      </c>
      <c r="BH612" s="42" cm="1">
        <f t="array" ref="BH612">_xll.Bimoment(BE612,AY612,AD612,AE612,$O$75)</f>
        <v>0.32750055860017491</v>
      </c>
      <c r="BI612" s="42">
        <f t="shared" si="380"/>
        <v>1.9834679530049533E-2</v>
      </c>
      <c r="BJ612" s="42">
        <f t="shared" si="381"/>
        <v>2.0193452906899698</v>
      </c>
      <c r="BK612" s="24">
        <f t="shared" si="382"/>
        <v>0.6428571428571429</v>
      </c>
      <c r="BL612" s="26" cm="1">
        <f t="array" ref="BL612">_xll.TCVN5575AnnexEHeSoCx(1,BK612)</f>
        <v>1.1057142857142856</v>
      </c>
      <c r="BM612" s="26">
        <f t="shared" si="383"/>
        <v>1.47</v>
      </c>
      <c r="BN612" s="24">
        <f t="shared" si="384"/>
        <v>1</v>
      </c>
      <c r="BO612" s="26" cm="1">
        <f t="array" ref="BO612">noisuy1chieu(BQ612*BN612,$C$92:$M$92,$C$93:$M$93)</f>
        <v>1.8066964149475098</v>
      </c>
      <c r="BP612" s="24">
        <f t="shared" si="385"/>
        <v>1.6067514418016661E-2</v>
      </c>
      <c r="BQ612" s="26">
        <f t="shared" si="386"/>
        <v>0.18167292425400691</v>
      </c>
      <c r="BR612" s="24">
        <f t="shared" si="387"/>
        <v>1.2767817694721983E-3</v>
      </c>
      <c r="BS612" s="24">
        <f t="shared" si="388"/>
        <v>6.5137159453770559E-3</v>
      </c>
      <c r="BT612" s="42">
        <f t="shared" si="389"/>
        <v>0.19901722044149575</v>
      </c>
      <c r="BU612" s="42">
        <f t="shared" si="390"/>
        <v>0.20425415461740062</v>
      </c>
      <c r="BV612" s="28">
        <f t="shared" si="391"/>
        <v>0.20425415461740062</v>
      </c>
      <c r="BW612" s="5" t="str">
        <f t="shared" si="392"/>
        <v>OK</v>
      </c>
      <c r="BX612" s="51">
        <v>1.2</v>
      </c>
      <c r="BY612" s="96" cm="1">
        <f t="array" ref="BY612">_xll.DCETCVNPhuLucFHeSoOnDinh(AE612*1000, BX612*1000, AH612, AI612, AJ612, AK612, AL612, AM612, $D$29)</f>
        <v>1</v>
      </c>
      <c r="BZ612" s="52">
        <f t="shared" si="393"/>
        <v>0.20087834767514479</v>
      </c>
      <c r="CA612" s="54">
        <f t="shared" si="394"/>
        <v>0.20866884538999403</v>
      </c>
      <c r="CB612" s="5" t="str">
        <f t="shared" si="395"/>
        <v>OK</v>
      </c>
      <c r="CC612" s="56">
        <f t="shared" si="396"/>
        <v>0.40527421278457681</v>
      </c>
      <c r="CD612" s="55">
        <f t="shared" si="397"/>
        <v>0.40527421278457681</v>
      </c>
      <c r="CE612" s="54">
        <f t="shared" si="398"/>
        <v>0.40527421278457681</v>
      </c>
      <c r="CF612" s="52">
        <f t="shared" si="399"/>
        <v>0.38</v>
      </c>
      <c r="CG612" s="5" t="str">
        <f t="shared" si="400"/>
        <v>Check</v>
      </c>
      <c r="CH612" s="57">
        <f t="shared" si="401"/>
        <v>2.9146433111219565</v>
      </c>
      <c r="CI612" s="6">
        <f t="shared" si="402"/>
        <v>3.2</v>
      </c>
      <c r="CJ612" s="5" t="str">
        <f t="shared" si="403"/>
        <v>OK</v>
      </c>
      <c r="DN612" s="181"/>
      <c r="DP612" s="27"/>
      <c r="DQ612" s="27"/>
      <c r="DR612" s="5"/>
      <c r="DS612" s="5"/>
      <c r="DT612" s="27"/>
      <c r="DU612" s="27"/>
      <c r="DV612" s="82"/>
      <c r="DW612" s="82"/>
      <c r="DX612" s="82"/>
      <c r="DY612" s="70"/>
      <c r="DZ612" s="16"/>
      <c r="EH612" s="42"/>
      <c r="EI612" s="42"/>
      <c r="EJ612" s="42"/>
      <c r="EK612" s="24"/>
      <c r="EL612" s="26"/>
      <c r="EM612" s="26"/>
      <c r="EN612" s="24"/>
      <c r="EO612" s="26"/>
      <c r="EP612" s="24"/>
      <c r="EQ612" s="26"/>
      <c r="ER612" s="24"/>
      <c r="ES612" s="24"/>
      <c r="ET612" s="42"/>
      <c r="EU612" s="42"/>
      <c r="EV612" s="28"/>
      <c r="EX612" s="51"/>
      <c r="EY612" s="96"/>
      <c r="EZ612" s="52"/>
      <c r="FA612" s="54"/>
      <c r="FB612" s="5"/>
      <c r="FC612" s="56"/>
      <c r="FD612" s="55"/>
      <c r="FE612" s="54"/>
      <c r="FF612" s="52"/>
      <c r="FG612" s="5"/>
      <c r="FH612" s="57"/>
      <c r="FI612" s="6"/>
      <c r="FJ612" s="5"/>
    </row>
    <row r="613" spans="27:166">
      <c r="AA613" s="18" t="s">
        <v>131</v>
      </c>
      <c r="AB613" s="22" t="s">
        <v>343</v>
      </c>
      <c r="AC613" s="22" t="s">
        <v>211</v>
      </c>
      <c r="AD613" s="74">
        <v>5.25</v>
      </c>
      <c r="AE613" s="74">
        <v>10.5</v>
      </c>
      <c r="AF613" s="22">
        <v>724</v>
      </c>
      <c r="AG613" s="22">
        <v>874</v>
      </c>
      <c r="AH613" s="22">
        <v>798.99999999999989</v>
      </c>
      <c r="AI613" s="6">
        <v>8</v>
      </c>
      <c r="AJ613" s="6">
        <v>300</v>
      </c>
      <c r="AK613" s="6">
        <v>12</v>
      </c>
      <c r="AL613" s="6">
        <v>300</v>
      </c>
      <c r="AM613" s="6">
        <v>12</v>
      </c>
      <c r="AN613" s="5" t="str" cm="1">
        <f t="array" ref="AN613">_xll.Dce_Name_SectI(AF613, AG613, AJ613, AI613, AK613, "x", "-", $Q$14)</f>
        <v>(724-874)x300x8x12</v>
      </c>
      <c r="AO613" s="5">
        <f t="shared" si="368"/>
        <v>774.99999999999989</v>
      </c>
      <c r="AP613" s="27">
        <f t="shared" si="369"/>
        <v>134</v>
      </c>
      <c r="AQ613" s="27">
        <f t="shared" si="370"/>
        <v>142527.3516666666</v>
      </c>
      <c r="AR613" s="5">
        <f t="shared" si="371"/>
        <v>5403.3066666666673</v>
      </c>
      <c r="AS613" s="5">
        <f t="shared" si="372"/>
        <v>3567.6433458489764</v>
      </c>
      <c r="AT613" s="27">
        <f t="shared" si="373"/>
        <v>360.22044444444447</v>
      </c>
      <c r="AU613" s="27">
        <f t="shared" si="374"/>
        <v>2017.2249999999995</v>
      </c>
      <c r="AV613" s="82">
        <f t="shared" si="375"/>
        <v>4.799146666666667E-7</v>
      </c>
      <c r="AW613" s="82">
        <f t="shared" si="376"/>
        <v>8361481.4999999972</v>
      </c>
      <c r="AX613" s="82">
        <f t="shared" si="377"/>
        <v>8.3614814999999972E-6</v>
      </c>
      <c r="AY613" s="70">
        <f t="shared" si="378"/>
        <v>0.1483611975238546</v>
      </c>
      <c r="AZ613" s="16">
        <f t="shared" si="379"/>
        <v>590.24999999999989</v>
      </c>
      <c r="BA613" s="22" t="s">
        <v>323</v>
      </c>
      <c r="BB613" s="23">
        <v>46.224271342310352</v>
      </c>
      <c r="BC613" s="23">
        <v>16.85020335199976</v>
      </c>
      <c r="BD613" s="23">
        <v>0.11107420536827739</v>
      </c>
      <c r="BE613" s="23">
        <v>3.7326551092634601E-2</v>
      </c>
      <c r="BF613" s="23">
        <v>0.72993827235982922</v>
      </c>
      <c r="BG613" s="23">
        <v>55.212960701160348</v>
      </c>
      <c r="BH613" s="42" cm="1">
        <f t="array" ref="BH613">_xll.Bimoment(BE613,AY613,AD613,AE613,$O$75)</f>
        <v>-0.16006332966440087</v>
      </c>
      <c r="BI613" s="42">
        <f t="shared" si="380"/>
        <v>1.7915194414238292E-2</v>
      </c>
      <c r="BJ613" s="42">
        <f t="shared" si="381"/>
        <v>2.3403060211110778</v>
      </c>
      <c r="BK613" s="24">
        <f t="shared" si="382"/>
        <v>0.58064516129032262</v>
      </c>
      <c r="BL613" s="26" cm="1">
        <f t="array" ref="BL613">_xll.TCVN5575AnnexEHeSoCx(1,BK613)</f>
        <v>1.1119354838709676</v>
      </c>
      <c r="BM613" s="26">
        <f t="shared" si="383"/>
        <v>1.47</v>
      </c>
      <c r="BN613" s="24">
        <f t="shared" si="384"/>
        <v>1</v>
      </c>
      <c r="BO613" s="26" cm="1">
        <f t="array" ref="BO613">noisuy1chieu(BQ613*BN613,$C$92:$M$92,$C$93:$M$93)</f>
        <v>1.5764002799987793</v>
      </c>
      <c r="BP613" s="24">
        <f t="shared" si="385"/>
        <v>1.5886189090542641E-2</v>
      </c>
      <c r="BQ613" s="26">
        <f t="shared" si="386"/>
        <v>6.4096522327190625E-2</v>
      </c>
      <c r="BR613" s="24">
        <f t="shared" si="387"/>
        <v>6.3482627693212052E-3</v>
      </c>
      <c r="BS613" s="24">
        <f t="shared" si="388"/>
        <v>3.3009014480261121E-3</v>
      </c>
      <c r="BT613" s="42">
        <f t="shared" si="389"/>
        <v>8.6330974187054474E-2</v>
      </c>
      <c r="BU613" s="42">
        <f t="shared" si="390"/>
        <v>8.3283612865759374E-2</v>
      </c>
      <c r="BV613" s="28">
        <f t="shared" si="391"/>
        <v>8.6330974187054474E-2</v>
      </c>
      <c r="BW613" s="5" t="str">
        <f t="shared" si="392"/>
        <v>OK</v>
      </c>
      <c r="BX613" s="51">
        <v>1.2</v>
      </c>
      <c r="BY613" s="96" cm="1">
        <f t="array" ref="BY613">_xll.DCETCVNPhuLucFHeSoOnDinh(AE613*1000, BX613*1000, AH613, AI613, AJ613, AK613, AL613, AM613, $D$29)</f>
        <v>1</v>
      </c>
      <c r="BZ613" s="52">
        <f t="shared" si="393"/>
        <v>7.1271197568330974E-2</v>
      </c>
      <c r="CA613" s="54">
        <f t="shared" si="394"/>
        <v>8.0920361785678296E-2</v>
      </c>
      <c r="CB613" s="5" t="str">
        <f t="shared" si="395"/>
        <v>OK</v>
      </c>
      <c r="CC613" s="56">
        <f t="shared" si="396"/>
        <v>0.40527421278457681</v>
      </c>
      <c r="CD613" s="55">
        <f t="shared" si="397"/>
        <v>0.40527421278457681</v>
      </c>
      <c r="CE613" s="54">
        <f t="shared" si="398"/>
        <v>0.40527421278457681</v>
      </c>
      <c r="CF613" s="52">
        <f t="shared" si="399"/>
        <v>0.38</v>
      </c>
      <c r="CG613" s="5" t="str">
        <f t="shared" si="400"/>
        <v>Check</v>
      </c>
      <c r="CH613" s="57">
        <f t="shared" si="401"/>
        <v>3.2269265230278799</v>
      </c>
      <c r="CI613" s="6">
        <f t="shared" si="402"/>
        <v>3.2</v>
      </c>
      <c r="CJ613" s="5" t="str">
        <f t="shared" si="403"/>
        <v>Gia cường</v>
      </c>
      <c r="DN613" s="181"/>
      <c r="DP613" s="27"/>
      <c r="DQ613" s="27"/>
      <c r="DR613" s="5"/>
      <c r="DS613" s="5"/>
      <c r="DT613" s="27"/>
      <c r="DU613" s="27"/>
      <c r="DV613" s="82"/>
      <c r="DW613" s="82"/>
      <c r="DX613" s="82"/>
      <c r="DY613" s="70"/>
      <c r="DZ613" s="16"/>
      <c r="EH613" s="42"/>
      <c r="EI613" s="42"/>
      <c r="EJ613" s="42"/>
      <c r="EK613" s="24"/>
      <c r="EL613" s="26"/>
      <c r="EM613" s="26"/>
      <c r="EN613" s="24"/>
      <c r="EO613" s="26"/>
      <c r="EP613" s="24"/>
      <c r="EQ613" s="26"/>
      <c r="ER613" s="24"/>
      <c r="ES613" s="24"/>
      <c r="ET613" s="42"/>
      <c r="EU613" s="42"/>
      <c r="EV613" s="28"/>
      <c r="EX613" s="51"/>
      <c r="EY613" s="96"/>
      <c r="EZ613" s="52"/>
      <c r="FA613" s="54"/>
      <c r="FB613" s="5"/>
      <c r="FC613" s="56"/>
      <c r="FD613" s="55"/>
      <c r="FE613" s="54"/>
      <c r="FF613" s="52"/>
      <c r="FG613" s="5"/>
      <c r="FH613" s="57"/>
      <c r="FI613" s="6"/>
      <c r="FJ613" s="5"/>
    </row>
    <row r="614" spans="27:166">
      <c r="AA614" s="18" t="s">
        <v>131</v>
      </c>
      <c r="AB614" s="22" t="s">
        <v>343</v>
      </c>
      <c r="AC614" s="22" t="s">
        <v>211</v>
      </c>
      <c r="AD614" s="74">
        <v>6.47</v>
      </c>
      <c r="AE614" s="74">
        <v>10.5</v>
      </c>
      <c r="AF614" s="22">
        <v>724</v>
      </c>
      <c r="AG614" s="22">
        <v>874</v>
      </c>
      <c r="AH614" s="22">
        <v>816.4552427885651</v>
      </c>
      <c r="AI614" s="6">
        <v>8</v>
      </c>
      <c r="AJ614" s="6">
        <v>300</v>
      </c>
      <c r="AK614" s="6">
        <v>12</v>
      </c>
      <c r="AL614" s="6">
        <v>300</v>
      </c>
      <c r="AM614" s="6">
        <v>12</v>
      </c>
      <c r="AN614" s="5" t="str" cm="1">
        <f t="array" ref="AN614">_xll.Dce_Name_SectI(AF614, AG614, AJ614, AI614, AK614, "x", "-", $Q$14)</f>
        <v>(724-874)x300x8x12</v>
      </c>
      <c r="AO614" s="5">
        <f t="shared" si="368"/>
        <v>792.4552427885651</v>
      </c>
      <c r="AP614" s="27">
        <f t="shared" si="369"/>
        <v>135.39641942308521</v>
      </c>
      <c r="AQ614" s="27">
        <f t="shared" si="370"/>
        <v>149672.00629356262</v>
      </c>
      <c r="AR614" s="5">
        <f t="shared" si="371"/>
        <v>5403.3811423692314</v>
      </c>
      <c r="AS614" s="5">
        <f t="shared" si="372"/>
        <v>3666.3860662432589</v>
      </c>
      <c r="AT614" s="27">
        <f t="shared" si="373"/>
        <v>360.22540949128211</v>
      </c>
      <c r="AU614" s="27">
        <f t="shared" si="374"/>
        <v>2076.0047488425012</v>
      </c>
      <c r="AV614" s="82">
        <f t="shared" si="375"/>
        <v>4.8289369476924839E-7</v>
      </c>
      <c r="AW614" s="82">
        <f t="shared" si="376"/>
        <v>8736501.2082751244</v>
      </c>
      <c r="AX614" s="82">
        <f t="shared" si="377"/>
        <v>8.736501208275125E-6</v>
      </c>
      <c r="AY614" s="70">
        <f t="shared" si="378"/>
        <v>0.1455918056309819</v>
      </c>
      <c r="AZ614" s="16">
        <f t="shared" si="379"/>
        <v>603.34143209142383</v>
      </c>
      <c r="BA614" s="22" t="s">
        <v>323</v>
      </c>
      <c r="BB614" s="23">
        <v>46.592376183102857</v>
      </c>
      <c r="BC614" s="23">
        <v>17.419134328418576</v>
      </c>
      <c r="BD614" s="23">
        <v>0.11107420536827739</v>
      </c>
      <c r="BE614" s="23">
        <v>3.7326551092634601E-2</v>
      </c>
      <c r="BF614" s="23">
        <v>0.86565617791738425</v>
      </c>
      <c r="BG614" s="23">
        <v>34.277869932861599</v>
      </c>
      <c r="BH614" s="42" cm="1">
        <f t="array" ref="BH614">_xll.Bimoment(BE614,AY614,AD614,AE614,$O$75)</f>
        <v>-0.13514696128544246</v>
      </c>
      <c r="BI614" s="42">
        <f t="shared" si="380"/>
        <v>1.7520580243973644E-2</v>
      </c>
      <c r="BJ614" s="42">
        <f t="shared" si="381"/>
        <v>2.4193242122803578</v>
      </c>
      <c r="BK614" s="24">
        <f t="shared" si="382"/>
        <v>0.56785541403764106</v>
      </c>
      <c r="BL614" s="26" cm="1">
        <f t="array" ref="BL614">_xll.TCVN5575AnnexEHeSoCx(1,BK614)</f>
        <v>1.1132144585962358</v>
      </c>
      <c r="BM614" s="26">
        <f t="shared" si="383"/>
        <v>1.47</v>
      </c>
      <c r="BN614" s="24">
        <f t="shared" si="384"/>
        <v>1</v>
      </c>
      <c r="BO614" s="26" cm="1">
        <f t="array" ref="BO614">noisuy1chieu(BQ614*BN614,$C$92:$M$92,$C$93:$M$93)</f>
        <v>1.5342036485671997</v>
      </c>
      <c r="BP614" s="24">
        <f t="shared" si="385"/>
        <v>1.5847550059970891E-2</v>
      </c>
      <c r="BQ614" s="26">
        <f t="shared" si="386"/>
        <v>3.8676863387245561E-2</v>
      </c>
      <c r="BR614" s="24">
        <f t="shared" si="387"/>
        <v>7.5284956950516495E-3</v>
      </c>
      <c r="BS614" s="24">
        <f t="shared" si="388"/>
        <v>2.8015819750930961E-3</v>
      </c>
      <c r="BT614" s="42">
        <f t="shared" si="389"/>
        <v>6.2052909142268103E-2</v>
      </c>
      <c r="BU614" s="42">
        <f t="shared" si="390"/>
        <v>5.7325995422309546E-2</v>
      </c>
      <c r="BV614" s="28">
        <f t="shared" si="391"/>
        <v>6.2052909142268103E-2</v>
      </c>
      <c r="BW614" s="5" t="str">
        <f t="shared" si="392"/>
        <v>OK</v>
      </c>
      <c r="BX614" s="51">
        <v>1.2</v>
      </c>
      <c r="BY614" s="96" cm="1">
        <f t="array" ref="BY614">_xll.DCETCVNPhuLucFHeSoOnDinh(AE614*1000, BX614*1000, AH614, AI614, AJ614, AK614, AL614, AM614, $D$29)</f>
        <v>1</v>
      </c>
      <c r="BZ614" s="52">
        <f t="shared" si="393"/>
        <v>4.3055643535833146E-2</v>
      </c>
      <c r="CA614" s="54">
        <f t="shared" si="394"/>
        <v>5.3385721205977892E-2</v>
      </c>
      <c r="CB614" s="5" t="str">
        <f t="shared" si="395"/>
        <v>OK</v>
      </c>
      <c r="CC614" s="56">
        <f t="shared" si="396"/>
        <v>0.40527421278457681</v>
      </c>
      <c r="CD614" s="55">
        <f t="shared" si="397"/>
        <v>0.40527421278457681</v>
      </c>
      <c r="CE614" s="54">
        <f t="shared" si="398"/>
        <v>0.40527421278457681</v>
      </c>
      <c r="CF614" s="52">
        <f t="shared" si="399"/>
        <v>0.38</v>
      </c>
      <c r="CG614" s="5" t="str">
        <f t="shared" si="400"/>
        <v>Check</v>
      </c>
      <c r="CH614" s="57">
        <f t="shared" si="401"/>
        <v>3.2996062467960248</v>
      </c>
      <c r="CI614" s="6">
        <f t="shared" si="402"/>
        <v>3.2</v>
      </c>
      <c r="CJ614" s="5" t="str">
        <f t="shared" si="403"/>
        <v>Gia cường</v>
      </c>
      <c r="DN614" s="181"/>
      <c r="DP614" s="27"/>
      <c r="DQ614" s="27"/>
      <c r="DR614" s="5"/>
      <c r="DS614" s="5"/>
      <c r="DT614" s="27"/>
      <c r="DU614" s="27"/>
      <c r="DV614" s="82"/>
      <c r="DW614" s="82"/>
      <c r="DX614" s="82"/>
      <c r="DY614" s="70"/>
      <c r="DZ614" s="16"/>
      <c r="EH614" s="42"/>
      <c r="EI614" s="42"/>
      <c r="EJ614" s="42"/>
      <c r="EK614" s="24"/>
      <c r="EL614" s="26"/>
      <c r="EM614" s="26"/>
      <c r="EN614" s="24"/>
      <c r="EO614" s="26"/>
      <c r="EP614" s="24"/>
      <c r="EQ614" s="26"/>
      <c r="ER614" s="24"/>
      <c r="ES614" s="24"/>
      <c r="ET614" s="42"/>
      <c r="EU614" s="42"/>
      <c r="EV614" s="28"/>
      <c r="EX614" s="51"/>
      <c r="EY614" s="96"/>
      <c r="EZ614" s="52"/>
      <c r="FA614" s="54"/>
      <c r="FB614" s="5"/>
      <c r="FC614" s="56"/>
      <c r="FD614" s="55"/>
      <c r="FE614" s="54"/>
      <c r="FF614" s="52"/>
      <c r="FG614" s="5"/>
      <c r="FH614" s="57"/>
      <c r="FI614" s="6"/>
      <c r="FJ614" s="5"/>
    </row>
    <row r="615" spans="27:166">
      <c r="AA615" s="18" t="s">
        <v>131</v>
      </c>
      <c r="AB615" s="22" t="s">
        <v>343</v>
      </c>
      <c r="AC615" s="22" t="s">
        <v>211</v>
      </c>
      <c r="AD615" s="74">
        <v>6.47</v>
      </c>
      <c r="AE615" s="74">
        <v>10.5</v>
      </c>
      <c r="AF615" s="22">
        <v>724</v>
      </c>
      <c r="AG615" s="22">
        <v>874</v>
      </c>
      <c r="AH615" s="22">
        <v>816.4552427885651</v>
      </c>
      <c r="AI615" s="6">
        <v>8</v>
      </c>
      <c r="AJ615" s="6">
        <v>300</v>
      </c>
      <c r="AK615" s="6">
        <v>12</v>
      </c>
      <c r="AL615" s="6">
        <v>300</v>
      </c>
      <c r="AM615" s="6">
        <v>12</v>
      </c>
      <c r="AN615" s="5" t="str" cm="1">
        <f t="array" ref="AN615">_xll.Dce_Name_SectI(AF615, AG615, AJ615, AI615, AK615, "x", "-", $Q$14)</f>
        <v>(724-874)x300x8x12</v>
      </c>
      <c r="AO615" s="5">
        <f t="shared" si="368"/>
        <v>792.4552427885651</v>
      </c>
      <c r="AP615" s="27">
        <f t="shared" si="369"/>
        <v>135.39641942308521</v>
      </c>
      <c r="AQ615" s="27">
        <f t="shared" si="370"/>
        <v>149672.00629356262</v>
      </c>
      <c r="AR615" s="5">
        <f t="shared" si="371"/>
        <v>5403.3811423692314</v>
      </c>
      <c r="AS615" s="5">
        <f t="shared" si="372"/>
        <v>3666.3860662432589</v>
      </c>
      <c r="AT615" s="27">
        <f t="shared" si="373"/>
        <v>360.22540949128211</v>
      </c>
      <c r="AU615" s="27">
        <f t="shared" si="374"/>
        <v>2076.0047488425012</v>
      </c>
      <c r="AV615" s="82">
        <f t="shared" si="375"/>
        <v>4.8289369476924839E-7</v>
      </c>
      <c r="AW615" s="82">
        <f t="shared" si="376"/>
        <v>8736501.2082751244</v>
      </c>
      <c r="AX615" s="82">
        <f t="shared" si="377"/>
        <v>8.736501208275125E-6</v>
      </c>
      <c r="AY615" s="70">
        <f t="shared" si="378"/>
        <v>0.1455918056309819</v>
      </c>
      <c r="AZ615" s="16">
        <f t="shared" si="379"/>
        <v>603.34143209142383</v>
      </c>
      <c r="BA615" s="22" t="s">
        <v>323</v>
      </c>
      <c r="BB615" s="23">
        <v>46.647962403898418</v>
      </c>
      <c r="BC615" s="23">
        <v>17.887475578348955</v>
      </c>
      <c r="BD615" s="23">
        <v>0.43163906114864403</v>
      </c>
      <c r="BE615" s="23">
        <v>3.7324384349313899E-2</v>
      </c>
      <c r="BF615" s="23">
        <v>0.86565627134243073</v>
      </c>
      <c r="BG615" s="23">
        <v>34.277878571826079</v>
      </c>
      <c r="BH615" s="42" cm="1">
        <f t="array" ref="BH615">_xll.Bimoment(BE615,AY615,AD615,AE615,$O$75)</f>
        <v>-0.13513911623233396</v>
      </c>
      <c r="BI615" s="42">
        <f t="shared" si="380"/>
        <v>6.8085716050939424E-2</v>
      </c>
      <c r="BJ615" s="42">
        <f t="shared" si="381"/>
        <v>2.4843716081040217</v>
      </c>
      <c r="BK615" s="24">
        <f t="shared" si="382"/>
        <v>0.56785541403764106</v>
      </c>
      <c r="BL615" s="26" cm="1">
        <f t="array" ref="BL615">_xll.TCVN5575AnnexEHeSoCx(1,BK615)</f>
        <v>1.1132144585962358</v>
      </c>
      <c r="BM615" s="26">
        <f t="shared" si="383"/>
        <v>1.47</v>
      </c>
      <c r="BN615" s="24">
        <f t="shared" si="384"/>
        <v>1</v>
      </c>
      <c r="BO615" s="26" cm="1">
        <f t="array" ref="BO615">noisuy1chieu(BQ615*BN615,$C$92:$M$92,$C$93:$M$93)</f>
        <v>1.5342036485671997</v>
      </c>
      <c r="BP615" s="24">
        <f t="shared" si="385"/>
        <v>1.5866456702835388E-2</v>
      </c>
      <c r="BQ615" s="26">
        <f t="shared" si="386"/>
        <v>3.8676873134877186E-2</v>
      </c>
      <c r="BR615" s="24">
        <f t="shared" si="387"/>
        <v>7.5284965075567501E-3</v>
      </c>
      <c r="BS615" s="24">
        <f t="shared" si="388"/>
        <v>2.8014193479857356E-3</v>
      </c>
      <c r="BT615" s="42">
        <f t="shared" si="389"/>
        <v>6.2071826345269324E-2</v>
      </c>
      <c r="BU615" s="42">
        <f t="shared" si="390"/>
        <v>5.7344749185698311E-2</v>
      </c>
      <c r="BV615" s="28">
        <f t="shared" si="391"/>
        <v>6.2071826345269324E-2</v>
      </c>
      <c r="BW615" s="5" t="str">
        <f t="shared" si="392"/>
        <v>OK</v>
      </c>
      <c r="BX615" s="51">
        <v>1.2</v>
      </c>
      <c r="BY615" s="96" cm="1">
        <f t="array" ref="BY615">_xll.DCETCVNPhuLucFHeSoOnDinh(AE615*1000, BX615*1000, AH615, AI615, AJ615, AK615, AL615, AM615, $D$29)</f>
        <v>1</v>
      </c>
      <c r="BZ615" s="52">
        <f t="shared" si="393"/>
        <v>4.3055654387037602E-2</v>
      </c>
      <c r="CA615" s="54">
        <f t="shared" si="394"/>
        <v>5.3385570242580088E-2</v>
      </c>
      <c r="CB615" s="5" t="str">
        <f t="shared" si="395"/>
        <v>OK</v>
      </c>
      <c r="CC615" s="56">
        <f t="shared" si="396"/>
        <v>0.40527421278457681</v>
      </c>
      <c r="CD615" s="55">
        <f t="shared" si="397"/>
        <v>0.40527421278457681</v>
      </c>
      <c r="CE615" s="54">
        <f t="shared" si="398"/>
        <v>0.40527421278457681</v>
      </c>
      <c r="CF615" s="52">
        <f t="shared" si="399"/>
        <v>0.38</v>
      </c>
      <c r="CG615" s="5" t="str">
        <f t="shared" si="400"/>
        <v>Check</v>
      </c>
      <c r="CH615" s="57">
        <f t="shared" si="401"/>
        <v>3.2996062467960248</v>
      </c>
      <c r="CI615" s="6">
        <f t="shared" si="402"/>
        <v>3.2</v>
      </c>
      <c r="CJ615" s="5" t="str">
        <f t="shared" si="403"/>
        <v>Gia cường</v>
      </c>
      <c r="DN615" s="181"/>
      <c r="DP615" s="27"/>
      <c r="DQ615" s="27"/>
      <c r="DR615" s="5"/>
      <c r="DS615" s="5"/>
      <c r="DT615" s="27"/>
      <c r="DU615" s="27"/>
      <c r="DV615" s="82"/>
      <c r="DW615" s="82"/>
      <c r="DX615" s="82"/>
      <c r="DY615" s="70"/>
      <c r="DZ615" s="16"/>
      <c r="EH615" s="42"/>
      <c r="EI615" s="42"/>
      <c r="EJ615" s="42"/>
      <c r="EK615" s="24"/>
      <c r="EL615" s="26"/>
      <c r="EM615" s="26"/>
      <c r="EN615" s="24"/>
      <c r="EO615" s="26"/>
      <c r="EP615" s="24"/>
      <c r="EQ615" s="26"/>
      <c r="ER615" s="24"/>
      <c r="ES615" s="24"/>
      <c r="ET615" s="42"/>
      <c r="EU615" s="42"/>
      <c r="EV615" s="28"/>
      <c r="EX615" s="51"/>
      <c r="EY615" s="96"/>
      <c r="EZ615" s="52"/>
      <c r="FA615" s="54"/>
      <c r="FB615" s="5"/>
      <c r="FC615" s="56"/>
      <c r="FD615" s="55"/>
      <c r="FE615" s="54"/>
      <c r="FF615" s="52"/>
      <c r="FG615" s="5"/>
      <c r="FH615" s="57"/>
      <c r="FI615" s="6"/>
      <c r="FJ615" s="5"/>
    </row>
    <row r="616" spans="27:166">
      <c r="AA616" s="18" t="s">
        <v>131</v>
      </c>
      <c r="AB616" s="22" t="s">
        <v>343</v>
      </c>
      <c r="AC616" s="22" t="s">
        <v>211</v>
      </c>
      <c r="AD616" s="74">
        <v>9.2899999999999991</v>
      </c>
      <c r="AE616" s="74">
        <v>10.5</v>
      </c>
      <c r="AF616" s="22">
        <v>724</v>
      </c>
      <c r="AG616" s="22">
        <v>874</v>
      </c>
      <c r="AH616" s="22">
        <v>856.73657033341397</v>
      </c>
      <c r="AI616" s="6">
        <v>8</v>
      </c>
      <c r="AJ616" s="6">
        <v>300</v>
      </c>
      <c r="AK616" s="6">
        <v>12</v>
      </c>
      <c r="AL616" s="6">
        <v>300</v>
      </c>
      <c r="AM616" s="6">
        <v>12</v>
      </c>
      <c r="AN616" s="5" t="str" cm="1">
        <f t="array" ref="AN616">_xll.Dce_Name_SectI(AF616, AG616, AJ616, AI616, AK616, "x", "-", $Q$14)</f>
        <v>(724-874)x300x8x12</v>
      </c>
      <c r="AO616" s="5">
        <f t="shared" si="368"/>
        <v>832.73657033341397</v>
      </c>
      <c r="AP616" s="27">
        <f t="shared" si="369"/>
        <v>138.6189256266731</v>
      </c>
      <c r="AQ616" s="27">
        <f t="shared" si="370"/>
        <v>166950.4396903282</v>
      </c>
      <c r="AR616" s="5">
        <f t="shared" si="371"/>
        <v>5403.5530093667558</v>
      </c>
      <c r="AS616" s="5">
        <f t="shared" si="372"/>
        <v>3897.3576119286358</v>
      </c>
      <c r="AT616" s="27">
        <f t="shared" si="373"/>
        <v>360.23686729111705</v>
      </c>
      <c r="AU616" s="27">
        <f t="shared" si="374"/>
        <v>2213.976022170802</v>
      </c>
      <c r="AV616" s="82">
        <f t="shared" si="375"/>
        <v>4.89768374670236E-7</v>
      </c>
      <c r="AW616" s="82">
        <f t="shared" si="376"/>
        <v>9633328.2889918946</v>
      </c>
      <c r="AX616" s="82">
        <f t="shared" si="377"/>
        <v>9.6333282889918949E-6</v>
      </c>
      <c r="AY616" s="70">
        <f t="shared" si="378"/>
        <v>0.13963269631800207</v>
      </c>
      <c r="AZ616" s="16">
        <f t="shared" si="379"/>
        <v>633.55242775006047</v>
      </c>
      <c r="BA616" s="22" t="s">
        <v>323</v>
      </c>
      <c r="BB616" s="23">
        <v>47.502741392022102</v>
      </c>
      <c r="BC616" s="23">
        <v>19.245208094764283</v>
      </c>
      <c r="BD616" s="23">
        <v>0.43163906114864403</v>
      </c>
      <c r="BE616" s="23">
        <v>3.7324384349313899E-2</v>
      </c>
      <c r="BF616" s="23">
        <v>0.35143333688899037</v>
      </c>
      <c r="BG616" s="23">
        <v>18.058811371361003</v>
      </c>
      <c r="BH616" s="42" cm="1">
        <f t="array" ref="BH616">_xll.Bimoment(BE616,AY616,AD616,AE616,$O$75)</f>
        <v>0.12512348183503172</v>
      </c>
      <c r="BI616" s="42">
        <f t="shared" si="380"/>
        <v>6.4792257918945315E-2</v>
      </c>
      <c r="BJ616" s="42">
        <f t="shared" si="381"/>
        <v>2.6729455687172616</v>
      </c>
      <c r="BK616" s="24">
        <f t="shared" si="382"/>
        <v>0.54038697954603754</v>
      </c>
      <c r="BL616" s="26" cm="1">
        <f t="array" ref="BL616">_xll.TCVN5575AnnexEHeSoCx(1,BK616)</f>
        <v>1.1159613020453962</v>
      </c>
      <c r="BM616" s="26">
        <f t="shared" si="383"/>
        <v>1.47</v>
      </c>
      <c r="BN616" s="24">
        <f t="shared" si="384"/>
        <v>1</v>
      </c>
      <c r="BO616" s="26" cm="1">
        <f t="array" ref="BO616">noisuy1chieu(BQ616*BN616,$C$92:$M$92,$C$93:$M$93)</f>
        <v>1.501741886138916</v>
      </c>
      <c r="BP616" s="24">
        <f t="shared" si="385"/>
        <v>1.5781584213172287E-2</v>
      </c>
      <c r="BQ616" s="26">
        <f t="shared" si="386"/>
        <v>1.9121599664934125E-2</v>
      </c>
      <c r="BR616" s="24">
        <f t="shared" si="387"/>
        <v>3.0562713920338604E-3</v>
      </c>
      <c r="BS616" s="24">
        <f t="shared" si="388"/>
        <v>2.5235050480191556E-3</v>
      </c>
      <c r="BT616" s="42">
        <f t="shared" si="389"/>
        <v>3.7959455270140274E-2</v>
      </c>
      <c r="BU616" s="42">
        <f t="shared" si="390"/>
        <v>3.7426688926125565E-2</v>
      </c>
      <c r="BV616" s="28">
        <f t="shared" si="391"/>
        <v>3.7959455270140274E-2</v>
      </c>
      <c r="BW616" s="5" t="str">
        <f t="shared" si="392"/>
        <v>OK</v>
      </c>
      <c r="BX616" s="51">
        <v>1.2</v>
      </c>
      <c r="BY616" s="96" cm="1">
        <f t="array" ref="BY616">_xll.DCETCVNPhuLucFHeSoOnDinh(AE616*1000, BX616*1000, AH616, AI616, AJ616, AK616, AL616, AM616, $D$29)</f>
        <v>1</v>
      </c>
      <c r="BZ616" s="52">
        <f t="shared" si="393"/>
        <v>2.1338965259270693E-2</v>
      </c>
      <c r="CA616" s="54">
        <f t="shared" si="394"/>
        <v>2.691874169932371E-2</v>
      </c>
      <c r="CB616" s="5" t="str">
        <f t="shared" si="395"/>
        <v>OK</v>
      </c>
      <c r="CC616" s="56">
        <f t="shared" si="396"/>
        <v>0.40527421278457681</v>
      </c>
      <c r="CD616" s="55">
        <f t="shared" si="397"/>
        <v>0.40527421278457681</v>
      </c>
      <c r="CE616" s="54">
        <f t="shared" si="398"/>
        <v>0.40527421278457681</v>
      </c>
      <c r="CF616" s="52">
        <f t="shared" si="399"/>
        <v>0.38</v>
      </c>
      <c r="CG616" s="5" t="str">
        <f t="shared" si="400"/>
        <v>Check</v>
      </c>
      <c r="CH616" s="57">
        <f t="shared" si="401"/>
        <v>3.4673286780698911</v>
      </c>
      <c r="CI616" s="6">
        <f t="shared" si="402"/>
        <v>3.2</v>
      </c>
      <c r="CJ616" s="5" t="str">
        <f t="shared" si="403"/>
        <v>Gia cường</v>
      </c>
      <c r="DN616" s="181"/>
      <c r="DP616" s="27"/>
      <c r="DQ616" s="27"/>
      <c r="DR616" s="5"/>
      <c r="DS616" s="5"/>
      <c r="DT616" s="27"/>
      <c r="DU616" s="27"/>
      <c r="DV616" s="82"/>
      <c r="DW616" s="82"/>
      <c r="DX616" s="82"/>
      <c r="DY616" s="70"/>
      <c r="DZ616" s="16"/>
      <c r="EH616" s="42"/>
      <c r="EI616" s="42"/>
      <c r="EJ616" s="42"/>
      <c r="EK616" s="24"/>
      <c r="EL616" s="26"/>
      <c r="EM616" s="26"/>
      <c r="EN616" s="24"/>
      <c r="EO616" s="26"/>
      <c r="EP616" s="24"/>
      <c r="EQ616" s="26"/>
      <c r="ER616" s="24"/>
      <c r="ES616" s="24"/>
      <c r="ET616" s="42"/>
      <c r="EU616" s="42"/>
      <c r="EV616" s="28"/>
      <c r="EX616" s="51"/>
      <c r="EY616" s="96"/>
      <c r="EZ616" s="52"/>
      <c r="FA616" s="54"/>
      <c r="FB616" s="5"/>
      <c r="FC616" s="56"/>
      <c r="FD616" s="55"/>
      <c r="FE616" s="54"/>
      <c r="FF616" s="52"/>
      <c r="FG616" s="5"/>
      <c r="FH616" s="57"/>
      <c r="FI616" s="6"/>
      <c r="FJ616" s="5"/>
    </row>
    <row r="617" spans="27:166">
      <c r="AA617" s="18" t="s">
        <v>131</v>
      </c>
      <c r="AB617" s="22" t="s">
        <v>343</v>
      </c>
      <c r="AC617" s="22" t="s">
        <v>211</v>
      </c>
      <c r="AD617" s="74">
        <v>9.2899999999999991</v>
      </c>
      <c r="AE617" s="74">
        <v>10.5</v>
      </c>
      <c r="AF617" s="22">
        <v>724</v>
      </c>
      <c r="AG617" s="22">
        <v>874</v>
      </c>
      <c r="AH617" s="22">
        <v>856.73657033341397</v>
      </c>
      <c r="AI617" s="6">
        <v>8</v>
      </c>
      <c r="AJ617" s="6">
        <v>300</v>
      </c>
      <c r="AK617" s="6">
        <v>12</v>
      </c>
      <c r="AL617" s="6">
        <v>300</v>
      </c>
      <c r="AM617" s="6">
        <v>12</v>
      </c>
      <c r="AN617" s="5" t="str" cm="1">
        <f t="array" ref="AN617">_xll.Dce_Name_SectI(AF617, AG617, AJ617, AI617, AK617, "x", "-", $Q$14)</f>
        <v>(724-874)x300x8x12</v>
      </c>
      <c r="AO617" s="5">
        <f t="shared" si="368"/>
        <v>832.73657033341397</v>
      </c>
      <c r="AP617" s="27">
        <f t="shared" si="369"/>
        <v>138.6189256266731</v>
      </c>
      <c r="AQ617" s="27">
        <f t="shared" si="370"/>
        <v>166950.4396903282</v>
      </c>
      <c r="AR617" s="5">
        <f t="shared" si="371"/>
        <v>5403.5530093667558</v>
      </c>
      <c r="AS617" s="5">
        <f t="shared" si="372"/>
        <v>3897.3576119286358</v>
      </c>
      <c r="AT617" s="27">
        <f t="shared" si="373"/>
        <v>360.23686729111705</v>
      </c>
      <c r="AU617" s="27">
        <f t="shared" si="374"/>
        <v>2213.976022170802</v>
      </c>
      <c r="AV617" s="82">
        <f t="shared" si="375"/>
        <v>4.89768374670236E-7</v>
      </c>
      <c r="AW617" s="82">
        <f t="shared" si="376"/>
        <v>9633328.2889918946</v>
      </c>
      <c r="AX617" s="82">
        <f t="shared" si="377"/>
        <v>9.6333282889918949E-6</v>
      </c>
      <c r="AY617" s="70">
        <f t="shared" si="378"/>
        <v>0.13963269631800207</v>
      </c>
      <c r="AZ617" s="16">
        <f t="shared" si="379"/>
        <v>633.55242775006047</v>
      </c>
      <c r="BA617" s="22" t="s">
        <v>323</v>
      </c>
      <c r="BB617" s="23">
        <v>47.705251481645973</v>
      </c>
      <c r="BC617" s="23">
        <v>18.506664408141432</v>
      </c>
      <c r="BD617" s="23">
        <v>1.9566957087413357</v>
      </c>
      <c r="BE617" s="23">
        <v>0.29446996064487901</v>
      </c>
      <c r="BF617" s="23">
        <v>0.11414455046087824</v>
      </c>
      <c r="BG617" s="23">
        <v>17.970835397998599</v>
      </c>
      <c r="BH617" s="42" cm="1">
        <f t="array" ref="BH617">_xll.Bimoment(BE617,AY617,AD617,AE617,$O$75)</f>
        <v>0.98715912972290754</v>
      </c>
      <c r="BI617" s="42">
        <f t="shared" si="380"/>
        <v>0.29371468998261763</v>
      </c>
      <c r="BJ617" s="42">
        <f t="shared" si="381"/>
        <v>2.5703700566863099</v>
      </c>
      <c r="BK617" s="24">
        <f t="shared" si="382"/>
        <v>0.54038697954603754</v>
      </c>
      <c r="BL617" s="26" cm="1">
        <f t="array" ref="BL617">_xll.TCVN5575AnnexEHeSoCx(1,BK617)</f>
        <v>1.1159613020453962</v>
      </c>
      <c r="BM617" s="26">
        <f t="shared" si="383"/>
        <v>1.47</v>
      </c>
      <c r="BN617" s="24">
        <f t="shared" si="384"/>
        <v>1</v>
      </c>
      <c r="BO617" s="26" cm="1">
        <f t="array" ref="BO617">noisuy1chieu(BQ617*BN617,$C$92:$M$92,$C$93:$M$93)</f>
        <v>1.5015872716903687</v>
      </c>
      <c r="BP617" s="24">
        <f t="shared" si="385"/>
        <v>1.5848863067818617E-2</v>
      </c>
      <c r="BQ617" s="26">
        <f t="shared" si="386"/>
        <v>1.902844617281467E-2</v>
      </c>
      <c r="BR617" s="24">
        <f t="shared" si="387"/>
        <v>9.926682744965179E-4</v>
      </c>
      <c r="BS617" s="24">
        <f t="shared" si="388"/>
        <v>1.9911191029590141E-2</v>
      </c>
      <c r="BT617" s="42">
        <f t="shared" si="389"/>
        <v>3.5869977515129804E-2</v>
      </c>
      <c r="BU617" s="42">
        <f t="shared" si="390"/>
        <v>5.4788500270223431E-2</v>
      </c>
      <c r="BV617" s="28">
        <f t="shared" si="391"/>
        <v>5.4788500270223431E-2</v>
      </c>
      <c r="BW617" s="5" t="str">
        <f t="shared" si="392"/>
        <v>OK</v>
      </c>
      <c r="BX617" s="51">
        <v>1.2</v>
      </c>
      <c r="BY617" s="96" cm="1">
        <f t="array" ref="BY617">_xll.DCETCVNPhuLucFHeSoOnDinh(AE617*1000, BX617*1000, AH617, AI617, AJ617, AK617, AL617, AM617, $D$29)</f>
        <v>1</v>
      </c>
      <c r="BZ617" s="52">
        <f t="shared" si="393"/>
        <v>2.1235009566914997E-2</v>
      </c>
      <c r="CA617" s="54">
        <f t="shared" si="394"/>
        <v>4.2138868871001656E-2</v>
      </c>
      <c r="CB617" s="5" t="str">
        <f t="shared" si="395"/>
        <v>OK</v>
      </c>
      <c r="CC617" s="56">
        <f t="shared" si="396"/>
        <v>0.40527421278457681</v>
      </c>
      <c r="CD617" s="55">
        <f t="shared" si="397"/>
        <v>0.40527421278457681</v>
      </c>
      <c r="CE617" s="54">
        <f t="shared" si="398"/>
        <v>0.40527421278457681</v>
      </c>
      <c r="CF617" s="52">
        <f t="shared" si="399"/>
        <v>0.38</v>
      </c>
      <c r="CG617" s="5" t="str">
        <f t="shared" si="400"/>
        <v>Check</v>
      </c>
      <c r="CH617" s="57">
        <f t="shared" si="401"/>
        <v>3.4673286780698911</v>
      </c>
      <c r="CI617" s="6">
        <f t="shared" si="402"/>
        <v>3.2</v>
      </c>
      <c r="CJ617" s="5" t="str">
        <f t="shared" si="403"/>
        <v>Gia cường</v>
      </c>
      <c r="DN617" s="181"/>
      <c r="DP617" s="27"/>
      <c r="DQ617" s="27"/>
      <c r="DR617" s="5"/>
      <c r="DS617" s="5"/>
      <c r="DT617" s="27"/>
      <c r="DU617" s="27"/>
      <c r="DV617" s="82"/>
      <c r="DW617" s="82"/>
      <c r="DX617" s="82"/>
      <c r="DY617" s="70"/>
      <c r="DZ617" s="16"/>
      <c r="EH617" s="42"/>
      <c r="EI617" s="42"/>
      <c r="EJ617" s="42"/>
      <c r="EK617" s="24"/>
      <c r="EL617" s="26"/>
      <c r="EM617" s="26"/>
      <c r="EN617" s="24"/>
      <c r="EO617" s="26"/>
      <c r="EP617" s="24"/>
      <c r="EQ617" s="26"/>
      <c r="ER617" s="24"/>
      <c r="ES617" s="24"/>
      <c r="ET617" s="42"/>
      <c r="EU617" s="42"/>
      <c r="EV617" s="28"/>
      <c r="EX617" s="51"/>
      <c r="EY617" s="96"/>
      <c r="EZ617" s="52"/>
      <c r="FA617" s="54"/>
      <c r="FB617" s="5"/>
      <c r="FC617" s="56"/>
      <c r="FD617" s="55"/>
      <c r="FE617" s="54"/>
      <c r="FF617" s="52"/>
      <c r="FG617" s="5"/>
      <c r="FH617" s="57"/>
      <c r="FI617" s="6"/>
      <c r="FJ617" s="5"/>
    </row>
    <row r="618" spans="27:166">
      <c r="AA618" s="18" t="s">
        <v>131</v>
      </c>
      <c r="AB618" s="22" t="s">
        <v>343</v>
      </c>
      <c r="AC618" s="22" t="s">
        <v>211</v>
      </c>
      <c r="AD618" s="74">
        <v>10.5</v>
      </c>
      <c r="AE618" s="74">
        <v>10.5</v>
      </c>
      <c r="AF618" s="22">
        <v>724</v>
      </c>
      <c r="AG618" s="22">
        <v>874</v>
      </c>
      <c r="AH618" s="22">
        <v>874</v>
      </c>
      <c r="AI618" s="6">
        <v>8</v>
      </c>
      <c r="AJ618" s="6">
        <v>300</v>
      </c>
      <c r="AK618" s="6">
        <v>12</v>
      </c>
      <c r="AL618" s="6">
        <v>300</v>
      </c>
      <c r="AM618" s="6">
        <v>12</v>
      </c>
      <c r="AN618" s="5" t="str" cm="1">
        <f t="array" ref="AN618">_xll.Dce_Name_SectI(AF618, AG618, AJ618, AI618, AK618, "x", "-", $Q$14)</f>
        <v>(724-874)x300x8x12</v>
      </c>
      <c r="AO618" s="5">
        <f t="shared" si="368"/>
        <v>850</v>
      </c>
      <c r="AP618" s="27">
        <f t="shared" si="369"/>
        <v>140</v>
      </c>
      <c r="AQ618" s="27">
        <f t="shared" si="370"/>
        <v>174698.22666666668</v>
      </c>
      <c r="AR618" s="5">
        <f t="shared" si="371"/>
        <v>5403.626666666667</v>
      </c>
      <c r="AS618" s="5">
        <f t="shared" si="372"/>
        <v>3997.6710907704046</v>
      </c>
      <c r="AT618" s="27">
        <f t="shared" si="373"/>
        <v>360.24177777777783</v>
      </c>
      <c r="AU618" s="27">
        <f t="shared" si="374"/>
        <v>2274.1</v>
      </c>
      <c r="AV618" s="82">
        <f t="shared" si="375"/>
        <v>4.9271466666666671E-7</v>
      </c>
      <c r="AW618" s="82">
        <f t="shared" si="376"/>
        <v>10031094</v>
      </c>
      <c r="AX618" s="82">
        <f t="shared" si="377"/>
        <v>1.0031094E-5</v>
      </c>
      <c r="AY618" s="70">
        <f t="shared" si="378"/>
        <v>0.13724721180314908</v>
      </c>
      <c r="AZ618" s="16">
        <f t="shared" si="379"/>
        <v>646.5</v>
      </c>
      <c r="BA618" s="22" t="s">
        <v>323</v>
      </c>
      <c r="BB618" s="23">
        <v>48.073865045141588</v>
      </c>
      <c r="BC618" s="23">
        <v>19.107690942208826</v>
      </c>
      <c r="BD618" s="23">
        <v>1.9566957087413357</v>
      </c>
      <c r="BE618" s="23">
        <v>0.29446996064487901</v>
      </c>
      <c r="BF618" s="23">
        <v>2.4786940627345437</v>
      </c>
      <c r="BG618" s="23">
        <v>40.697026050248873</v>
      </c>
      <c r="BH618" s="42" cm="1">
        <f t="array" ref="BH618">_xll.Bimoment(BE618,AY618,AD618,AE618,$O$75)</f>
        <v>2.616202192884121</v>
      </c>
      <c r="BI618" s="42">
        <f t="shared" si="380"/>
        <v>0.28774936893254932</v>
      </c>
      <c r="BJ618" s="42">
        <f t="shared" si="381"/>
        <v>2.6538459641956704</v>
      </c>
      <c r="BK618" s="24">
        <f t="shared" si="382"/>
        <v>0.52941176470588236</v>
      </c>
      <c r="BL618" s="26" cm="1">
        <f t="array" ref="BL618">_xll.TCVN5575AnnexEHeSoCx(1,BK618)</f>
        <v>1.1170588235294117</v>
      </c>
      <c r="BM618" s="26">
        <f t="shared" si="383"/>
        <v>1.47</v>
      </c>
      <c r="BN618" s="24">
        <f t="shared" si="384"/>
        <v>1</v>
      </c>
      <c r="BO618" s="26" cm="1">
        <f t="array" ref="BO618">noisuy1chieu(BQ618*BN618,$C$92:$M$92,$C$93:$M$93)</f>
        <v>1.539669394493103</v>
      </c>
      <c r="BP618" s="24">
        <f t="shared" si="385"/>
        <v>1.5813771396428158E-2</v>
      </c>
      <c r="BQ618" s="26">
        <f t="shared" si="386"/>
        <v>4.196952203122304E-2</v>
      </c>
      <c r="BR618" s="24">
        <f t="shared" si="387"/>
        <v>2.1555890392944626E-2</v>
      </c>
      <c r="BS618" s="24">
        <f t="shared" si="388"/>
        <v>5.0433430441255249E-2</v>
      </c>
      <c r="BT618" s="42">
        <f t="shared" si="389"/>
        <v>7.9339183820595821E-2</v>
      </c>
      <c r="BU618" s="42">
        <f t="shared" si="390"/>
        <v>0.10821672386890645</v>
      </c>
      <c r="BV618" s="28">
        <f t="shared" si="391"/>
        <v>0.10821672386890645</v>
      </c>
      <c r="BW618" s="5" t="str">
        <f t="shared" si="392"/>
        <v>OK</v>
      </c>
      <c r="BX618" s="51">
        <v>1.2</v>
      </c>
      <c r="BY618" s="96" cm="1">
        <f t="array" ref="BY618">_xll.DCETCVNPhuLucFHeSoOnDinh(AE618*1000, BX618*1000, AH618, AI618, AJ618, AK618, AL618, AM618, $D$29)</f>
        <v>1</v>
      </c>
      <c r="BZ618" s="52">
        <f t="shared" si="393"/>
        <v>4.6882424904289732E-2</v>
      </c>
      <c r="CA618" s="54">
        <f t="shared" si="394"/>
        <v>0.1188717457384896</v>
      </c>
      <c r="CB618" s="5" t="str">
        <f t="shared" si="395"/>
        <v>OK</v>
      </c>
      <c r="CC618" s="56">
        <f t="shared" si="396"/>
        <v>0.40527421278457681</v>
      </c>
      <c r="CD618" s="55">
        <f t="shared" si="397"/>
        <v>0.40527421278457681</v>
      </c>
      <c r="CE618" s="54">
        <f t="shared" si="398"/>
        <v>0.40527421278457681</v>
      </c>
      <c r="CF618" s="52">
        <f t="shared" si="399"/>
        <v>0.38</v>
      </c>
      <c r="CG618" s="5" t="str">
        <f t="shared" si="400"/>
        <v>Check</v>
      </c>
      <c r="CH618" s="57">
        <f t="shared" si="401"/>
        <v>3.5392097349338045</v>
      </c>
      <c r="CI618" s="6">
        <f t="shared" si="402"/>
        <v>3.2</v>
      </c>
      <c r="CJ618" s="5" t="str">
        <f t="shared" si="403"/>
        <v>Gia cường</v>
      </c>
      <c r="DN618" s="181"/>
      <c r="DP618" s="27"/>
      <c r="DQ618" s="27"/>
      <c r="DR618" s="5"/>
      <c r="DS618" s="5"/>
      <c r="DT618" s="27"/>
      <c r="DU618" s="27"/>
      <c r="DV618" s="82"/>
      <c r="DW618" s="82"/>
      <c r="DX618" s="82"/>
      <c r="DY618" s="70"/>
      <c r="DZ618" s="16"/>
      <c r="EH618" s="42"/>
      <c r="EI618" s="42"/>
      <c r="EJ618" s="42"/>
      <c r="EK618" s="24"/>
      <c r="EL618" s="26"/>
      <c r="EM618" s="26"/>
      <c r="EN618" s="24"/>
      <c r="EO618" s="26"/>
      <c r="EP618" s="24"/>
      <c r="EQ618" s="26"/>
      <c r="ER618" s="24"/>
      <c r="ES618" s="24"/>
      <c r="ET618" s="42"/>
      <c r="EU618" s="42"/>
      <c r="EV618" s="28"/>
      <c r="EX618" s="51"/>
      <c r="EY618" s="96"/>
      <c r="EZ618" s="52"/>
      <c r="FA618" s="54"/>
      <c r="FB618" s="5"/>
      <c r="FC618" s="56"/>
      <c r="FD618" s="55"/>
      <c r="FE618" s="54"/>
      <c r="FF618" s="52"/>
      <c r="FG618" s="5"/>
      <c r="FH618" s="57"/>
      <c r="FI618" s="6"/>
      <c r="FJ618" s="5"/>
    </row>
    <row r="619" spans="27:166">
      <c r="AA619" s="18" t="s">
        <v>131</v>
      </c>
      <c r="AB619" s="22" t="s">
        <v>343</v>
      </c>
      <c r="AC619" s="22" t="s">
        <v>211</v>
      </c>
      <c r="AD619" s="74">
        <v>0</v>
      </c>
      <c r="AE619" s="74">
        <v>10.5</v>
      </c>
      <c r="AF619" s="22">
        <v>724</v>
      </c>
      <c r="AG619" s="22">
        <v>874</v>
      </c>
      <c r="AH619" s="22">
        <v>724</v>
      </c>
      <c r="AI619" s="6">
        <v>8</v>
      </c>
      <c r="AJ619" s="6">
        <v>300</v>
      </c>
      <c r="AK619" s="6">
        <v>12</v>
      </c>
      <c r="AL619" s="6">
        <v>300</v>
      </c>
      <c r="AM619" s="6">
        <v>12</v>
      </c>
      <c r="AN619" s="5" t="str" cm="1">
        <f t="array" ref="AN619">_xll.Dce_Name_SectI(AF619, AG619, AJ619, AI619, AK619, "x", "-", $Q$14)</f>
        <v>(724-874)x300x8x12</v>
      </c>
      <c r="AO619" s="5">
        <f t="shared" si="368"/>
        <v>700</v>
      </c>
      <c r="AP619" s="27">
        <f t="shared" si="369"/>
        <v>128</v>
      </c>
      <c r="AQ619" s="27">
        <f t="shared" si="370"/>
        <v>114125.22666666665</v>
      </c>
      <c r="AR619" s="5">
        <f t="shared" si="371"/>
        <v>5402.9866666666676</v>
      </c>
      <c r="AS619" s="5">
        <f t="shared" si="372"/>
        <v>3152.6305709023936</v>
      </c>
      <c r="AT619" s="27">
        <f t="shared" si="373"/>
        <v>360.19911111111116</v>
      </c>
      <c r="AU619" s="27">
        <f t="shared" si="374"/>
        <v>1771.6</v>
      </c>
      <c r="AV619" s="82">
        <f t="shared" si="375"/>
        <v>4.6711466666666669E-7</v>
      </c>
      <c r="AW619" s="82">
        <f t="shared" si="376"/>
        <v>6843744</v>
      </c>
      <c r="AX619" s="82">
        <f t="shared" si="377"/>
        <v>6.8437439999999997E-6</v>
      </c>
      <c r="AY619" s="70">
        <f t="shared" si="378"/>
        <v>0.16178744234285594</v>
      </c>
      <c r="AZ619" s="16">
        <f t="shared" si="379"/>
        <v>534</v>
      </c>
      <c r="BA619" s="22" t="s">
        <v>324</v>
      </c>
      <c r="BB619" s="23">
        <v>77.504867754018051</v>
      </c>
      <c r="BC619" s="23">
        <v>91.307262253879856</v>
      </c>
      <c r="BD619" s="23">
        <v>8.5776966665447874E-2</v>
      </c>
      <c r="BE619" s="23">
        <v>1.405197376935285E-3</v>
      </c>
      <c r="BF619" s="23">
        <v>0.43245007029247562</v>
      </c>
      <c r="BG619" s="23">
        <v>189.94992212833972</v>
      </c>
      <c r="BH619" s="42" cm="1">
        <f t="array" ref="BH619">_xll.Bimoment(BE619,AY619,AD619,AE619,$O$75)</f>
        <v>1.2329103879640656E-2</v>
      </c>
      <c r="BI619" s="42">
        <f t="shared" si="380"/>
        <v>1.5317315475972836E-2</v>
      </c>
      <c r="BJ619" s="42">
        <f t="shared" si="381"/>
        <v>12.681564201927758</v>
      </c>
      <c r="BK619" s="24">
        <f t="shared" si="382"/>
        <v>0.6428571428571429</v>
      </c>
      <c r="BL619" s="26" cm="1">
        <f t="array" ref="BL619">_xll.TCVN5575AnnexEHeSoCx(1,BK619)</f>
        <v>1.1057142857142856</v>
      </c>
      <c r="BM619" s="26">
        <f t="shared" si="383"/>
        <v>1.47</v>
      </c>
      <c r="BN619" s="24">
        <f t="shared" si="384"/>
        <v>1</v>
      </c>
      <c r="BO619" s="26" cm="1">
        <f t="array" ref="BO619">noisuy1chieu(BQ619*BN619,$C$92:$M$92,$C$93:$M$93)</f>
        <v>1.9514738321304321</v>
      </c>
      <c r="BP619" s="24">
        <f t="shared" si="385"/>
        <v>2.7885180626959626E-2</v>
      </c>
      <c r="BQ619" s="26">
        <f t="shared" si="386"/>
        <v>0.2509444347478087</v>
      </c>
      <c r="BR619" s="24">
        <f t="shared" si="387"/>
        <v>3.7612348601252228E-3</v>
      </c>
      <c r="BS619" s="24">
        <f t="shared" si="388"/>
        <v>2.2702345721715571E-4</v>
      </c>
      <c r="BT619" s="42">
        <f t="shared" si="389"/>
        <v>0.2825908502348935</v>
      </c>
      <c r="BU619" s="42">
        <f t="shared" si="390"/>
        <v>0.27905663883198545</v>
      </c>
      <c r="BV619" s="28">
        <f t="shared" si="391"/>
        <v>0.2825908502348935</v>
      </c>
      <c r="BW619" s="5" t="str">
        <f t="shared" si="392"/>
        <v>OK</v>
      </c>
      <c r="BX619" s="51">
        <v>1.2</v>
      </c>
      <c r="BY619" s="96" cm="1">
        <f t="array" ref="BY619">_xll.DCETCVNPhuLucFHeSoOnDinh(AE619*1000, BX619*1000, AH619, AI619, AJ619, AK619, AL619, AM619, $D$29)</f>
        <v>1</v>
      </c>
      <c r="BZ619" s="52">
        <f t="shared" si="393"/>
        <v>0.27747284642114844</v>
      </c>
      <c r="CA619" s="54">
        <f t="shared" si="394"/>
        <v>0.28146110473849079</v>
      </c>
      <c r="CB619" s="5" t="str">
        <f t="shared" si="395"/>
        <v>OK</v>
      </c>
      <c r="CC619" s="56">
        <f t="shared" si="396"/>
        <v>0.40527421278457681</v>
      </c>
      <c r="CD619" s="55">
        <f t="shared" si="397"/>
        <v>0.40527421278457681</v>
      </c>
      <c r="CE619" s="54">
        <f t="shared" si="398"/>
        <v>0.40527421278457681</v>
      </c>
      <c r="CF619" s="52">
        <f t="shared" si="399"/>
        <v>0.38</v>
      </c>
      <c r="CG619" s="5" t="str">
        <f t="shared" si="400"/>
        <v>Check</v>
      </c>
      <c r="CH619" s="57">
        <f t="shared" si="401"/>
        <v>2.9146433111219565</v>
      </c>
      <c r="CI619" s="6">
        <f t="shared" si="402"/>
        <v>3.2</v>
      </c>
      <c r="CJ619" s="5" t="str">
        <f t="shared" si="403"/>
        <v>OK</v>
      </c>
      <c r="DN619" s="181"/>
      <c r="DP619" s="27"/>
      <c r="DQ619" s="27"/>
      <c r="DR619" s="5"/>
      <c r="DS619" s="5"/>
      <c r="DT619" s="27"/>
      <c r="DU619" s="27"/>
      <c r="DV619" s="82"/>
      <c r="DW619" s="82"/>
      <c r="DX619" s="82"/>
      <c r="DY619" s="70"/>
      <c r="DZ619" s="16"/>
      <c r="EH619" s="42"/>
      <c r="EI619" s="42"/>
      <c r="EJ619" s="42"/>
      <c r="EK619" s="24"/>
      <c r="EL619" s="26"/>
      <c r="EM619" s="26"/>
      <c r="EN619" s="24"/>
      <c r="EO619" s="26"/>
      <c r="EP619" s="24"/>
      <c r="EQ619" s="26"/>
      <c r="ER619" s="24"/>
      <c r="ES619" s="24"/>
      <c r="ET619" s="42"/>
      <c r="EU619" s="42"/>
      <c r="EV619" s="28"/>
      <c r="EX619" s="51"/>
      <c r="EY619" s="96"/>
      <c r="EZ619" s="52"/>
      <c r="FA619" s="54"/>
      <c r="FB619" s="5"/>
      <c r="FC619" s="56"/>
      <c r="FD619" s="55"/>
      <c r="FE619" s="54"/>
      <c r="FF619" s="52"/>
      <c r="FG619" s="5"/>
      <c r="FH619" s="57"/>
      <c r="FI619" s="6"/>
      <c r="FJ619" s="5"/>
    </row>
    <row r="620" spans="27:166">
      <c r="AA620" s="18" t="s">
        <v>131</v>
      </c>
      <c r="AB620" s="22" t="s">
        <v>343</v>
      </c>
      <c r="AC620" s="22" t="s">
        <v>211</v>
      </c>
      <c r="AD620" s="74">
        <v>5.25</v>
      </c>
      <c r="AE620" s="74">
        <v>10.5</v>
      </c>
      <c r="AF620" s="22">
        <v>724</v>
      </c>
      <c r="AG620" s="22">
        <v>874</v>
      </c>
      <c r="AH620" s="22">
        <v>798.99999999999989</v>
      </c>
      <c r="AI620" s="6">
        <v>8</v>
      </c>
      <c r="AJ620" s="6">
        <v>300</v>
      </c>
      <c r="AK620" s="6">
        <v>12</v>
      </c>
      <c r="AL620" s="6">
        <v>300</v>
      </c>
      <c r="AM620" s="6">
        <v>12</v>
      </c>
      <c r="AN620" s="5" t="str" cm="1">
        <f t="array" ref="AN620">_xll.Dce_Name_SectI(AF620, AG620, AJ620, AI620, AK620, "x", "-", $Q$14)</f>
        <v>(724-874)x300x8x12</v>
      </c>
      <c r="AO620" s="5">
        <f t="shared" si="368"/>
        <v>774.99999999999989</v>
      </c>
      <c r="AP620" s="27">
        <f t="shared" si="369"/>
        <v>134</v>
      </c>
      <c r="AQ620" s="27">
        <f t="shared" si="370"/>
        <v>142527.3516666666</v>
      </c>
      <c r="AR620" s="5">
        <f t="shared" si="371"/>
        <v>5403.3066666666673</v>
      </c>
      <c r="AS620" s="5">
        <f t="shared" si="372"/>
        <v>3567.6433458489764</v>
      </c>
      <c r="AT620" s="27">
        <f t="shared" si="373"/>
        <v>360.22044444444447</v>
      </c>
      <c r="AU620" s="27">
        <f t="shared" si="374"/>
        <v>2017.2249999999995</v>
      </c>
      <c r="AV620" s="82">
        <f t="shared" si="375"/>
        <v>4.799146666666667E-7</v>
      </c>
      <c r="AW620" s="82">
        <f t="shared" si="376"/>
        <v>8361481.4999999972</v>
      </c>
      <c r="AX620" s="82">
        <f t="shared" si="377"/>
        <v>8.3614814999999972E-6</v>
      </c>
      <c r="AY620" s="70">
        <f t="shared" si="378"/>
        <v>0.1483611975238546</v>
      </c>
      <c r="AZ620" s="16">
        <f t="shared" si="379"/>
        <v>590.24999999999989</v>
      </c>
      <c r="BA620" s="22" t="s">
        <v>324</v>
      </c>
      <c r="BB620" s="23">
        <v>79.070630451052381</v>
      </c>
      <c r="BC620" s="23">
        <v>54.400679512900524</v>
      </c>
      <c r="BD620" s="23">
        <v>8.5776966665447874E-2</v>
      </c>
      <c r="BE620" s="23">
        <v>1.405197376935285E-3</v>
      </c>
      <c r="BF620" s="23">
        <v>1.787900470125546E-2</v>
      </c>
      <c r="BG620" s="23">
        <v>192.43858798217258</v>
      </c>
      <c r="BH620" s="42" cm="1">
        <f t="array" ref="BH620">_xll.Bimoment(BE620,AY620,AD620,AE620,$O$75)</f>
        <v>-6.0257528328762728E-3</v>
      </c>
      <c r="BI620" s="42">
        <f t="shared" si="380"/>
        <v>1.3834994623459336E-2</v>
      </c>
      <c r="BJ620" s="42">
        <f t="shared" si="381"/>
        <v>7.5556499323472952</v>
      </c>
      <c r="BK620" s="24">
        <f t="shared" si="382"/>
        <v>0.58064516129032262</v>
      </c>
      <c r="BL620" s="26" cm="1">
        <f t="array" ref="BL620">_xll.TCVN5575AnnexEHeSoCx(1,BK620)</f>
        <v>1.1119354838709676</v>
      </c>
      <c r="BM620" s="26">
        <f t="shared" si="383"/>
        <v>1.47</v>
      </c>
      <c r="BN620" s="24">
        <f t="shared" si="384"/>
        <v>1</v>
      </c>
      <c r="BO620" s="26" cm="1">
        <f t="array" ref="BO620">noisuy1chieu(BQ620*BN620,$C$92:$M$92,$C$93:$M$93)</f>
        <v>1.8939086198806763</v>
      </c>
      <c r="BP620" s="24">
        <f t="shared" si="385"/>
        <v>2.7174706066249353E-2</v>
      </c>
      <c r="BQ620" s="26">
        <f t="shared" si="386"/>
        <v>0.22340124663796804</v>
      </c>
      <c r="BR620" s="24">
        <f t="shared" si="387"/>
        <v>1.554934495084918E-4</v>
      </c>
      <c r="BS620" s="24">
        <f t="shared" si="388"/>
        <v>1.0343309199389725E-4</v>
      </c>
      <c r="BT620" s="42">
        <f t="shared" si="389"/>
        <v>0.25073144615372589</v>
      </c>
      <c r="BU620" s="42">
        <f t="shared" si="390"/>
        <v>0.2506793857962113</v>
      </c>
      <c r="BV620" s="28">
        <f t="shared" si="391"/>
        <v>0.25073144615372589</v>
      </c>
      <c r="BW620" s="5" t="str">
        <f t="shared" si="392"/>
        <v>OK</v>
      </c>
      <c r="BX620" s="51">
        <v>1.2</v>
      </c>
      <c r="BY620" s="96" cm="1">
        <f t="array" ref="BY620">_xll.DCETCVNPhuLucFHeSoOnDinh(AE620*1000, BX620*1000, AH620, AI620, AJ620, AK620, AL620, AM620, $D$29)</f>
        <v>1</v>
      </c>
      <c r="BZ620" s="52">
        <f t="shared" si="393"/>
        <v>0.24840777327776636</v>
      </c>
      <c r="CA620" s="54">
        <f t="shared" si="394"/>
        <v>0.24866669981926875</v>
      </c>
      <c r="CB620" s="5" t="str">
        <f t="shared" si="395"/>
        <v>OK</v>
      </c>
      <c r="CC620" s="56">
        <f t="shared" si="396"/>
        <v>0.40527421278457681</v>
      </c>
      <c r="CD620" s="55">
        <f t="shared" si="397"/>
        <v>0.40527421278457681</v>
      </c>
      <c r="CE620" s="54">
        <f t="shared" si="398"/>
        <v>0.40527421278457681</v>
      </c>
      <c r="CF620" s="52">
        <f t="shared" si="399"/>
        <v>0.38</v>
      </c>
      <c r="CG620" s="5" t="str">
        <f t="shared" si="400"/>
        <v>Check</v>
      </c>
      <c r="CH620" s="57">
        <f t="shared" si="401"/>
        <v>3.2269265230278799</v>
      </c>
      <c r="CI620" s="6">
        <f t="shared" si="402"/>
        <v>3.2</v>
      </c>
      <c r="CJ620" s="5" t="str">
        <f t="shared" si="403"/>
        <v>Gia cường</v>
      </c>
      <c r="DN620" s="181"/>
      <c r="DP620" s="27"/>
      <c r="DQ620" s="27"/>
      <c r="DR620" s="5"/>
      <c r="DS620" s="5"/>
      <c r="DT620" s="27"/>
      <c r="DU620" s="27"/>
      <c r="DV620" s="82"/>
      <c r="DW620" s="82"/>
      <c r="DX620" s="82"/>
      <c r="DY620" s="70"/>
      <c r="DZ620" s="16"/>
      <c r="EH620" s="42"/>
      <c r="EI620" s="42"/>
      <c r="EJ620" s="42"/>
      <c r="EK620" s="24"/>
      <c r="EL620" s="26"/>
      <c r="EM620" s="26"/>
      <c r="EN620" s="24"/>
      <c r="EO620" s="26"/>
      <c r="EP620" s="24"/>
      <c r="EQ620" s="26"/>
      <c r="ER620" s="24"/>
      <c r="ES620" s="24"/>
      <c r="ET620" s="42"/>
      <c r="EU620" s="42"/>
      <c r="EV620" s="28"/>
      <c r="EX620" s="51"/>
      <c r="EY620" s="96"/>
      <c r="EZ620" s="52"/>
      <c r="FA620" s="54"/>
      <c r="FB620" s="5"/>
      <c r="FC620" s="56"/>
      <c r="FD620" s="55"/>
      <c r="FE620" s="54"/>
      <c r="FF620" s="52"/>
      <c r="FG620" s="5"/>
      <c r="FH620" s="57"/>
      <c r="FI620" s="6"/>
      <c r="FJ620" s="5"/>
    </row>
    <row r="621" spans="27:166">
      <c r="AA621" s="18" t="s">
        <v>131</v>
      </c>
      <c r="AB621" s="22" t="s">
        <v>343</v>
      </c>
      <c r="AC621" s="22" t="s">
        <v>211</v>
      </c>
      <c r="AD621" s="74">
        <v>6.47</v>
      </c>
      <c r="AE621" s="74">
        <v>10.5</v>
      </c>
      <c r="AF621" s="22">
        <v>724</v>
      </c>
      <c r="AG621" s="22">
        <v>874</v>
      </c>
      <c r="AH621" s="22">
        <v>816.4552427885651</v>
      </c>
      <c r="AI621" s="6">
        <v>8</v>
      </c>
      <c r="AJ621" s="6">
        <v>300</v>
      </c>
      <c r="AK621" s="6">
        <v>12</v>
      </c>
      <c r="AL621" s="6">
        <v>300</v>
      </c>
      <c r="AM621" s="6">
        <v>12</v>
      </c>
      <c r="AN621" s="5" t="str" cm="1">
        <f t="array" ref="AN621">_xll.Dce_Name_SectI(AF621, AG621, AJ621, AI621, AK621, "x", "-", $Q$14)</f>
        <v>(724-874)x300x8x12</v>
      </c>
      <c r="AO621" s="5">
        <f t="shared" si="368"/>
        <v>792.4552427885651</v>
      </c>
      <c r="AP621" s="27">
        <f t="shared" si="369"/>
        <v>135.39641942308521</v>
      </c>
      <c r="AQ621" s="27">
        <f t="shared" si="370"/>
        <v>149672.00629356262</v>
      </c>
      <c r="AR621" s="5">
        <f t="shared" si="371"/>
        <v>5403.3811423692314</v>
      </c>
      <c r="AS621" s="5">
        <f t="shared" si="372"/>
        <v>3666.3860662432589</v>
      </c>
      <c r="AT621" s="27">
        <f t="shared" si="373"/>
        <v>360.22540949128211</v>
      </c>
      <c r="AU621" s="27">
        <f t="shared" si="374"/>
        <v>2076.0047488425012</v>
      </c>
      <c r="AV621" s="82">
        <f t="shared" si="375"/>
        <v>4.8289369476924839E-7</v>
      </c>
      <c r="AW621" s="82">
        <f t="shared" si="376"/>
        <v>8736501.2082751244</v>
      </c>
      <c r="AX621" s="82">
        <f t="shared" si="377"/>
        <v>8.736501208275125E-6</v>
      </c>
      <c r="AY621" s="70">
        <f t="shared" si="378"/>
        <v>0.1455918056309819</v>
      </c>
      <c r="AZ621" s="16">
        <f t="shared" si="379"/>
        <v>603.34143209142383</v>
      </c>
      <c r="BA621" s="22" t="s">
        <v>324</v>
      </c>
      <c r="BB621" s="23">
        <v>79.438735291844893</v>
      </c>
      <c r="BC621" s="23">
        <v>45.842264035176008</v>
      </c>
      <c r="BD621" s="23">
        <v>8.5776966665447874E-2</v>
      </c>
      <c r="BE621" s="23">
        <v>1.405197376935285E-3</v>
      </c>
      <c r="BF621" s="23">
        <v>0.1226870492181292</v>
      </c>
      <c r="BG621" s="23">
        <v>253.67916453248063</v>
      </c>
      <c r="BH621" s="42" cm="1">
        <f t="array" ref="BH621">_xll.Bimoment(BE621,AY621,AD621,AE621,$O$75)</f>
        <v>-5.0877498708031335E-3</v>
      </c>
      <c r="BI621" s="42">
        <f t="shared" si="380"/>
        <v>1.3530254144639122E-2</v>
      </c>
      <c r="BJ621" s="42">
        <f t="shared" si="381"/>
        <v>6.3669811159966683</v>
      </c>
      <c r="BK621" s="24">
        <f t="shared" si="382"/>
        <v>0.56785541403764106</v>
      </c>
      <c r="BL621" s="26" cm="1">
        <f t="array" ref="BL621">_xll.TCVN5575AnnexEHeSoCx(1,BK621)</f>
        <v>1.1132144585962358</v>
      </c>
      <c r="BM621" s="26">
        <f t="shared" si="383"/>
        <v>1.47</v>
      </c>
      <c r="BN621" s="24">
        <f t="shared" si="384"/>
        <v>1</v>
      </c>
      <c r="BO621" s="26" cm="1">
        <f t="array" ref="BO621">noisuy1chieu(BQ621*BN621,$C$92:$M$92,$C$93:$M$93)</f>
        <v>2.0252304077148438</v>
      </c>
      <c r="BP621" s="24">
        <f t="shared" si="385"/>
        <v>2.7019642211226033E-2</v>
      </c>
      <c r="BQ621" s="26">
        <f t="shared" si="386"/>
        <v>0.28623465839711398</v>
      </c>
      <c r="BR621" s="24">
        <f t="shared" si="387"/>
        <v>1.0669928147447774E-3</v>
      </c>
      <c r="BS621" s="24">
        <f t="shared" si="388"/>
        <v>7.9897165656333985E-5</v>
      </c>
      <c r="BT621" s="42">
        <f t="shared" si="389"/>
        <v>0.31432129342308479</v>
      </c>
      <c r="BU621" s="42">
        <f t="shared" si="390"/>
        <v>0.31333419777399635</v>
      </c>
      <c r="BV621" s="28">
        <f t="shared" si="391"/>
        <v>0.31432129342308479</v>
      </c>
      <c r="BW621" s="5" t="str">
        <f t="shared" si="392"/>
        <v>OK</v>
      </c>
      <c r="BX621" s="51">
        <v>1.2</v>
      </c>
      <c r="BY621" s="96" cm="1">
        <f t="array" ref="BY621">_xll.DCETCVNPhuLucFHeSoOnDinh(AE621*1000, BX621*1000, AH621, AI621, AJ621, AK621, AL621, AM621, $D$29)</f>
        <v>1</v>
      </c>
      <c r="BZ621" s="52">
        <f t="shared" si="393"/>
        <v>0.31864056027902171</v>
      </c>
      <c r="CA621" s="54">
        <f t="shared" si="394"/>
        <v>0.31978745025942279</v>
      </c>
      <c r="CB621" s="5" t="str">
        <f t="shared" si="395"/>
        <v>OK</v>
      </c>
      <c r="CC621" s="56">
        <f t="shared" si="396"/>
        <v>0.40527421278457681</v>
      </c>
      <c r="CD621" s="55">
        <f t="shared" si="397"/>
        <v>0.40527421278457681</v>
      </c>
      <c r="CE621" s="54">
        <f t="shared" si="398"/>
        <v>0.40527421278457681</v>
      </c>
      <c r="CF621" s="52">
        <f t="shared" si="399"/>
        <v>0.38</v>
      </c>
      <c r="CG621" s="5" t="str">
        <f t="shared" si="400"/>
        <v>Check</v>
      </c>
      <c r="CH621" s="57">
        <f t="shared" si="401"/>
        <v>3.2996062467960248</v>
      </c>
      <c r="CI621" s="6">
        <f t="shared" si="402"/>
        <v>3.2</v>
      </c>
      <c r="CJ621" s="5" t="str">
        <f t="shared" si="403"/>
        <v>Gia cường</v>
      </c>
      <c r="DN621" s="181"/>
      <c r="DP621" s="27"/>
      <c r="DQ621" s="27"/>
      <c r="DR621" s="5"/>
      <c r="DS621" s="5"/>
      <c r="DT621" s="27"/>
      <c r="DU621" s="27"/>
      <c r="DV621" s="82"/>
      <c r="DW621" s="82"/>
      <c r="DX621" s="82"/>
      <c r="DY621" s="70"/>
      <c r="DZ621" s="16"/>
      <c r="EH621" s="42"/>
      <c r="EI621" s="42"/>
      <c r="EJ621" s="42"/>
      <c r="EK621" s="24"/>
      <c r="EL621" s="26"/>
      <c r="EM621" s="26"/>
      <c r="EN621" s="24"/>
      <c r="EO621" s="26"/>
      <c r="EP621" s="24"/>
      <c r="EQ621" s="26"/>
      <c r="ER621" s="24"/>
      <c r="ES621" s="24"/>
      <c r="ET621" s="42"/>
      <c r="EU621" s="42"/>
      <c r="EV621" s="28"/>
      <c r="EX621" s="51"/>
      <c r="EY621" s="96"/>
      <c r="EZ621" s="52"/>
      <c r="FA621" s="54"/>
      <c r="FB621" s="5"/>
      <c r="FC621" s="56"/>
      <c r="FD621" s="55"/>
      <c r="FE621" s="54"/>
      <c r="FF621" s="52"/>
      <c r="FG621" s="5"/>
      <c r="FH621" s="57"/>
      <c r="FI621" s="6"/>
      <c r="FJ621" s="5"/>
    </row>
    <row r="622" spans="27:166">
      <c r="AA622" s="18" t="s">
        <v>131</v>
      </c>
      <c r="AB622" s="22" t="s">
        <v>343</v>
      </c>
      <c r="AC622" s="22" t="s">
        <v>211</v>
      </c>
      <c r="AD622" s="74">
        <v>6.47</v>
      </c>
      <c r="AE622" s="74">
        <v>10.5</v>
      </c>
      <c r="AF622" s="22">
        <v>724</v>
      </c>
      <c r="AG622" s="22">
        <v>874</v>
      </c>
      <c r="AH622" s="22">
        <v>816.4552427885651</v>
      </c>
      <c r="AI622" s="6">
        <v>8</v>
      </c>
      <c r="AJ622" s="6">
        <v>300</v>
      </c>
      <c r="AK622" s="6">
        <v>12</v>
      </c>
      <c r="AL622" s="6">
        <v>300</v>
      </c>
      <c r="AM622" s="6">
        <v>12</v>
      </c>
      <c r="AN622" s="5" t="str" cm="1">
        <f t="array" ref="AN622">_xll.Dce_Name_SectI(AF622, AG622, AJ622, AI622, AK622, "x", "-", $Q$14)</f>
        <v>(724-874)x300x8x12</v>
      </c>
      <c r="AO622" s="5">
        <f t="shared" si="368"/>
        <v>792.4552427885651</v>
      </c>
      <c r="AP622" s="27">
        <f t="shared" si="369"/>
        <v>135.39641942308521</v>
      </c>
      <c r="AQ622" s="27">
        <f t="shared" si="370"/>
        <v>149672.00629356262</v>
      </c>
      <c r="AR622" s="5">
        <f t="shared" si="371"/>
        <v>5403.3811423692314</v>
      </c>
      <c r="AS622" s="5">
        <f t="shared" si="372"/>
        <v>3666.3860662432589</v>
      </c>
      <c r="AT622" s="27">
        <f t="shared" si="373"/>
        <v>360.22540949128211</v>
      </c>
      <c r="AU622" s="27">
        <f t="shared" si="374"/>
        <v>2076.0047488425012</v>
      </c>
      <c r="AV622" s="82">
        <f t="shared" si="375"/>
        <v>4.8289369476924839E-7</v>
      </c>
      <c r="AW622" s="82">
        <f t="shared" si="376"/>
        <v>8736501.2082751244</v>
      </c>
      <c r="AX622" s="82">
        <f t="shared" si="377"/>
        <v>8.736501208275125E-6</v>
      </c>
      <c r="AY622" s="70">
        <f t="shared" si="378"/>
        <v>0.1455918056309819</v>
      </c>
      <c r="AZ622" s="16">
        <f t="shared" si="379"/>
        <v>603.34143209142383</v>
      </c>
      <c r="BA622" s="22" t="s">
        <v>324</v>
      </c>
      <c r="BB622" s="23">
        <v>79.494253116776235</v>
      </c>
      <c r="BC622" s="23">
        <v>46.31071062486717</v>
      </c>
      <c r="BD622" s="23">
        <v>0.64944621119682733</v>
      </c>
      <c r="BE622" s="23">
        <v>1.4048902933626317E-3</v>
      </c>
      <c r="BF622" s="23">
        <v>0.12268705275955938</v>
      </c>
      <c r="BG622" s="23">
        <v>253.67911280872431</v>
      </c>
      <c r="BH622" s="42" cm="1">
        <f t="array" ref="BH622">_xll.Bimoment(BE622,AY622,AD622,AE622,$O$75)</f>
        <v>-5.0866380238606774E-3</v>
      </c>
      <c r="BI622" s="42">
        <f t="shared" si="380"/>
        <v>0.10244209643176436</v>
      </c>
      <c r="BJ622" s="42">
        <f t="shared" si="381"/>
        <v>6.4320431423426623</v>
      </c>
      <c r="BK622" s="24">
        <f t="shared" si="382"/>
        <v>0.56785541403764106</v>
      </c>
      <c r="BL622" s="26" cm="1">
        <f t="array" ref="BL622">_xll.TCVN5575AnnexEHeSoCx(1,BK622)</f>
        <v>1.1132144585962358</v>
      </c>
      <c r="BM622" s="26">
        <f t="shared" si="383"/>
        <v>1.47</v>
      </c>
      <c r="BN622" s="24">
        <f t="shared" si="384"/>
        <v>1</v>
      </c>
      <c r="BO622" s="26" cm="1">
        <f t="array" ref="BO622">noisuy1chieu(BQ622*BN622,$C$92:$M$92,$C$93:$M$93)</f>
        <v>2.0252301692962646</v>
      </c>
      <c r="BP622" s="24">
        <f t="shared" si="385"/>
        <v>2.7038525590480235E-2</v>
      </c>
      <c r="BQ622" s="26">
        <f t="shared" si="386"/>
        <v>0.28623460003547535</v>
      </c>
      <c r="BR622" s="24">
        <f t="shared" si="387"/>
        <v>1.0669928455441205E-3</v>
      </c>
      <c r="BS622" s="24">
        <f t="shared" si="388"/>
        <v>7.9879714803294231E-5</v>
      </c>
      <c r="BT622" s="42">
        <f t="shared" si="389"/>
        <v>0.31434011847149973</v>
      </c>
      <c r="BU622" s="42">
        <f t="shared" si="390"/>
        <v>0.31335300534075888</v>
      </c>
      <c r="BV622" s="28">
        <f t="shared" si="391"/>
        <v>0.31434011847149973</v>
      </c>
      <c r="BW622" s="5" t="str">
        <f t="shared" si="392"/>
        <v>OK</v>
      </c>
      <c r="BX622" s="51">
        <v>1.2</v>
      </c>
      <c r="BY622" s="96" cm="1">
        <f t="array" ref="BY622">_xll.DCETCVNPhuLucFHeSoOnDinh(AE622*1000, BX622*1000, AH622, AI622, AJ622, AK622, AL622, AM622, $D$29)</f>
        <v>1</v>
      </c>
      <c r="BZ622" s="52">
        <f t="shared" si="393"/>
        <v>0.31864049531000177</v>
      </c>
      <c r="CA622" s="54">
        <f t="shared" si="394"/>
        <v>0.31978736787034917</v>
      </c>
      <c r="CB622" s="5" t="str">
        <f t="shared" si="395"/>
        <v>OK</v>
      </c>
      <c r="CC622" s="56">
        <f t="shared" si="396"/>
        <v>0.40527421278457681</v>
      </c>
      <c r="CD622" s="55">
        <f t="shared" si="397"/>
        <v>0.40527421278457681</v>
      </c>
      <c r="CE622" s="54">
        <f t="shared" si="398"/>
        <v>0.40527421278457681</v>
      </c>
      <c r="CF622" s="52">
        <f t="shared" si="399"/>
        <v>0.38</v>
      </c>
      <c r="CG622" s="5" t="str">
        <f t="shared" si="400"/>
        <v>Check</v>
      </c>
      <c r="CH622" s="57">
        <f t="shared" si="401"/>
        <v>3.2996062467960248</v>
      </c>
      <c r="CI622" s="6">
        <f t="shared" si="402"/>
        <v>3.2</v>
      </c>
      <c r="CJ622" s="5" t="str">
        <f t="shared" si="403"/>
        <v>Gia cường</v>
      </c>
      <c r="DN622" s="181"/>
      <c r="DP622" s="27"/>
      <c r="DQ622" s="27"/>
      <c r="DR622" s="5"/>
      <c r="DS622" s="5"/>
      <c r="DT622" s="27"/>
      <c r="DU622" s="27"/>
      <c r="DV622" s="82"/>
      <c r="DW622" s="82"/>
      <c r="DX622" s="82"/>
      <c r="DY622" s="70"/>
      <c r="DZ622" s="16"/>
      <c r="EH622" s="42"/>
      <c r="EI622" s="42"/>
      <c r="EJ622" s="42"/>
      <c r="EK622" s="24"/>
      <c r="EL622" s="26"/>
      <c r="EM622" s="26"/>
      <c r="EN622" s="24"/>
      <c r="EO622" s="26"/>
      <c r="EP622" s="24"/>
      <c r="EQ622" s="26"/>
      <c r="ER622" s="24"/>
      <c r="ES622" s="24"/>
      <c r="ET622" s="42"/>
      <c r="EU622" s="42"/>
      <c r="EV622" s="28"/>
      <c r="EX622" s="51"/>
      <c r="EY622" s="96"/>
      <c r="EZ622" s="52"/>
      <c r="FA622" s="54"/>
      <c r="FB622" s="5"/>
      <c r="FC622" s="56"/>
      <c r="FD622" s="55"/>
      <c r="FE622" s="54"/>
      <c r="FF622" s="52"/>
      <c r="FG622" s="5"/>
      <c r="FH622" s="57"/>
      <c r="FI622" s="6"/>
      <c r="FJ622" s="5"/>
    </row>
    <row r="623" spans="27:166">
      <c r="AA623" s="18" t="s">
        <v>131</v>
      </c>
      <c r="AB623" s="22" t="s">
        <v>343</v>
      </c>
      <c r="AC623" s="22" t="s">
        <v>211</v>
      </c>
      <c r="AD623" s="74">
        <v>9.2899999999999991</v>
      </c>
      <c r="AE623" s="74">
        <v>10.5</v>
      </c>
      <c r="AF623" s="22">
        <v>724</v>
      </c>
      <c r="AG623" s="22">
        <v>874</v>
      </c>
      <c r="AH623" s="22">
        <v>856.73657033341397</v>
      </c>
      <c r="AI623" s="6">
        <v>8</v>
      </c>
      <c r="AJ623" s="6">
        <v>300</v>
      </c>
      <c r="AK623" s="6">
        <v>12</v>
      </c>
      <c r="AL623" s="6">
        <v>300</v>
      </c>
      <c r="AM623" s="6">
        <v>12</v>
      </c>
      <c r="AN623" s="5" t="str" cm="1">
        <f t="array" ref="AN623">_xll.Dce_Name_SectI(AF623, AG623, AJ623, AI623, AK623, "x", "-", $Q$14)</f>
        <v>(724-874)x300x8x12</v>
      </c>
      <c r="AO623" s="5">
        <f t="shared" si="368"/>
        <v>832.73657033341397</v>
      </c>
      <c r="AP623" s="27">
        <f t="shared" si="369"/>
        <v>138.6189256266731</v>
      </c>
      <c r="AQ623" s="27">
        <f t="shared" si="370"/>
        <v>166950.4396903282</v>
      </c>
      <c r="AR623" s="5">
        <f t="shared" si="371"/>
        <v>5403.5530093667558</v>
      </c>
      <c r="AS623" s="5">
        <f t="shared" si="372"/>
        <v>3897.3576119286358</v>
      </c>
      <c r="AT623" s="27">
        <f t="shared" si="373"/>
        <v>360.23686729111705</v>
      </c>
      <c r="AU623" s="27">
        <f t="shared" si="374"/>
        <v>2213.976022170802</v>
      </c>
      <c r="AV623" s="82">
        <f t="shared" si="375"/>
        <v>4.89768374670236E-7</v>
      </c>
      <c r="AW623" s="82">
        <f t="shared" si="376"/>
        <v>9633328.2889918946</v>
      </c>
      <c r="AX623" s="82">
        <f t="shared" si="377"/>
        <v>9.6333282889918949E-6</v>
      </c>
      <c r="AY623" s="70">
        <f t="shared" si="378"/>
        <v>0.13963269631800207</v>
      </c>
      <c r="AZ623" s="16">
        <f t="shared" si="379"/>
        <v>633.55242775006047</v>
      </c>
      <c r="BA623" s="22" t="s">
        <v>324</v>
      </c>
      <c r="BB623" s="23">
        <v>80.349032104899905</v>
      </c>
      <c r="BC623" s="23">
        <v>26.605336968048999</v>
      </c>
      <c r="BD623" s="23">
        <v>0.64944621119682733</v>
      </c>
      <c r="BE623" s="23">
        <v>1.4048902933626317E-3</v>
      </c>
      <c r="BF623" s="23">
        <v>1.9539259416809784</v>
      </c>
      <c r="BG623" s="23">
        <v>356.46485184684195</v>
      </c>
      <c r="BH623" s="42" cm="1">
        <f t="array" ref="BH623">_xll.Bimoment(BE623,AY623,AD623,AE623,$O$75)</f>
        <v>4.7096494199777173E-3</v>
      </c>
      <c r="BI623" s="42">
        <f t="shared" si="380"/>
        <v>9.7486743457297631E-2</v>
      </c>
      <c r="BJ623" s="42">
        <f t="shared" si="381"/>
        <v>3.6951856900068054</v>
      </c>
      <c r="BK623" s="24">
        <f t="shared" si="382"/>
        <v>0.54038697954603754</v>
      </c>
      <c r="BL623" s="26" cm="1">
        <f t="array" ref="BL623">_xll.TCVN5575AnnexEHeSoCx(1,BK623)</f>
        <v>1.1159613020453962</v>
      </c>
      <c r="BM623" s="26">
        <f t="shared" si="383"/>
        <v>1.47</v>
      </c>
      <c r="BN623" s="24">
        <f t="shared" si="384"/>
        <v>1</v>
      </c>
      <c r="BO623" s="26" cm="1">
        <f t="array" ref="BO623">noisuy1chieu(BQ623*BN623,$C$92:$M$92,$C$93:$M$93)</f>
        <v>2.2158565521240234</v>
      </c>
      <c r="BP623" s="24">
        <f t="shared" si="385"/>
        <v>2.6693933433141248E-2</v>
      </c>
      <c r="BQ623" s="26">
        <f t="shared" si="386"/>
        <v>0.37744334615759728</v>
      </c>
      <c r="BR623" s="24">
        <f t="shared" si="387"/>
        <v>1.6992491408402515E-2</v>
      </c>
      <c r="BS623" s="24">
        <f t="shared" si="388"/>
        <v>6.4373569137188023E-5</v>
      </c>
      <c r="BT623" s="42">
        <f t="shared" si="389"/>
        <v>0.42112977099914106</v>
      </c>
      <c r="BU623" s="42">
        <f t="shared" si="390"/>
        <v>0.40420165315987572</v>
      </c>
      <c r="BV623" s="28">
        <f t="shared" si="391"/>
        <v>0.42112977099914106</v>
      </c>
      <c r="BW623" s="5" t="str">
        <f t="shared" si="392"/>
        <v>OK</v>
      </c>
      <c r="BX623" s="51">
        <v>1.2</v>
      </c>
      <c r="BY623" s="96" cm="1">
        <f t="array" ref="BY623">_xll.DCETCVNPhuLucFHeSoOnDinh(AE623*1000, BX623*1000, AH623, AI623, AJ623, AK623, AL623, AM623, $D$29)</f>
        <v>1</v>
      </c>
      <c r="BZ623" s="52">
        <f t="shared" si="393"/>
        <v>0.42121216802640349</v>
      </c>
      <c r="CA623" s="54">
        <f t="shared" si="394"/>
        <v>0.43826903300394321</v>
      </c>
      <c r="CB623" s="5" t="str">
        <f t="shared" si="395"/>
        <v>OK</v>
      </c>
      <c r="CC623" s="56">
        <f t="shared" si="396"/>
        <v>0.40527421278457681</v>
      </c>
      <c r="CD623" s="55">
        <f t="shared" si="397"/>
        <v>0.40527421278457681</v>
      </c>
      <c r="CE623" s="54">
        <f t="shared" si="398"/>
        <v>0.40527421278457681</v>
      </c>
      <c r="CF623" s="52">
        <f t="shared" si="399"/>
        <v>0.38</v>
      </c>
      <c r="CG623" s="5" t="str">
        <f t="shared" si="400"/>
        <v>Check</v>
      </c>
      <c r="CH623" s="57">
        <f t="shared" si="401"/>
        <v>3.4673286780698911</v>
      </c>
      <c r="CI623" s="6">
        <f t="shared" si="402"/>
        <v>3.2</v>
      </c>
      <c r="CJ623" s="5" t="str">
        <f t="shared" si="403"/>
        <v>Gia cường</v>
      </c>
      <c r="DN623" s="181"/>
      <c r="DP623" s="27"/>
      <c r="DQ623" s="27"/>
      <c r="DR623" s="5"/>
      <c r="DS623" s="5"/>
      <c r="DT623" s="27"/>
      <c r="DU623" s="27"/>
      <c r="DV623" s="82"/>
      <c r="DW623" s="82"/>
      <c r="DX623" s="82"/>
      <c r="DY623" s="70"/>
      <c r="DZ623" s="16"/>
      <c r="EH623" s="42"/>
      <c r="EI623" s="42"/>
      <c r="EJ623" s="42"/>
      <c r="EK623" s="24"/>
      <c r="EL623" s="26"/>
      <c r="EM623" s="26"/>
      <c r="EN623" s="24"/>
      <c r="EO623" s="26"/>
      <c r="EP623" s="24"/>
      <c r="EQ623" s="26"/>
      <c r="ER623" s="24"/>
      <c r="ES623" s="24"/>
      <c r="ET623" s="42"/>
      <c r="EU623" s="42"/>
      <c r="EV623" s="28"/>
      <c r="EX623" s="51"/>
      <c r="EY623" s="96"/>
      <c r="EZ623" s="52"/>
      <c r="FA623" s="54"/>
      <c r="FB623" s="5"/>
      <c r="FC623" s="56"/>
      <c r="FD623" s="55"/>
      <c r="FE623" s="54"/>
      <c r="FF623" s="52"/>
      <c r="FG623" s="5"/>
      <c r="FH623" s="57"/>
      <c r="FI623" s="6"/>
      <c r="FJ623" s="5"/>
    </row>
    <row r="624" spans="27:166">
      <c r="AA624" s="18" t="s">
        <v>131</v>
      </c>
      <c r="AB624" s="22" t="s">
        <v>343</v>
      </c>
      <c r="AC624" s="22" t="s">
        <v>211</v>
      </c>
      <c r="AD624" s="74">
        <v>9.2899999999999991</v>
      </c>
      <c r="AE624" s="74">
        <v>10.5</v>
      </c>
      <c r="AF624" s="22">
        <v>724</v>
      </c>
      <c r="AG624" s="22">
        <v>874</v>
      </c>
      <c r="AH624" s="22">
        <v>856.73657033341397</v>
      </c>
      <c r="AI624" s="6">
        <v>8</v>
      </c>
      <c r="AJ624" s="6">
        <v>300</v>
      </c>
      <c r="AK624" s="6">
        <v>12</v>
      </c>
      <c r="AL624" s="6">
        <v>300</v>
      </c>
      <c r="AM624" s="6">
        <v>12</v>
      </c>
      <c r="AN624" s="5" t="str" cm="1">
        <f t="array" ref="AN624">_xll.Dce_Name_SectI(AF624, AG624, AJ624, AI624, AK624, "x", "-", $Q$14)</f>
        <v>(724-874)x300x8x12</v>
      </c>
      <c r="AO624" s="5">
        <f t="shared" si="368"/>
        <v>832.73657033341397</v>
      </c>
      <c r="AP624" s="27">
        <f t="shared" si="369"/>
        <v>138.6189256266731</v>
      </c>
      <c r="AQ624" s="27">
        <f t="shared" si="370"/>
        <v>166950.4396903282</v>
      </c>
      <c r="AR624" s="5">
        <f t="shared" si="371"/>
        <v>5403.5530093667558</v>
      </c>
      <c r="AS624" s="5">
        <f t="shared" si="372"/>
        <v>3897.3576119286358</v>
      </c>
      <c r="AT624" s="27">
        <f t="shared" si="373"/>
        <v>360.23686729111705</v>
      </c>
      <c r="AU624" s="27">
        <f t="shared" si="374"/>
        <v>2213.976022170802</v>
      </c>
      <c r="AV624" s="82">
        <f t="shared" si="375"/>
        <v>4.89768374670236E-7</v>
      </c>
      <c r="AW624" s="82">
        <f t="shared" si="376"/>
        <v>9633328.2889918946</v>
      </c>
      <c r="AX624" s="82">
        <f t="shared" si="377"/>
        <v>9.6333282889918949E-6</v>
      </c>
      <c r="AY624" s="70">
        <f t="shared" si="378"/>
        <v>0.13963269631800207</v>
      </c>
      <c r="AZ624" s="16">
        <f t="shared" si="379"/>
        <v>633.55242775006047</v>
      </c>
      <c r="BA624" s="22" t="s">
        <v>324</v>
      </c>
      <c r="BB624" s="23">
        <v>73.23471263574902</v>
      </c>
      <c r="BC624" s="23">
        <v>10.224337894331256</v>
      </c>
      <c r="BD624" s="23">
        <v>2.4223796492286311</v>
      </c>
      <c r="BE624" s="23">
        <v>0.1060313825952119</v>
      </c>
      <c r="BF624" s="23">
        <v>2.0383751808985551</v>
      </c>
      <c r="BG624" s="23">
        <v>350.85019231043771</v>
      </c>
      <c r="BH624" s="42" cm="1">
        <f t="array" ref="BH624">_xll.Bimoment(BE624,AY624,AD624,AE624,$O$75)</f>
        <v>0.35545169747291949</v>
      </c>
      <c r="BI624" s="42">
        <f t="shared" si="380"/>
        <v>0.36361733943345831</v>
      </c>
      <c r="BJ624" s="42">
        <f t="shared" si="381"/>
        <v>1.4200469297682299</v>
      </c>
      <c r="BK624" s="24">
        <f t="shared" si="382"/>
        <v>0.54038697954603754</v>
      </c>
      <c r="BL624" s="26" cm="1">
        <f t="array" ref="BL624">_xll.TCVN5575AnnexEHeSoCx(1,BK624)</f>
        <v>1.1159613020453962</v>
      </c>
      <c r="BM624" s="26">
        <f t="shared" si="383"/>
        <v>1.47</v>
      </c>
      <c r="BN624" s="24">
        <f t="shared" si="384"/>
        <v>1</v>
      </c>
      <c r="BO624" s="26" cm="1">
        <f t="array" ref="BO624">noisuy1chieu(BQ624*BN624,$C$92:$M$92,$C$93:$M$93)</f>
        <v>2.2034313678741455</v>
      </c>
      <c r="BP624" s="24">
        <f t="shared" si="385"/>
        <v>2.4330380751091785E-2</v>
      </c>
      <c r="BQ624" s="26">
        <f t="shared" si="386"/>
        <v>0.37149825543693737</v>
      </c>
      <c r="BR624" s="24">
        <f t="shared" si="387"/>
        <v>1.7726911757321294E-2</v>
      </c>
      <c r="BS624" s="24">
        <f t="shared" si="388"/>
        <v>4.8858678441067692E-3</v>
      </c>
      <c r="BT624" s="42">
        <f t="shared" si="389"/>
        <v>0.41355554794535043</v>
      </c>
      <c r="BU624" s="42">
        <f t="shared" si="390"/>
        <v>0.40071450403213593</v>
      </c>
      <c r="BV624" s="28">
        <f t="shared" si="391"/>
        <v>0.41355554794535043</v>
      </c>
      <c r="BW624" s="5" t="str">
        <f t="shared" si="392"/>
        <v>OK</v>
      </c>
      <c r="BX624" s="51">
        <v>1.2</v>
      </c>
      <c r="BY624" s="96" cm="1">
        <f t="array" ref="BY624">_xll.DCETCVNPhuLucFHeSoOnDinh(AE624*1000, BX624*1000, AH624, AI624, AJ624, AK624, AL624, AM624, $D$29)</f>
        <v>1</v>
      </c>
      <c r="BZ624" s="52">
        <f t="shared" si="393"/>
        <v>0.4145776768449978</v>
      </c>
      <c r="CA624" s="54">
        <f t="shared" si="394"/>
        <v>0.43719045644642585</v>
      </c>
      <c r="CB624" s="5" t="str">
        <f t="shared" si="395"/>
        <v>OK</v>
      </c>
      <c r="CC624" s="56">
        <f t="shared" si="396"/>
        <v>0.40527421278457681</v>
      </c>
      <c r="CD624" s="55">
        <f t="shared" si="397"/>
        <v>0.40527421278457681</v>
      </c>
      <c r="CE624" s="54">
        <f t="shared" si="398"/>
        <v>0.40527421278457681</v>
      </c>
      <c r="CF624" s="52">
        <f t="shared" si="399"/>
        <v>0.38</v>
      </c>
      <c r="CG624" s="5" t="str">
        <f t="shared" si="400"/>
        <v>Check</v>
      </c>
      <c r="CH624" s="57">
        <f t="shared" si="401"/>
        <v>3.4673286780698911</v>
      </c>
      <c r="CI624" s="6">
        <f t="shared" si="402"/>
        <v>3.2</v>
      </c>
      <c r="CJ624" s="5" t="str">
        <f t="shared" si="403"/>
        <v>Gia cường</v>
      </c>
      <c r="DN624" s="181"/>
      <c r="DP624" s="27"/>
      <c r="DQ624" s="27"/>
      <c r="DR624" s="5"/>
      <c r="DS624" s="5"/>
      <c r="DT624" s="27"/>
      <c r="DU624" s="27"/>
      <c r="DV624" s="82"/>
      <c r="DW624" s="82"/>
      <c r="DX624" s="82"/>
      <c r="DY624" s="70"/>
      <c r="DZ624" s="16"/>
      <c r="EH624" s="42"/>
      <c r="EI624" s="42"/>
      <c r="EJ624" s="42"/>
      <c r="EK624" s="24"/>
      <c r="EL624" s="26"/>
      <c r="EM624" s="26"/>
      <c r="EN624" s="24"/>
      <c r="EO624" s="26"/>
      <c r="EP624" s="24"/>
      <c r="EQ624" s="26"/>
      <c r="ER624" s="24"/>
      <c r="ES624" s="24"/>
      <c r="ET624" s="42"/>
      <c r="EU624" s="42"/>
      <c r="EV624" s="28"/>
      <c r="EX624" s="51"/>
      <c r="EY624" s="96"/>
      <c r="EZ624" s="52"/>
      <c r="FA624" s="54"/>
      <c r="FB624" s="5"/>
      <c r="FC624" s="56"/>
      <c r="FD624" s="55"/>
      <c r="FE624" s="54"/>
      <c r="FF624" s="52"/>
      <c r="FG624" s="5"/>
      <c r="FH624" s="57"/>
      <c r="FI624" s="6"/>
      <c r="FJ624" s="5"/>
    </row>
    <row r="625" spans="27:166">
      <c r="AA625" s="18" t="s">
        <v>131</v>
      </c>
      <c r="AB625" s="22" t="s">
        <v>343</v>
      </c>
      <c r="AC625" s="22" t="s">
        <v>211</v>
      </c>
      <c r="AD625" s="74">
        <v>10.5</v>
      </c>
      <c r="AE625" s="74">
        <v>10.5</v>
      </c>
      <c r="AF625" s="22">
        <v>724</v>
      </c>
      <c r="AG625" s="22">
        <v>874</v>
      </c>
      <c r="AH625" s="22">
        <v>874</v>
      </c>
      <c r="AI625" s="6">
        <v>8</v>
      </c>
      <c r="AJ625" s="6">
        <v>300</v>
      </c>
      <c r="AK625" s="6">
        <v>12</v>
      </c>
      <c r="AL625" s="6">
        <v>300</v>
      </c>
      <c r="AM625" s="6">
        <v>12</v>
      </c>
      <c r="AN625" s="5" t="str" cm="1">
        <f t="array" ref="AN625">_xll.Dce_Name_SectI(AF625, AG625, AJ625, AI625, AK625, "x", "-", $Q$14)</f>
        <v>(724-874)x300x8x12</v>
      </c>
      <c r="AO625" s="5">
        <f t="shared" si="368"/>
        <v>850</v>
      </c>
      <c r="AP625" s="27">
        <f t="shared" si="369"/>
        <v>140</v>
      </c>
      <c r="AQ625" s="27">
        <f t="shared" si="370"/>
        <v>174698.22666666668</v>
      </c>
      <c r="AR625" s="5">
        <f t="shared" si="371"/>
        <v>5403.626666666667</v>
      </c>
      <c r="AS625" s="5">
        <f t="shared" si="372"/>
        <v>3997.6710907704046</v>
      </c>
      <c r="AT625" s="27">
        <f t="shared" si="373"/>
        <v>360.24177777777783</v>
      </c>
      <c r="AU625" s="27">
        <f t="shared" si="374"/>
        <v>2274.1</v>
      </c>
      <c r="AV625" s="82">
        <f t="shared" si="375"/>
        <v>4.9271466666666671E-7</v>
      </c>
      <c r="AW625" s="82">
        <f t="shared" si="376"/>
        <v>10031094</v>
      </c>
      <c r="AX625" s="82">
        <f t="shared" si="377"/>
        <v>1.0031094E-5</v>
      </c>
      <c r="AY625" s="70">
        <f t="shared" si="378"/>
        <v>0.13724721180314908</v>
      </c>
      <c r="AZ625" s="16">
        <f t="shared" si="379"/>
        <v>646.5</v>
      </c>
      <c r="BA625" s="22" t="s">
        <v>324</v>
      </c>
      <c r="BB625" s="23">
        <v>73.603326199244648</v>
      </c>
      <c r="BC625" s="23">
        <v>1.7983170557408443</v>
      </c>
      <c r="BD625" s="23">
        <v>2.4223796492286311</v>
      </c>
      <c r="BE625" s="23">
        <v>0.1060313825952119</v>
      </c>
      <c r="BF625" s="23">
        <v>0.88892546811738271</v>
      </c>
      <c r="BG625" s="23">
        <v>358.113364765889</v>
      </c>
      <c r="BH625" s="42" cm="1">
        <f t="array" ref="BH625">_xll.Bimoment(BE625,AY625,AD625,AE625,$O$75)</f>
        <v>0.94202999536059029</v>
      </c>
      <c r="BI625" s="42">
        <f t="shared" si="380"/>
        <v>0.35623230135715162</v>
      </c>
      <c r="BJ625" s="42">
        <f t="shared" si="381"/>
        <v>0.24976625774178393</v>
      </c>
      <c r="BK625" s="24">
        <f t="shared" si="382"/>
        <v>0.52941176470588236</v>
      </c>
      <c r="BL625" s="26" cm="1">
        <f t="array" ref="BL625">_xll.TCVN5575AnnexEHeSoCx(1,BK625)</f>
        <v>1.1170588235294117</v>
      </c>
      <c r="BM625" s="26">
        <f t="shared" si="383"/>
        <v>1.47</v>
      </c>
      <c r="BN625" s="24">
        <f t="shared" si="384"/>
        <v>1</v>
      </c>
      <c r="BO625" s="26" cm="1">
        <f t="array" ref="BO625">noisuy1chieu(BQ625*BN625,$C$92:$M$92,$C$93:$M$93)</f>
        <v>2.1988592147827148</v>
      </c>
      <c r="BP625" s="24">
        <f t="shared" si="385"/>
        <v>2.4211620460277847E-2</v>
      </c>
      <c r="BQ625" s="26">
        <f t="shared" si="386"/>
        <v>0.36931068952458457</v>
      </c>
      <c r="BR625" s="24">
        <f t="shared" si="387"/>
        <v>7.7305143245858529E-3</v>
      </c>
      <c r="BS625" s="24">
        <f t="shared" si="388"/>
        <v>1.2715750231137557E-2</v>
      </c>
      <c r="BT625" s="42">
        <f t="shared" si="389"/>
        <v>0.40125282430944831</v>
      </c>
      <c r="BU625" s="42">
        <f t="shared" si="390"/>
        <v>0.40623806021600001</v>
      </c>
      <c r="BV625" s="28">
        <f t="shared" si="391"/>
        <v>0.40623806021600001</v>
      </c>
      <c r="BW625" s="5" t="str">
        <f t="shared" si="392"/>
        <v>OK</v>
      </c>
      <c r="BX625" s="51">
        <v>1.2</v>
      </c>
      <c r="BY625" s="96" cm="1">
        <f t="array" ref="BY625">_xll.DCETCVNPhuLucFHeSoOnDinh(AE625*1000, BX625*1000, AH625, AI625, AJ625, AK625, AL625, AM625, $D$29)</f>
        <v>1</v>
      </c>
      <c r="BZ625" s="52">
        <f t="shared" si="393"/>
        <v>0.41254176435716822</v>
      </c>
      <c r="CA625" s="54">
        <f t="shared" si="394"/>
        <v>0.43298802891289168</v>
      </c>
      <c r="CB625" s="5" t="str">
        <f t="shared" si="395"/>
        <v>OK</v>
      </c>
      <c r="CC625" s="56">
        <f t="shared" si="396"/>
        <v>0.40527421278457681</v>
      </c>
      <c r="CD625" s="55">
        <f t="shared" si="397"/>
        <v>0.40527421278457681</v>
      </c>
      <c r="CE625" s="54">
        <f t="shared" si="398"/>
        <v>0.40527421278457681</v>
      </c>
      <c r="CF625" s="52">
        <f t="shared" si="399"/>
        <v>0.38</v>
      </c>
      <c r="CG625" s="5" t="str">
        <f t="shared" si="400"/>
        <v>Check</v>
      </c>
      <c r="CH625" s="57">
        <f t="shared" si="401"/>
        <v>3.5392097349338045</v>
      </c>
      <c r="CI625" s="6">
        <f t="shared" si="402"/>
        <v>3.2</v>
      </c>
      <c r="CJ625" s="5" t="str">
        <f t="shared" si="403"/>
        <v>Gia cường</v>
      </c>
      <c r="DN625" s="181"/>
      <c r="DP625" s="27"/>
      <c r="DQ625" s="27"/>
      <c r="DR625" s="5"/>
      <c r="DS625" s="5"/>
      <c r="DT625" s="27"/>
      <c r="DU625" s="27"/>
      <c r="DV625" s="82"/>
      <c r="DW625" s="82"/>
      <c r="DX625" s="82"/>
      <c r="DY625" s="70"/>
      <c r="DZ625" s="16"/>
      <c r="EH625" s="42"/>
      <c r="EI625" s="42"/>
      <c r="EJ625" s="42"/>
      <c r="EK625" s="24"/>
      <c r="EL625" s="26"/>
      <c r="EM625" s="26"/>
      <c r="EN625" s="24"/>
      <c r="EO625" s="26"/>
      <c r="EP625" s="24"/>
      <c r="EQ625" s="26"/>
      <c r="ER625" s="24"/>
      <c r="ES625" s="24"/>
      <c r="ET625" s="42"/>
      <c r="EU625" s="42"/>
      <c r="EV625" s="28"/>
      <c r="EX625" s="51"/>
      <c r="EY625" s="96"/>
      <c r="EZ625" s="52"/>
      <c r="FA625" s="54"/>
      <c r="FB625" s="5"/>
      <c r="FC625" s="56"/>
      <c r="FD625" s="55"/>
      <c r="FE625" s="54"/>
      <c r="FF625" s="52"/>
      <c r="FG625" s="5"/>
      <c r="FH625" s="57"/>
      <c r="FI625" s="6"/>
      <c r="FJ625" s="5"/>
    </row>
    <row r="626" spans="27:166">
      <c r="AA626" s="18" t="s">
        <v>131</v>
      </c>
      <c r="AB626" s="22" t="s">
        <v>343</v>
      </c>
      <c r="AC626" s="22" t="s">
        <v>211</v>
      </c>
      <c r="AD626" s="74">
        <v>0</v>
      </c>
      <c r="AE626" s="74">
        <v>10.5</v>
      </c>
      <c r="AF626" s="22">
        <v>724</v>
      </c>
      <c r="AG626" s="22">
        <v>874</v>
      </c>
      <c r="AH626" s="22">
        <v>724</v>
      </c>
      <c r="AI626" s="6">
        <v>8</v>
      </c>
      <c r="AJ626" s="6">
        <v>300</v>
      </c>
      <c r="AK626" s="6">
        <v>12</v>
      </c>
      <c r="AL626" s="6">
        <v>300</v>
      </c>
      <c r="AM626" s="6">
        <v>12</v>
      </c>
      <c r="AN626" s="5" t="str" cm="1">
        <f t="array" ref="AN626">_xll.Dce_Name_SectI(AF626, AG626, AJ626, AI626, AK626, "x", "-", $Q$14)</f>
        <v>(724-874)x300x8x12</v>
      </c>
      <c r="AO626" s="5">
        <f t="shared" si="368"/>
        <v>700</v>
      </c>
      <c r="AP626" s="27">
        <f t="shared" si="369"/>
        <v>128</v>
      </c>
      <c r="AQ626" s="27">
        <f t="shared" si="370"/>
        <v>114125.22666666665</v>
      </c>
      <c r="AR626" s="5">
        <f t="shared" si="371"/>
        <v>5402.9866666666676</v>
      </c>
      <c r="AS626" s="5">
        <f t="shared" si="372"/>
        <v>3152.6305709023936</v>
      </c>
      <c r="AT626" s="27">
        <f t="shared" si="373"/>
        <v>360.19911111111116</v>
      </c>
      <c r="AU626" s="27">
        <f t="shared" si="374"/>
        <v>1771.6</v>
      </c>
      <c r="AV626" s="82">
        <f t="shared" si="375"/>
        <v>4.6711466666666669E-7</v>
      </c>
      <c r="AW626" s="82">
        <f t="shared" si="376"/>
        <v>6843744</v>
      </c>
      <c r="AX626" s="82">
        <f t="shared" si="377"/>
        <v>6.8437439999999997E-6</v>
      </c>
      <c r="AY626" s="70">
        <f t="shared" si="378"/>
        <v>0.16178744234285594</v>
      </c>
      <c r="AZ626" s="16">
        <f t="shared" si="379"/>
        <v>534</v>
      </c>
      <c r="BA626" s="22" t="s">
        <v>325</v>
      </c>
      <c r="BB626" s="23">
        <v>-0.29605435272969771</v>
      </c>
      <c r="BC626" s="23">
        <v>49.798710839094042</v>
      </c>
      <c r="BD626" s="23">
        <v>4.0768052832095669E-2</v>
      </c>
      <c r="BE626" s="23">
        <v>4.6255020167443751E-4</v>
      </c>
      <c r="BF626" s="23">
        <v>0.2289958481648966</v>
      </c>
      <c r="BG626" s="23">
        <v>212.13474011745603</v>
      </c>
      <c r="BH626" s="42" cm="1">
        <f t="array" ref="BH626">_xll.Bimoment(BE626,AY626,AD626,AE626,$O$75)</f>
        <v>4.0583832418123805E-3</v>
      </c>
      <c r="BI626" s="42">
        <f t="shared" si="380"/>
        <v>7.2800094343027982E-3</v>
      </c>
      <c r="BJ626" s="42">
        <f t="shared" si="381"/>
        <v>6.9164876165408389</v>
      </c>
      <c r="BK626" s="24">
        <f t="shared" si="382"/>
        <v>0.6428571428571429</v>
      </c>
      <c r="BL626" s="26" cm="1">
        <f t="array" ref="BL626">_xll.TCVN5575AnnexEHeSoCx(1,BK626)</f>
        <v>1.1057142857142856</v>
      </c>
      <c r="BM626" s="26">
        <f t="shared" si="383"/>
        <v>1.47</v>
      </c>
      <c r="BN626" s="24">
        <f t="shared" si="384"/>
        <v>1</v>
      </c>
      <c r="BO626" s="26" cm="1">
        <f t="array" ref="BO626">noisuy1chieu(BQ626*BN626,$C$92:$M$92,$C$93:$M$93)</f>
        <v>2.0127286911010742</v>
      </c>
      <c r="BP626" s="24">
        <f t="shared" si="385"/>
        <v>1.0651626588753517E-4</v>
      </c>
      <c r="BQ626" s="26">
        <f t="shared" si="386"/>
        <v>0.28025298380054453</v>
      </c>
      <c r="BR626" s="24">
        <f t="shared" si="387"/>
        <v>1.991691587329909E-3</v>
      </c>
      <c r="BS626" s="24">
        <f t="shared" si="388"/>
        <v>7.2455235419656395E-5</v>
      </c>
      <c r="BT626" s="42">
        <f t="shared" si="389"/>
        <v>0.28235119165376199</v>
      </c>
      <c r="BU626" s="42">
        <f t="shared" si="390"/>
        <v>0.28043195530185172</v>
      </c>
      <c r="BV626" s="28">
        <f t="shared" si="391"/>
        <v>0.28235119165376199</v>
      </c>
      <c r="BW626" s="5" t="str">
        <f t="shared" si="392"/>
        <v>OK</v>
      </c>
      <c r="BX626" s="51">
        <v>1.2</v>
      </c>
      <c r="BY626" s="96" cm="1">
        <f t="array" ref="BY626">_xll.DCETCVNPhuLucFHeSoOnDinh(AE626*1000, BX626*1000, AH626, AI626, AJ626, AK626, AL626, AM626, $D$29)</f>
        <v>1</v>
      </c>
      <c r="BZ626" s="52">
        <f t="shared" si="393"/>
        <v>0.30987972780231637</v>
      </c>
      <c r="CA626" s="54">
        <f t="shared" si="394"/>
        <v>0.31194387462506595</v>
      </c>
      <c r="CB626" s="5" t="str">
        <f t="shared" si="395"/>
        <v>OK</v>
      </c>
      <c r="CC626" s="56">
        <f t="shared" si="396"/>
        <v>0.40527421278457681</v>
      </c>
      <c r="CD626" s="55">
        <f t="shared" si="397"/>
        <v>0.40527421278457681</v>
      </c>
      <c r="CE626" s="54">
        <f t="shared" si="398"/>
        <v>0.40527421278457681</v>
      </c>
      <c r="CF626" s="52">
        <f t="shared" si="399"/>
        <v>0.38</v>
      </c>
      <c r="CG626" s="5" t="str">
        <f t="shared" si="400"/>
        <v>Check</v>
      </c>
      <c r="CH626" s="57">
        <f t="shared" si="401"/>
        <v>2.9146433111219565</v>
      </c>
      <c r="CI626" s="6">
        <f t="shared" si="402"/>
        <v>3.2</v>
      </c>
      <c r="CJ626" s="5" t="str">
        <f t="shared" si="403"/>
        <v>OK</v>
      </c>
      <c r="DN626" s="181"/>
      <c r="DP626" s="27"/>
      <c r="DQ626" s="27"/>
      <c r="DR626" s="5"/>
      <c r="DS626" s="5"/>
      <c r="DT626" s="27"/>
      <c r="DU626" s="27"/>
      <c r="DV626" s="82"/>
      <c r="DW626" s="82"/>
      <c r="DX626" s="82"/>
      <c r="DY626" s="70"/>
      <c r="DZ626" s="16"/>
      <c r="EH626" s="42"/>
      <c r="EI626" s="42"/>
      <c r="EJ626" s="42"/>
      <c r="EK626" s="24"/>
      <c r="EL626" s="26"/>
      <c r="EM626" s="26"/>
      <c r="EN626" s="24"/>
      <c r="EO626" s="26"/>
      <c r="EP626" s="24"/>
      <c r="EQ626" s="26"/>
      <c r="ER626" s="24"/>
      <c r="ES626" s="24"/>
      <c r="ET626" s="42"/>
      <c r="EU626" s="42"/>
      <c r="EV626" s="28"/>
      <c r="EX626" s="51"/>
      <c r="EY626" s="96"/>
      <c r="EZ626" s="52"/>
      <c r="FA626" s="54"/>
      <c r="FB626" s="5"/>
      <c r="FC626" s="56"/>
      <c r="FD626" s="55"/>
      <c r="FE626" s="54"/>
      <c r="FF626" s="52"/>
      <c r="FG626" s="5"/>
      <c r="FH626" s="57"/>
      <c r="FI626" s="6"/>
      <c r="FJ626" s="5"/>
    </row>
    <row r="627" spans="27:166">
      <c r="AA627" s="18" t="s">
        <v>131</v>
      </c>
      <c r="AB627" s="22" t="s">
        <v>343</v>
      </c>
      <c r="AC627" s="22" t="s">
        <v>211</v>
      </c>
      <c r="AD627" s="74">
        <v>5.25</v>
      </c>
      <c r="AE627" s="74">
        <v>10.5</v>
      </c>
      <c r="AF627" s="22">
        <v>724</v>
      </c>
      <c r="AG627" s="22">
        <v>874</v>
      </c>
      <c r="AH627" s="22">
        <v>798.99999999999989</v>
      </c>
      <c r="AI627" s="6">
        <v>8</v>
      </c>
      <c r="AJ627" s="6">
        <v>300</v>
      </c>
      <c r="AK627" s="6">
        <v>12</v>
      </c>
      <c r="AL627" s="6">
        <v>300</v>
      </c>
      <c r="AM627" s="6">
        <v>12</v>
      </c>
      <c r="AN627" s="5" t="str" cm="1">
        <f t="array" ref="AN627">_xll.Dce_Name_SectI(AF627, AG627, AJ627, AI627, AK627, "x", "-", $Q$14)</f>
        <v>(724-874)x300x8x12</v>
      </c>
      <c r="AO627" s="5">
        <f t="shared" si="368"/>
        <v>774.99999999999989</v>
      </c>
      <c r="AP627" s="27">
        <f t="shared" si="369"/>
        <v>134</v>
      </c>
      <c r="AQ627" s="27">
        <f t="shared" si="370"/>
        <v>142527.3516666666</v>
      </c>
      <c r="AR627" s="5">
        <f t="shared" si="371"/>
        <v>5403.3066666666673</v>
      </c>
      <c r="AS627" s="5">
        <f t="shared" si="372"/>
        <v>3567.6433458489764</v>
      </c>
      <c r="AT627" s="27">
        <f t="shared" si="373"/>
        <v>360.22044444444447</v>
      </c>
      <c r="AU627" s="27">
        <f t="shared" si="374"/>
        <v>2017.2249999999995</v>
      </c>
      <c r="AV627" s="82">
        <f t="shared" si="375"/>
        <v>4.799146666666667E-7</v>
      </c>
      <c r="AW627" s="82">
        <f t="shared" si="376"/>
        <v>8361481.4999999972</v>
      </c>
      <c r="AX627" s="82">
        <f t="shared" si="377"/>
        <v>8.3614814999999972E-6</v>
      </c>
      <c r="AY627" s="70">
        <f t="shared" si="378"/>
        <v>0.1483611975238546</v>
      </c>
      <c r="AZ627" s="16">
        <f t="shared" si="379"/>
        <v>590.24999999999989</v>
      </c>
      <c r="BA627" s="22" t="s">
        <v>325</v>
      </c>
      <c r="BB627" s="23">
        <v>1.269708344304644</v>
      </c>
      <c r="BC627" s="23">
        <v>33.6821280981207</v>
      </c>
      <c r="BD627" s="23">
        <v>4.0768052832095669E-2</v>
      </c>
      <c r="BE627" s="23">
        <v>4.6255020167443751E-4</v>
      </c>
      <c r="BF627" s="23">
        <v>1.4963570796332671E-2</v>
      </c>
      <c r="BG627" s="23">
        <v>6.9076250653993654</v>
      </c>
      <c r="BH627" s="42" cm="1">
        <f t="array" ref="BH627">_xll.Bimoment(BE627,AY627,AD627,AE627,$O$75)</f>
        <v>-1.9835029824536855E-3</v>
      </c>
      <c r="BI627" s="42">
        <f t="shared" si="380"/>
        <v>6.5754923922734963E-3</v>
      </c>
      <c r="BJ627" s="42">
        <f t="shared" si="381"/>
        <v>4.6780733469612086</v>
      </c>
      <c r="BK627" s="24">
        <f t="shared" si="382"/>
        <v>0.58064516129032262</v>
      </c>
      <c r="BL627" s="26" cm="1">
        <f t="array" ref="BL627">_xll.TCVN5575AnnexEHeSoCx(1,BK627)</f>
        <v>1.1119354838709676</v>
      </c>
      <c r="BM627" s="26">
        <f t="shared" si="383"/>
        <v>1.47</v>
      </c>
      <c r="BN627" s="24">
        <f t="shared" si="384"/>
        <v>1</v>
      </c>
      <c r="BO627" s="26" cm="1">
        <f t="array" ref="BO627">noisuy1chieu(BQ627*BN627,$C$92:$M$92,$C$93:$M$93)</f>
        <v>1.483311653137207</v>
      </c>
      <c r="BP627" s="24">
        <f t="shared" si="385"/>
        <v>4.3636873576848533E-4</v>
      </c>
      <c r="BQ627" s="26">
        <f t="shared" si="386"/>
        <v>8.0190364474138232E-3</v>
      </c>
      <c r="BR627" s="24">
        <f t="shared" si="387"/>
        <v>1.3013796231749487E-4</v>
      </c>
      <c r="BS627" s="24">
        <f t="shared" si="388"/>
        <v>4.3471804082225171E-5</v>
      </c>
      <c r="BT627" s="42">
        <f t="shared" si="389"/>
        <v>8.5855431454998042E-3</v>
      </c>
      <c r="BU627" s="42">
        <f t="shared" si="390"/>
        <v>8.4988769872645347E-3</v>
      </c>
      <c r="BV627" s="28">
        <f t="shared" si="391"/>
        <v>8.5855431454998042E-3</v>
      </c>
      <c r="BW627" s="5" t="str">
        <f t="shared" si="392"/>
        <v>OK</v>
      </c>
      <c r="BX627" s="51">
        <v>1.2</v>
      </c>
      <c r="BY627" s="96" cm="1">
        <f t="array" ref="BY627">_xll.DCETCVNPhuLucFHeSoOnDinh(AE627*1000, BX627*1000, AH627, AI627, AJ627, AK627, AL627, AM627, $D$29)</f>
        <v>1</v>
      </c>
      <c r="BZ627" s="52">
        <f t="shared" si="393"/>
        <v>8.9166511723340145E-3</v>
      </c>
      <c r="CA627" s="54">
        <f t="shared" si="394"/>
        <v>9.0902609387337359E-3</v>
      </c>
      <c r="CB627" s="5" t="str">
        <f t="shared" si="395"/>
        <v>OK</v>
      </c>
      <c r="CC627" s="56">
        <f t="shared" si="396"/>
        <v>0.40527421278457681</v>
      </c>
      <c r="CD627" s="55">
        <f t="shared" si="397"/>
        <v>0.40527421278457681</v>
      </c>
      <c r="CE627" s="54">
        <f t="shared" si="398"/>
        <v>0.40527421278457681</v>
      </c>
      <c r="CF627" s="52">
        <f t="shared" si="399"/>
        <v>0.38</v>
      </c>
      <c r="CG627" s="5" t="str">
        <f t="shared" si="400"/>
        <v>Check</v>
      </c>
      <c r="CH627" s="57">
        <f t="shared" si="401"/>
        <v>3.2269265230278799</v>
      </c>
      <c r="CI627" s="6">
        <f t="shared" si="402"/>
        <v>3.2</v>
      </c>
      <c r="CJ627" s="5" t="str">
        <f t="shared" si="403"/>
        <v>Gia cường</v>
      </c>
      <c r="DN627" s="181"/>
      <c r="DP627" s="27"/>
      <c r="DQ627" s="27"/>
      <c r="DR627" s="5"/>
      <c r="DS627" s="5"/>
      <c r="DT627" s="27"/>
      <c r="DU627" s="27"/>
      <c r="DV627" s="82"/>
      <c r="DW627" s="82"/>
      <c r="DX627" s="82"/>
      <c r="DY627" s="70"/>
      <c r="DZ627" s="16"/>
      <c r="EH627" s="42"/>
      <c r="EI627" s="42"/>
      <c r="EJ627" s="42"/>
      <c r="EK627" s="24"/>
      <c r="EL627" s="26"/>
      <c r="EM627" s="26"/>
      <c r="EN627" s="24"/>
      <c r="EO627" s="26"/>
      <c r="EP627" s="24"/>
      <c r="EQ627" s="26"/>
      <c r="ER627" s="24"/>
      <c r="ES627" s="24"/>
      <c r="ET627" s="42"/>
      <c r="EU627" s="42"/>
      <c r="EV627" s="28"/>
      <c r="EX627" s="51"/>
      <c r="EY627" s="96"/>
      <c r="EZ627" s="52"/>
      <c r="FA627" s="54"/>
      <c r="FB627" s="5"/>
      <c r="FC627" s="56"/>
      <c r="FD627" s="55"/>
      <c r="FE627" s="54"/>
      <c r="FF627" s="52"/>
      <c r="FG627" s="5"/>
      <c r="FH627" s="57"/>
      <c r="FI627" s="6"/>
      <c r="FJ627" s="5"/>
    </row>
    <row r="628" spans="27:166">
      <c r="AA628" s="18" t="s">
        <v>131</v>
      </c>
      <c r="AB628" s="22" t="s">
        <v>343</v>
      </c>
      <c r="AC628" s="22" t="s">
        <v>211</v>
      </c>
      <c r="AD628" s="74">
        <v>6.47</v>
      </c>
      <c r="AE628" s="74">
        <v>10.5</v>
      </c>
      <c r="AF628" s="22">
        <v>724</v>
      </c>
      <c r="AG628" s="22">
        <v>874</v>
      </c>
      <c r="AH628" s="22">
        <v>816.4552427885651</v>
      </c>
      <c r="AI628" s="6">
        <v>8</v>
      </c>
      <c r="AJ628" s="6">
        <v>300</v>
      </c>
      <c r="AK628" s="6">
        <v>12</v>
      </c>
      <c r="AL628" s="6">
        <v>300</v>
      </c>
      <c r="AM628" s="6">
        <v>12</v>
      </c>
      <c r="AN628" s="5" t="str" cm="1">
        <f t="array" ref="AN628">_xll.Dce_Name_SectI(AF628, AG628, AJ628, AI628, AK628, "x", "-", $Q$14)</f>
        <v>(724-874)x300x8x12</v>
      </c>
      <c r="AO628" s="5">
        <f t="shared" si="368"/>
        <v>792.4552427885651</v>
      </c>
      <c r="AP628" s="27">
        <f t="shared" si="369"/>
        <v>135.39641942308521</v>
      </c>
      <c r="AQ628" s="27">
        <f t="shared" si="370"/>
        <v>149672.00629356262</v>
      </c>
      <c r="AR628" s="5">
        <f t="shared" si="371"/>
        <v>5403.3811423692314</v>
      </c>
      <c r="AS628" s="5">
        <f t="shared" si="372"/>
        <v>3666.3860662432589</v>
      </c>
      <c r="AT628" s="27">
        <f t="shared" si="373"/>
        <v>360.22540949128211</v>
      </c>
      <c r="AU628" s="27">
        <f t="shared" si="374"/>
        <v>2076.0047488425012</v>
      </c>
      <c r="AV628" s="82">
        <f t="shared" si="375"/>
        <v>4.8289369476924839E-7</v>
      </c>
      <c r="AW628" s="82">
        <f t="shared" si="376"/>
        <v>8736501.2082751244</v>
      </c>
      <c r="AX628" s="82">
        <f t="shared" si="377"/>
        <v>8.736501208275125E-6</v>
      </c>
      <c r="AY628" s="70">
        <f t="shared" si="378"/>
        <v>0.1455918056309819</v>
      </c>
      <c r="AZ628" s="16">
        <f t="shared" si="379"/>
        <v>603.34143209142383</v>
      </c>
      <c r="BA628" s="22" t="s">
        <v>325</v>
      </c>
      <c r="BB628" s="23">
        <v>1.6378131850971496</v>
      </c>
      <c r="BC628" s="23">
        <v>29.962305921387841</v>
      </c>
      <c r="BD628" s="23">
        <v>4.0768052832095669E-2</v>
      </c>
      <c r="BE628" s="23">
        <v>4.6255020167443751E-4</v>
      </c>
      <c r="BF628" s="23">
        <v>3.4849567417771295E-2</v>
      </c>
      <c r="BG628" s="23">
        <v>45.788946182474128</v>
      </c>
      <c r="BH628" s="42" cm="1">
        <f t="array" ref="BH628">_xll.Bimoment(BE628,AY628,AD628,AE628,$O$75)</f>
        <v>-1.6747396255049111E-3</v>
      </c>
      <c r="BI628" s="42">
        <f t="shared" si="380"/>
        <v>6.4306554223550307E-3</v>
      </c>
      <c r="BJ628" s="42">
        <f t="shared" si="381"/>
        <v>4.1614313779705334</v>
      </c>
      <c r="BK628" s="24">
        <f t="shared" si="382"/>
        <v>0.56785541403764106</v>
      </c>
      <c r="BL628" s="26" cm="1">
        <f t="array" ref="BL628">_xll.TCVN5575AnnexEHeSoCx(1,BK628)</f>
        <v>1.1132144585962358</v>
      </c>
      <c r="BM628" s="26">
        <f t="shared" si="383"/>
        <v>1.47</v>
      </c>
      <c r="BN628" s="24">
        <f t="shared" si="384"/>
        <v>1</v>
      </c>
      <c r="BO628" s="26" cm="1">
        <f t="array" ref="BO628">noisuy1chieu(BQ628*BN628,$C$92:$M$92,$C$93:$M$93)</f>
        <v>1.5557641983032227</v>
      </c>
      <c r="BP628" s="24">
        <f t="shared" si="385"/>
        <v>5.5707239179444089E-4</v>
      </c>
      <c r="BQ628" s="26">
        <f t="shared" si="386"/>
        <v>5.1665194471366208E-2</v>
      </c>
      <c r="BR628" s="24">
        <f t="shared" si="387"/>
        <v>3.030820145133219E-4</v>
      </c>
      <c r="BS628" s="24">
        <f t="shared" si="388"/>
        <v>3.4236044606493414E-5</v>
      </c>
      <c r="BT628" s="42">
        <f t="shared" si="389"/>
        <v>5.2525348877673975E-2</v>
      </c>
      <c r="BU628" s="42">
        <f t="shared" si="390"/>
        <v>5.2256502907767143E-2</v>
      </c>
      <c r="BV628" s="28">
        <f t="shared" si="391"/>
        <v>5.2525348877673975E-2</v>
      </c>
      <c r="BW628" s="5" t="str">
        <f t="shared" si="392"/>
        <v>OK</v>
      </c>
      <c r="BX628" s="51">
        <v>1.2</v>
      </c>
      <c r="BY628" s="96" cm="1">
        <f t="array" ref="BY628">_xll.DCETCVNPhuLucFHeSoOnDinh(AE628*1000, BX628*1000, AH628, AI628, AJ628, AK628, AL628, AM628, $D$29)</f>
        <v>1</v>
      </c>
      <c r="BZ628" s="52">
        <f t="shared" si="393"/>
        <v>5.7514441491711164E-2</v>
      </c>
      <c r="CA628" s="54">
        <f t="shared" si="394"/>
        <v>5.7851759550830981E-2</v>
      </c>
      <c r="CB628" s="5" t="str">
        <f t="shared" si="395"/>
        <v>OK</v>
      </c>
      <c r="CC628" s="56">
        <f t="shared" si="396"/>
        <v>0.40527421278457681</v>
      </c>
      <c r="CD628" s="55">
        <f t="shared" si="397"/>
        <v>0.40527421278457681</v>
      </c>
      <c r="CE628" s="54">
        <f t="shared" si="398"/>
        <v>0.40527421278457681</v>
      </c>
      <c r="CF628" s="52">
        <f t="shared" si="399"/>
        <v>0.38</v>
      </c>
      <c r="CG628" s="5" t="str">
        <f t="shared" si="400"/>
        <v>Check</v>
      </c>
      <c r="CH628" s="57">
        <f t="shared" si="401"/>
        <v>3.2996062467960248</v>
      </c>
      <c r="CI628" s="6">
        <f t="shared" si="402"/>
        <v>3.2</v>
      </c>
      <c r="CJ628" s="5" t="str">
        <f t="shared" si="403"/>
        <v>Gia cường</v>
      </c>
      <c r="DN628" s="181"/>
      <c r="DP628" s="27"/>
      <c r="DQ628" s="27"/>
      <c r="DR628" s="5"/>
      <c r="DS628" s="5"/>
      <c r="DT628" s="27"/>
      <c r="DU628" s="27"/>
      <c r="DV628" s="82"/>
      <c r="DW628" s="82"/>
      <c r="DX628" s="82"/>
      <c r="DY628" s="70"/>
      <c r="DZ628" s="16"/>
      <c r="EH628" s="42"/>
      <c r="EI628" s="42"/>
      <c r="EJ628" s="42"/>
      <c r="EK628" s="24"/>
      <c r="EL628" s="26"/>
      <c r="EM628" s="26"/>
      <c r="EN628" s="24"/>
      <c r="EO628" s="26"/>
      <c r="EP628" s="24"/>
      <c r="EQ628" s="26"/>
      <c r="ER628" s="24"/>
      <c r="ES628" s="24"/>
      <c r="ET628" s="42"/>
      <c r="EU628" s="42"/>
      <c r="EV628" s="28"/>
      <c r="EX628" s="51"/>
      <c r="EY628" s="96"/>
      <c r="EZ628" s="52"/>
      <c r="FA628" s="54"/>
      <c r="FB628" s="5"/>
      <c r="FC628" s="56"/>
      <c r="FD628" s="55"/>
      <c r="FE628" s="54"/>
      <c r="FF628" s="52"/>
      <c r="FG628" s="5"/>
      <c r="FH628" s="57"/>
      <c r="FI628" s="6"/>
      <c r="FJ628" s="5"/>
    </row>
    <row r="629" spans="27:166">
      <c r="AA629" s="18" t="s">
        <v>131</v>
      </c>
      <c r="AB629" s="22" t="s">
        <v>343</v>
      </c>
      <c r="AC629" s="22" t="s">
        <v>211</v>
      </c>
      <c r="AD629" s="74">
        <v>6.47</v>
      </c>
      <c r="AE629" s="74">
        <v>10.5</v>
      </c>
      <c r="AF629" s="22">
        <v>724</v>
      </c>
      <c r="AG629" s="22">
        <v>874</v>
      </c>
      <c r="AH629" s="22">
        <v>816.4552427885651</v>
      </c>
      <c r="AI629" s="6">
        <v>8</v>
      </c>
      <c r="AJ629" s="6">
        <v>300</v>
      </c>
      <c r="AK629" s="6">
        <v>12</v>
      </c>
      <c r="AL629" s="6">
        <v>300</v>
      </c>
      <c r="AM629" s="6">
        <v>12</v>
      </c>
      <c r="AN629" s="5" t="str" cm="1">
        <f t="array" ref="AN629">_xll.Dce_Name_SectI(AF629, AG629, AJ629, AI629, AK629, "x", "-", $Q$14)</f>
        <v>(724-874)x300x8x12</v>
      </c>
      <c r="AO629" s="5">
        <f t="shared" si="368"/>
        <v>792.4552427885651</v>
      </c>
      <c r="AP629" s="27">
        <f t="shared" si="369"/>
        <v>135.39641942308521</v>
      </c>
      <c r="AQ629" s="27">
        <f t="shared" si="370"/>
        <v>149672.00629356262</v>
      </c>
      <c r="AR629" s="5">
        <f t="shared" si="371"/>
        <v>5403.3811423692314</v>
      </c>
      <c r="AS629" s="5">
        <f t="shared" si="372"/>
        <v>3666.3860662432589</v>
      </c>
      <c r="AT629" s="27">
        <f t="shared" si="373"/>
        <v>360.22540949128211</v>
      </c>
      <c r="AU629" s="27">
        <f t="shared" si="374"/>
        <v>2076.0047488425012</v>
      </c>
      <c r="AV629" s="82">
        <f t="shared" si="375"/>
        <v>4.8289369476924839E-7</v>
      </c>
      <c r="AW629" s="82">
        <f t="shared" si="376"/>
        <v>8736501.2082751244</v>
      </c>
      <c r="AX629" s="82">
        <f t="shared" si="377"/>
        <v>8.736501208275125E-6</v>
      </c>
      <c r="AY629" s="70">
        <f t="shared" si="378"/>
        <v>0.1455918056309819</v>
      </c>
      <c r="AZ629" s="16">
        <f t="shared" si="379"/>
        <v>603.34143209142383</v>
      </c>
      <c r="BA629" s="22" t="s">
        <v>325</v>
      </c>
      <c r="BB629" s="23">
        <v>1.693369696760783</v>
      </c>
      <c r="BC629" s="23">
        <v>30.430548843351403</v>
      </c>
      <c r="BD629" s="23">
        <v>0.2583631241839317</v>
      </c>
      <c r="BE629" s="23">
        <v>4.6246297540523127E-4</v>
      </c>
      <c r="BF629" s="23">
        <v>3.484956859586763E-2</v>
      </c>
      <c r="BG629" s="23">
        <v>45.78890375816809</v>
      </c>
      <c r="BH629" s="42" cm="1">
        <f t="array" ref="BH629">_xll.Bimoment(BE629,AY629,AD629,AE629,$O$75)</f>
        <v>-1.6744238083484255E-3</v>
      </c>
      <c r="BI629" s="42">
        <f t="shared" si="380"/>
        <v>4.075358301542361E-2</v>
      </c>
      <c r="BJ629" s="42">
        <f t="shared" si="381"/>
        <v>4.2264651171321397</v>
      </c>
      <c r="BK629" s="24">
        <f t="shared" si="382"/>
        <v>0.56785541403764106</v>
      </c>
      <c r="BL629" s="26" cm="1">
        <f t="array" ref="BL629">_xll.TCVN5575AnnexEHeSoCx(1,BK629)</f>
        <v>1.1132144585962358</v>
      </c>
      <c r="BM629" s="26">
        <f t="shared" si="383"/>
        <v>1.47</v>
      </c>
      <c r="BN629" s="24">
        <f t="shared" si="384"/>
        <v>1</v>
      </c>
      <c r="BO629" s="26" cm="1">
        <f t="array" ref="BO629">noisuy1chieu(BQ629*BN629,$C$92:$M$92,$C$93:$M$93)</f>
        <v>1.5557641983032227</v>
      </c>
      <c r="BP629" s="24">
        <f t="shared" si="385"/>
        <v>5.7596892963760165E-4</v>
      </c>
      <c r="BQ629" s="26">
        <f t="shared" si="386"/>
        <v>5.1665146602607383E-2</v>
      </c>
      <c r="BR629" s="24">
        <f t="shared" si="387"/>
        <v>3.0308202475906777E-4</v>
      </c>
      <c r="BS629" s="24">
        <f t="shared" si="388"/>
        <v>3.4229588480363554E-5</v>
      </c>
      <c r="BT629" s="42">
        <f t="shared" si="389"/>
        <v>5.2544197557004048E-2</v>
      </c>
      <c r="BU629" s="42">
        <f t="shared" si="390"/>
        <v>5.2275345120725347E-2</v>
      </c>
      <c r="BV629" s="28">
        <f t="shared" si="391"/>
        <v>5.2544197557004048E-2</v>
      </c>
      <c r="BW629" s="5" t="str">
        <f t="shared" si="392"/>
        <v>OK</v>
      </c>
      <c r="BX629" s="51">
        <v>1.2</v>
      </c>
      <c r="BY629" s="96" cm="1">
        <f t="array" ref="BY629">_xll.DCETCVNPhuLucFHeSoOnDinh(AE629*1000, BX629*1000, AH629, AI629, AJ629, AK629, AL629, AM629, $D$29)</f>
        <v>1</v>
      </c>
      <c r="BZ629" s="52">
        <f t="shared" si="393"/>
        <v>5.7514388203516724E-2</v>
      </c>
      <c r="CA629" s="54">
        <f t="shared" si="394"/>
        <v>5.7851699816756155E-2</v>
      </c>
      <c r="CB629" s="5" t="str">
        <f t="shared" si="395"/>
        <v>OK</v>
      </c>
      <c r="CC629" s="56">
        <f t="shared" si="396"/>
        <v>0.40527421278457681</v>
      </c>
      <c r="CD629" s="55">
        <f t="shared" si="397"/>
        <v>0.40527421278457681</v>
      </c>
      <c r="CE629" s="54">
        <f t="shared" si="398"/>
        <v>0.40527421278457681</v>
      </c>
      <c r="CF629" s="52">
        <f t="shared" si="399"/>
        <v>0.38</v>
      </c>
      <c r="CG629" s="5" t="str">
        <f t="shared" si="400"/>
        <v>Check</v>
      </c>
      <c r="CH629" s="57">
        <f t="shared" si="401"/>
        <v>3.2996062467960248</v>
      </c>
      <c r="CI629" s="6">
        <f t="shared" si="402"/>
        <v>3.2</v>
      </c>
      <c r="CJ629" s="5" t="str">
        <f t="shared" si="403"/>
        <v>Gia cường</v>
      </c>
      <c r="DN629" s="181"/>
      <c r="DP629" s="27"/>
      <c r="DQ629" s="27"/>
      <c r="DR629" s="5"/>
      <c r="DS629" s="5"/>
      <c r="DT629" s="27"/>
      <c r="DU629" s="27"/>
      <c r="DV629" s="82"/>
      <c r="DW629" s="82"/>
      <c r="DX629" s="82"/>
      <c r="DY629" s="70"/>
      <c r="DZ629" s="16"/>
      <c r="EH629" s="42"/>
      <c r="EI629" s="42"/>
      <c r="EJ629" s="42"/>
      <c r="EK629" s="24"/>
      <c r="EL629" s="26"/>
      <c r="EM629" s="26"/>
      <c r="EN629" s="24"/>
      <c r="EO629" s="26"/>
      <c r="EP629" s="24"/>
      <c r="EQ629" s="26"/>
      <c r="ER629" s="24"/>
      <c r="ES629" s="24"/>
      <c r="ET629" s="42"/>
      <c r="EU629" s="42"/>
      <c r="EV629" s="28"/>
      <c r="EX629" s="51"/>
      <c r="EY629" s="96"/>
      <c r="EZ629" s="52"/>
      <c r="FA629" s="54"/>
      <c r="FB629" s="5"/>
      <c r="FC629" s="56"/>
      <c r="FD629" s="55"/>
      <c r="FE629" s="54"/>
      <c r="FF629" s="52"/>
      <c r="FG629" s="5"/>
      <c r="FH629" s="57"/>
      <c r="FI629" s="6"/>
      <c r="FJ629" s="5"/>
    </row>
    <row r="630" spans="27:166">
      <c r="AA630" s="18" t="s">
        <v>131</v>
      </c>
      <c r="AB630" s="22" t="s">
        <v>343</v>
      </c>
      <c r="AC630" s="22" t="s">
        <v>211</v>
      </c>
      <c r="AD630" s="74">
        <v>9.2899999999999991</v>
      </c>
      <c r="AE630" s="74">
        <v>10.5</v>
      </c>
      <c r="AF630" s="22">
        <v>724</v>
      </c>
      <c r="AG630" s="22">
        <v>874</v>
      </c>
      <c r="AH630" s="22">
        <v>856.73657033341397</v>
      </c>
      <c r="AI630" s="6">
        <v>8</v>
      </c>
      <c r="AJ630" s="6">
        <v>300</v>
      </c>
      <c r="AK630" s="6">
        <v>12</v>
      </c>
      <c r="AL630" s="6">
        <v>300</v>
      </c>
      <c r="AM630" s="6">
        <v>12</v>
      </c>
      <c r="AN630" s="5" t="str" cm="1">
        <f t="array" ref="AN630">_xll.Dce_Name_SectI(AF630, AG630, AJ630, AI630, AK630, "x", "-", $Q$14)</f>
        <v>(724-874)x300x8x12</v>
      </c>
      <c r="AO630" s="5">
        <f t="shared" si="368"/>
        <v>832.73657033341397</v>
      </c>
      <c r="AP630" s="27">
        <f t="shared" si="369"/>
        <v>138.6189256266731</v>
      </c>
      <c r="AQ630" s="27">
        <f t="shared" si="370"/>
        <v>166950.4396903282</v>
      </c>
      <c r="AR630" s="5">
        <f t="shared" si="371"/>
        <v>5403.5530093667558</v>
      </c>
      <c r="AS630" s="5">
        <f t="shared" si="372"/>
        <v>3897.3576119286358</v>
      </c>
      <c r="AT630" s="27">
        <f t="shared" si="373"/>
        <v>360.23686729111705</v>
      </c>
      <c r="AU630" s="27">
        <f t="shared" si="374"/>
        <v>2213.976022170802</v>
      </c>
      <c r="AV630" s="82">
        <f t="shared" si="375"/>
        <v>4.89768374670236E-7</v>
      </c>
      <c r="AW630" s="82">
        <f t="shared" si="376"/>
        <v>9633328.2889918946</v>
      </c>
      <c r="AX630" s="82">
        <f t="shared" si="377"/>
        <v>9.6333282889918949E-6</v>
      </c>
      <c r="AY630" s="70">
        <f t="shared" si="378"/>
        <v>0.13963269631800207</v>
      </c>
      <c r="AZ630" s="16">
        <f t="shared" si="379"/>
        <v>633.55242775006047</v>
      </c>
      <c r="BA630" s="22" t="s">
        <v>325</v>
      </c>
      <c r="BB630" s="23">
        <v>2.548148684884465</v>
      </c>
      <c r="BC630" s="23">
        <v>21.891159181982317</v>
      </c>
      <c r="BD630" s="23">
        <v>0.2583631241839317</v>
      </c>
      <c r="BE630" s="23">
        <v>4.6246297540523127E-4</v>
      </c>
      <c r="BF630" s="23">
        <v>0.76335424275041441</v>
      </c>
      <c r="BG630" s="23">
        <v>119.53978597703448</v>
      </c>
      <c r="BH630" s="42" cm="1">
        <f t="array" ref="BH630">_xll.Bimoment(BE630,AY630,AD630,AE630,$O$75)</f>
        <v>1.5503263807633266E-3</v>
      </c>
      <c r="BI630" s="42">
        <f t="shared" si="380"/>
        <v>3.8782241195509069E-2</v>
      </c>
      <c r="BJ630" s="42">
        <f t="shared" si="381"/>
        <v>3.0404387752753217</v>
      </c>
      <c r="BK630" s="24">
        <f t="shared" si="382"/>
        <v>0.54038697954603754</v>
      </c>
      <c r="BL630" s="26" cm="1">
        <f t="array" ref="BL630">_xll.TCVN5575AnnexEHeSoCx(1,BK630)</f>
        <v>1.1159613020453962</v>
      </c>
      <c r="BM630" s="26">
        <f t="shared" si="383"/>
        <v>1.47</v>
      </c>
      <c r="BN630" s="24">
        <f t="shared" si="384"/>
        <v>1</v>
      </c>
      <c r="BO630" s="26" cm="1">
        <f t="array" ref="BO630">noisuy1chieu(BQ630*BN630,$C$92:$M$92,$C$93:$M$93)</f>
        <v>1.6915415525436401</v>
      </c>
      <c r="BP630" s="24">
        <f t="shared" si="385"/>
        <v>8.4655794338939238E-4</v>
      </c>
      <c r="BQ630" s="26">
        <f t="shared" si="386"/>
        <v>0.12657488272510212</v>
      </c>
      <c r="BR630" s="24">
        <f t="shared" si="387"/>
        <v>6.6385783282782553E-3</v>
      </c>
      <c r="BS630" s="24">
        <f t="shared" si="388"/>
        <v>2.7758827456983884E-5</v>
      </c>
      <c r="BT630" s="42">
        <f t="shared" si="389"/>
        <v>0.13406001899676975</v>
      </c>
      <c r="BU630" s="42">
        <f t="shared" si="390"/>
        <v>0.12744919949594849</v>
      </c>
      <c r="BV630" s="28">
        <f t="shared" si="391"/>
        <v>0.13406001899676975</v>
      </c>
      <c r="BW630" s="5" t="str">
        <f t="shared" si="392"/>
        <v>OK</v>
      </c>
      <c r="BX630" s="51">
        <v>1.2</v>
      </c>
      <c r="BY630" s="96" cm="1">
        <f t="array" ref="BY630">_xll.DCETCVNPhuLucFHeSoOnDinh(AE630*1000, BX630*1000, AH630, AI630, AJ630, AK630, AL630, AM630, $D$29)</f>
        <v>1</v>
      </c>
      <c r="BZ630" s="52">
        <f t="shared" si="393"/>
        <v>0.1412526709321483</v>
      </c>
      <c r="CA630" s="54">
        <f t="shared" si="394"/>
        <v>0.14791900808788352</v>
      </c>
      <c r="CB630" s="5" t="str">
        <f t="shared" si="395"/>
        <v>OK</v>
      </c>
      <c r="CC630" s="56">
        <f t="shared" si="396"/>
        <v>0.40527421278457681</v>
      </c>
      <c r="CD630" s="55">
        <f t="shared" si="397"/>
        <v>0.40527421278457681</v>
      </c>
      <c r="CE630" s="54">
        <f t="shared" si="398"/>
        <v>0.40527421278457681</v>
      </c>
      <c r="CF630" s="52">
        <f t="shared" si="399"/>
        <v>0.38</v>
      </c>
      <c r="CG630" s="5" t="str">
        <f t="shared" si="400"/>
        <v>Check</v>
      </c>
      <c r="CH630" s="57">
        <f t="shared" si="401"/>
        <v>3.4673286780698911</v>
      </c>
      <c r="CI630" s="6">
        <f t="shared" si="402"/>
        <v>3.2</v>
      </c>
      <c r="CJ630" s="5" t="str">
        <f t="shared" si="403"/>
        <v>Gia cường</v>
      </c>
      <c r="DN630" s="181"/>
      <c r="DP630" s="27"/>
      <c r="DQ630" s="27"/>
      <c r="DR630" s="5"/>
      <c r="DS630" s="5"/>
      <c r="DT630" s="27"/>
      <c r="DU630" s="27"/>
      <c r="DV630" s="82"/>
      <c r="DW630" s="82"/>
      <c r="DX630" s="82"/>
      <c r="DY630" s="70"/>
      <c r="DZ630" s="16"/>
      <c r="EH630" s="42"/>
      <c r="EI630" s="42"/>
      <c r="EJ630" s="42"/>
      <c r="EK630" s="24"/>
      <c r="EL630" s="26"/>
      <c r="EM630" s="26"/>
      <c r="EN630" s="24"/>
      <c r="EO630" s="26"/>
      <c r="EP630" s="24"/>
      <c r="EQ630" s="26"/>
      <c r="ER630" s="24"/>
      <c r="ES630" s="24"/>
      <c r="ET630" s="42"/>
      <c r="EU630" s="42"/>
      <c r="EV630" s="28"/>
      <c r="EX630" s="51"/>
      <c r="EY630" s="96"/>
      <c r="EZ630" s="52"/>
      <c r="FA630" s="54"/>
      <c r="FB630" s="5"/>
      <c r="FC630" s="56"/>
      <c r="FD630" s="55"/>
      <c r="FE630" s="54"/>
      <c r="FF630" s="52"/>
      <c r="FG630" s="5"/>
      <c r="FH630" s="57"/>
      <c r="FI630" s="6"/>
      <c r="FJ630" s="5"/>
    </row>
    <row r="631" spans="27:166">
      <c r="AA631" s="18" t="s">
        <v>131</v>
      </c>
      <c r="AB631" s="22" t="s">
        <v>343</v>
      </c>
      <c r="AC631" s="22" t="s">
        <v>211</v>
      </c>
      <c r="AD631" s="74">
        <v>9.2899999999999991</v>
      </c>
      <c r="AE631" s="74">
        <v>10.5</v>
      </c>
      <c r="AF631" s="22">
        <v>724</v>
      </c>
      <c r="AG631" s="22">
        <v>874</v>
      </c>
      <c r="AH631" s="22">
        <v>856.73657033341397</v>
      </c>
      <c r="AI631" s="6">
        <v>8</v>
      </c>
      <c r="AJ631" s="6">
        <v>300</v>
      </c>
      <c r="AK631" s="6">
        <v>12</v>
      </c>
      <c r="AL631" s="6">
        <v>300</v>
      </c>
      <c r="AM631" s="6">
        <v>12</v>
      </c>
      <c r="AN631" s="5" t="str" cm="1">
        <f t="array" ref="AN631">_xll.Dce_Name_SectI(AF631, AG631, AJ631, AI631, AK631, "x", "-", $Q$14)</f>
        <v>(724-874)x300x8x12</v>
      </c>
      <c r="AO631" s="5">
        <f t="shared" si="368"/>
        <v>832.73657033341397</v>
      </c>
      <c r="AP631" s="27">
        <f t="shared" si="369"/>
        <v>138.6189256266731</v>
      </c>
      <c r="AQ631" s="27">
        <f t="shared" si="370"/>
        <v>166950.4396903282</v>
      </c>
      <c r="AR631" s="5">
        <f t="shared" si="371"/>
        <v>5403.5530093667558</v>
      </c>
      <c r="AS631" s="5">
        <f t="shared" si="372"/>
        <v>3897.3576119286358</v>
      </c>
      <c r="AT631" s="27">
        <f t="shared" si="373"/>
        <v>360.23686729111705</v>
      </c>
      <c r="AU631" s="27">
        <f t="shared" si="374"/>
        <v>2213.976022170802</v>
      </c>
      <c r="AV631" s="82">
        <f t="shared" si="375"/>
        <v>4.89768374670236E-7</v>
      </c>
      <c r="AW631" s="82">
        <f t="shared" si="376"/>
        <v>9633328.2889918946</v>
      </c>
      <c r="AX631" s="82">
        <f t="shared" si="377"/>
        <v>9.6333282889918949E-6</v>
      </c>
      <c r="AY631" s="70">
        <f t="shared" si="378"/>
        <v>0.13963269631800207</v>
      </c>
      <c r="AZ631" s="16">
        <f t="shared" si="379"/>
        <v>633.55242775006047</v>
      </c>
      <c r="BA631" s="22" t="s">
        <v>325</v>
      </c>
      <c r="BB631" s="23">
        <v>-4.4406826979247853</v>
      </c>
      <c r="BC631" s="23">
        <v>14.667445706912076</v>
      </c>
      <c r="BD631" s="23">
        <v>0.93411752253391001</v>
      </c>
      <c r="BE631" s="23">
        <v>4.0373460273553353E-2</v>
      </c>
      <c r="BF631" s="23">
        <v>0.79252497411984635</v>
      </c>
      <c r="BG631" s="23">
        <v>114.73160438947798</v>
      </c>
      <c r="BH631" s="42" cm="1">
        <f t="array" ref="BH631">_xll.Bimoment(BE631,AY631,AD631,AE631,$O$75)</f>
        <v>0.1353449765139445</v>
      </c>
      <c r="BI631" s="42">
        <f t="shared" si="380"/>
        <v>0.14021804070642424</v>
      </c>
      <c r="BJ631" s="42">
        <f t="shared" si="381"/>
        <v>2.0371452370711216</v>
      </c>
      <c r="BK631" s="24">
        <f t="shared" si="382"/>
        <v>0.54038697954603754</v>
      </c>
      <c r="BL631" s="26" cm="1">
        <f t="array" ref="BL631">_xll.TCVN5575AnnexEHeSoCx(1,BK631)</f>
        <v>1.1159613020453962</v>
      </c>
      <c r="BM631" s="26">
        <f t="shared" si="383"/>
        <v>1.47</v>
      </c>
      <c r="BN631" s="24">
        <f t="shared" si="384"/>
        <v>1</v>
      </c>
      <c r="BO631" s="26" cm="1">
        <f t="array" ref="BO631">noisuy1chieu(BQ631*BN631,$C$92:$M$92,$C$93:$M$93)</f>
        <v>1.680901050567627</v>
      </c>
      <c r="BP631" s="24">
        <f t="shared" si="385"/>
        <v>1.4753044962800177E-3</v>
      </c>
      <c r="BQ631" s="26">
        <f t="shared" si="386"/>
        <v>0.12148373239727002</v>
      </c>
      <c r="BR631" s="24">
        <f t="shared" si="387"/>
        <v>6.8922641981456921E-3</v>
      </c>
      <c r="BS631" s="24">
        <f t="shared" si="388"/>
        <v>2.4387127190967717E-3</v>
      </c>
      <c r="BT631" s="42">
        <f t="shared" si="389"/>
        <v>0.12985130109169574</v>
      </c>
      <c r="BU631" s="42">
        <f t="shared" si="390"/>
        <v>0.1253977496126468</v>
      </c>
      <c r="BV631" s="28">
        <f t="shared" si="391"/>
        <v>0.12985130109169574</v>
      </c>
      <c r="BW631" s="5" t="str">
        <f t="shared" si="392"/>
        <v>OK</v>
      </c>
      <c r="BX631" s="51">
        <v>1.2</v>
      </c>
      <c r="BY631" s="96" cm="1">
        <f t="array" ref="BY631">_xll.DCETCVNPhuLucFHeSoOnDinh(AE631*1000, BX631*1000, AH631, AI631, AJ631, AK631, AL631, AM631, $D$29)</f>
        <v>1</v>
      </c>
      <c r="BZ631" s="52">
        <f t="shared" si="393"/>
        <v>0.13557114418339192</v>
      </c>
      <c r="CA631" s="54">
        <f t="shared" si="394"/>
        <v>0.14490212110063438</v>
      </c>
      <c r="CB631" s="5" t="str">
        <f t="shared" si="395"/>
        <v>OK</v>
      </c>
      <c r="CC631" s="56">
        <f t="shared" si="396"/>
        <v>0.40527421278457681</v>
      </c>
      <c r="CD631" s="55">
        <f t="shared" si="397"/>
        <v>0.40527421278457681</v>
      </c>
      <c r="CE631" s="54">
        <f t="shared" si="398"/>
        <v>0.40527421278457681</v>
      </c>
      <c r="CF631" s="52">
        <f t="shared" si="399"/>
        <v>0.38</v>
      </c>
      <c r="CG631" s="5" t="str">
        <f t="shared" si="400"/>
        <v>Check</v>
      </c>
      <c r="CH631" s="57">
        <f t="shared" si="401"/>
        <v>3.4673286780698911</v>
      </c>
      <c r="CI631" s="6">
        <f t="shared" si="402"/>
        <v>3.2</v>
      </c>
      <c r="CJ631" s="5" t="str">
        <f t="shared" si="403"/>
        <v>Gia cường</v>
      </c>
      <c r="DN631" s="181"/>
      <c r="DP631" s="27"/>
      <c r="DQ631" s="27"/>
      <c r="DR631" s="5"/>
      <c r="DS631" s="5"/>
      <c r="DT631" s="27"/>
      <c r="DU631" s="27"/>
      <c r="DV631" s="82"/>
      <c r="DW631" s="82"/>
      <c r="DX631" s="82"/>
      <c r="DY631" s="70"/>
      <c r="DZ631" s="16"/>
      <c r="EH631" s="42"/>
      <c r="EI631" s="42"/>
      <c r="EJ631" s="42"/>
      <c r="EK631" s="24"/>
      <c r="EL631" s="26"/>
      <c r="EM631" s="26"/>
      <c r="EN631" s="24"/>
      <c r="EO631" s="26"/>
      <c r="EP631" s="24"/>
      <c r="EQ631" s="26"/>
      <c r="ER631" s="24"/>
      <c r="ES631" s="24"/>
      <c r="ET631" s="42"/>
      <c r="EU631" s="42"/>
      <c r="EV631" s="28"/>
      <c r="EX631" s="51"/>
      <c r="EY631" s="96"/>
      <c r="EZ631" s="52"/>
      <c r="FA631" s="54"/>
      <c r="FB631" s="5"/>
      <c r="FC631" s="56"/>
      <c r="FD631" s="55"/>
      <c r="FE631" s="54"/>
      <c r="FF631" s="52"/>
      <c r="FG631" s="5"/>
      <c r="FH631" s="57"/>
      <c r="FI631" s="6"/>
      <c r="FJ631" s="5"/>
    </row>
    <row r="632" spans="27:166">
      <c r="AA632" s="18" t="s">
        <v>131</v>
      </c>
      <c r="AB632" s="22" t="s">
        <v>343</v>
      </c>
      <c r="AC632" s="22" t="s">
        <v>211</v>
      </c>
      <c r="AD632" s="74">
        <v>10.5</v>
      </c>
      <c r="AE632" s="74">
        <v>10.5</v>
      </c>
      <c r="AF632" s="22">
        <v>724</v>
      </c>
      <c r="AG632" s="22">
        <v>874</v>
      </c>
      <c r="AH632" s="22">
        <v>874</v>
      </c>
      <c r="AI632" s="6">
        <v>8</v>
      </c>
      <c r="AJ632" s="6">
        <v>300</v>
      </c>
      <c r="AK632" s="6">
        <v>12</v>
      </c>
      <c r="AL632" s="6">
        <v>300</v>
      </c>
      <c r="AM632" s="6">
        <v>12</v>
      </c>
      <c r="AN632" s="5" t="str" cm="1">
        <f t="array" ref="AN632">_xll.Dce_Name_SectI(AF632, AG632, AJ632, AI632, AK632, "x", "-", $Q$14)</f>
        <v>(724-874)x300x8x12</v>
      </c>
      <c r="AO632" s="5">
        <f t="shared" si="368"/>
        <v>850</v>
      </c>
      <c r="AP632" s="27">
        <f t="shared" si="369"/>
        <v>140</v>
      </c>
      <c r="AQ632" s="27">
        <f t="shared" si="370"/>
        <v>174698.22666666668</v>
      </c>
      <c r="AR632" s="5">
        <f t="shared" si="371"/>
        <v>5403.626666666667</v>
      </c>
      <c r="AS632" s="5">
        <f t="shared" si="372"/>
        <v>3997.6710907704046</v>
      </c>
      <c r="AT632" s="27">
        <f t="shared" si="373"/>
        <v>360.24177777777783</v>
      </c>
      <c r="AU632" s="27">
        <f t="shared" si="374"/>
        <v>2274.1</v>
      </c>
      <c r="AV632" s="82">
        <f t="shared" si="375"/>
        <v>4.9271466666666671E-7</v>
      </c>
      <c r="AW632" s="82">
        <f t="shared" si="376"/>
        <v>10031094</v>
      </c>
      <c r="AX632" s="82">
        <f t="shared" si="377"/>
        <v>1.0031094E-5</v>
      </c>
      <c r="AY632" s="70">
        <f t="shared" si="378"/>
        <v>0.13724721180314908</v>
      </c>
      <c r="AZ632" s="16">
        <f t="shared" si="379"/>
        <v>646.5</v>
      </c>
      <c r="BA632" s="22" t="s">
        <v>325</v>
      </c>
      <c r="BB632" s="23">
        <v>-4.0720691344291682</v>
      </c>
      <c r="BC632" s="23">
        <v>11.026847571899296</v>
      </c>
      <c r="BD632" s="23">
        <v>0.93411752253391001</v>
      </c>
      <c r="BE632" s="23">
        <v>4.0373460273553353E-2</v>
      </c>
      <c r="BF632" s="23">
        <v>0.33630007642143245</v>
      </c>
      <c r="BG632" s="23">
        <v>130.25545467996099</v>
      </c>
      <c r="BH632" s="42" cm="1">
        <f t="array" ref="BH632">_xll.Bimoment(BE632,AY632,AD632,AE632,$O$75)</f>
        <v>0.35869579046594374</v>
      </c>
      <c r="BI632" s="42">
        <f t="shared" si="380"/>
        <v>0.13737022390204559</v>
      </c>
      <c r="BJ632" s="42">
        <f t="shared" si="381"/>
        <v>1.5315066072082355</v>
      </c>
      <c r="BK632" s="24">
        <f t="shared" si="382"/>
        <v>0.52941176470588236</v>
      </c>
      <c r="BL632" s="26" cm="1">
        <f t="array" ref="BL632">_xll.TCVN5575AnnexEHeSoCx(1,BK632)</f>
        <v>1.1170588235294117</v>
      </c>
      <c r="BM632" s="26">
        <f t="shared" si="383"/>
        <v>1.47</v>
      </c>
      <c r="BN632" s="24">
        <f t="shared" si="384"/>
        <v>1</v>
      </c>
      <c r="BO632" s="26" cm="1">
        <f t="array" ref="BO632">noisuy1chieu(BQ632*BN632,$C$92:$M$92,$C$93:$M$93)</f>
        <v>1.7077460289001465</v>
      </c>
      <c r="BP632" s="24">
        <f t="shared" si="385"/>
        <v>1.3394964257990687E-3</v>
      </c>
      <c r="BQ632" s="26">
        <f t="shared" si="386"/>
        <v>0.13432822261085506</v>
      </c>
      <c r="BR632" s="24">
        <f t="shared" si="387"/>
        <v>2.924623774860617E-3</v>
      </c>
      <c r="BS632" s="24">
        <f t="shared" si="388"/>
        <v>6.2341561632463238E-3</v>
      </c>
      <c r="BT632" s="42">
        <f t="shared" si="389"/>
        <v>0.13859234281151472</v>
      </c>
      <c r="BU632" s="42">
        <f t="shared" si="390"/>
        <v>0.14190187519990044</v>
      </c>
      <c r="BV632" s="28">
        <f t="shared" si="391"/>
        <v>0.14190187519990044</v>
      </c>
      <c r="BW632" s="5" t="str">
        <f t="shared" si="392"/>
        <v>OK</v>
      </c>
      <c r="BX632" s="51">
        <v>1.2</v>
      </c>
      <c r="BY632" s="96" cm="1">
        <f t="array" ref="BY632">_xll.DCETCVNPhuLucFHeSoOnDinh(AE632*1000, BX632*1000, AH632, AI632, AJ632, AK632, AL632, AM632, $D$29)</f>
        <v>1</v>
      </c>
      <c r="BZ632" s="52">
        <f t="shared" si="393"/>
        <v>0.15005252631647861</v>
      </c>
      <c r="CA632" s="54">
        <f t="shared" si="394"/>
        <v>0.15921130625458554</v>
      </c>
      <c r="CB632" s="5" t="str">
        <f t="shared" si="395"/>
        <v>OK</v>
      </c>
      <c r="CC632" s="56">
        <f t="shared" si="396"/>
        <v>0.40527421278457681</v>
      </c>
      <c r="CD632" s="55">
        <f t="shared" si="397"/>
        <v>0.40527421278457681</v>
      </c>
      <c r="CE632" s="54">
        <f t="shared" si="398"/>
        <v>0.40527421278457681</v>
      </c>
      <c r="CF632" s="52">
        <f t="shared" si="399"/>
        <v>0.38</v>
      </c>
      <c r="CG632" s="5" t="str">
        <f t="shared" si="400"/>
        <v>Check</v>
      </c>
      <c r="CH632" s="57">
        <f t="shared" si="401"/>
        <v>3.5392097349338045</v>
      </c>
      <c r="CI632" s="6">
        <f t="shared" si="402"/>
        <v>3.2</v>
      </c>
      <c r="CJ632" s="5" t="str">
        <f t="shared" si="403"/>
        <v>Gia cường</v>
      </c>
      <c r="DN632" s="181"/>
      <c r="DP632" s="27"/>
      <c r="DQ632" s="27"/>
      <c r="DR632" s="5"/>
      <c r="DS632" s="5"/>
      <c r="DT632" s="27"/>
      <c r="DU632" s="27"/>
      <c r="DV632" s="82"/>
      <c r="DW632" s="82"/>
      <c r="DX632" s="82"/>
      <c r="DY632" s="70"/>
      <c r="DZ632" s="16"/>
      <c r="EH632" s="42"/>
      <c r="EI632" s="42"/>
      <c r="EJ632" s="42"/>
      <c r="EK632" s="24"/>
      <c r="EL632" s="26"/>
      <c r="EM632" s="26"/>
      <c r="EN632" s="24"/>
      <c r="EO632" s="26"/>
      <c r="EP632" s="24"/>
      <c r="EQ632" s="26"/>
      <c r="ER632" s="24"/>
      <c r="ES632" s="24"/>
      <c r="ET632" s="42"/>
      <c r="EU632" s="42"/>
      <c r="EV632" s="28"/>
      <c r="EX632" s="51"/>
      <c r="EY632" s="96"/>
      <c r="EZ632" s="52"/>
      <c r="FA632" s="54"/>
      <c r="FB632" s="5"/>
      <c r="FC632" s="56"/>
      <c r="FD632" s="55"/>
      <c r="FE632" s="54"/>
      <c r="FF632" s="52"/>
      <c r="FG632" s="5"/>
      <c r="FH632" s="57"/>
      <c r="FI632" s="6"/>
      <c r="FJ632" s="5"/>
    </row>
    <row r="633" spans="27:166">
      <c r="AA633" s="18" t="s">
        <v>131</v>
      </c>
      <c r="AB633" s="22" t="s">
        <v>343</v>
      </c>
      <c r="AC633" s="22" t="s">
        <v>211</v>
      </c>
      <c r="AD633" s="74">
        <v>0</v>
      </c>
      <c r="AE633" s="74">
        <v>10.5</v>
      </c>
      <c r="AF633" s="22">
        <v>724</v>
      </c>
      <c r="AG633" s="22">
        <v>874</v>
      </c>
      <c r="AH633" s="22">
        <v>724</v>
      </c>
      <c r="AI633" s="6">
        <v>8</v>
      </c>
      <c r="AJ633" s="6">
        <v>300</v>
      </c>
      <c r="AK633" s="6">
        <v>12</v>
      </c>
      <c r="AL633" s="6">
        <v>300</v>
      </c>
      <c r="AM633" s="6">
        <v>12</v>
      </c>
      <c r="AN633" s="5" t="str" cm="1">
        <f t="array" ref="AN633">_xll.Dce_Name_SectI(AF633, AG633, AJ633, AI633, AK633, "x", "-", $Q$14)</f>
        <v>(724-874)x300x8x12</v>
      </c>
      <c r="AO633" s="5">
        <f t="shared" si="368"/>
        <v>700</v>
      </c>
      <c r="AP633" s="27">
        <f t="shared" si="369"/>
        <v>128</v>
      </c>
      <c r="AQ633" s="27">
        <f t="shared" si="370"/>
        <v>114125.22666666665</v>
      </c>
      <c r="AR633" s="5">
        <f t="shared" si="371"/>
        <v>5402.9866666666676</v>
      </c>
      <c r="AS633" s="5">
        <f t="shared" si="372"/>
        <v>3152.6305709023936</v>
      </c>
      <c r="AT633" s="27">
        <f t="shared" si="373"/>
        <v>360.19911111111116</v>
      </c>
      <c r="AU633" s="27">
        <f t="shared" si="374"/>
        <v>1771.6</v>
      </c>
      <c r="AV633" s="82">
        <f t="shared" si="375"/>
        <v>4.6711466666666669E-7</v>
      </c>
      <c r="AW633" s="82">
        <f t="shared" si="376"/>
        <v>6843744</v>
      </c>
      <c r="AX633" s="82">
        <f t="shared" si="377"/>
        <v>6.8437439999999997E-6</v>
      </c>
      <c r="AY633" s="70">
        <f t="shared" si="378"/>
        <v>0.16178744234285594</v>
      </c>
      <c r="AZ633" s="16">
        <f t="shared" si="379"/>
        <v>534</v>
      </c>
      <c r="BA633" s="22" t="s">
        <v>326</v>
      </c>
      <c r="BB633" s="23">
        <v>67.045856393291615</v>
      </c>
      <c r="BC633" s="23">
        <v>27.605725445541111</v>
      </c>
      <c r="BD633" s="23">
        <v>5.4912818516267392E-2</v>
      </c>
      <c r="BE633" s="23">
        <v>1.5569632000809693E-3</v>
      </c>
      <c r="BF633" s="23">
        <v>0.22622780540464582</v>
      </c>
      <c r="BG633" s="23">
        <v>281.33951724687813</v>
      </c>
      <c r="BH633" s="42" cm="1">
        <f t="array" ref="BH633">_xll.Bimoment(BE633,AY633,AD633,AE633,$O$75)</f>
        <v>1.3660686637803239E-2</v>
      </c>
      <c r="BI633" s="42">
        <f t="shared" si="380"/>
        <v>9.8058604493334624E-3</v>
      </c>
      <c r="BJ633" s="42">
        <f t="shared" si="381"/>
        <v>3.8341285341029319</v>
      </c>
      <c r="BK633" s="24">
        <f t="shared" si="382"/>
        <v>0.6428571428571429</v>
      </c>
      <c r="BL633" s="26" cm="1">
        <f t="array" ref="BL633">_xll.TCVN5575AnnexEHeSoCx(1,BK633)</f>
        <v>1.1057142857142856</v>
      </c>
      <c r="BM633" s="26">
        <f t="shared" si="383"/>
        <v>1.47</v>
      </c>
      <c r="BN633" s="24">
        <f t="shared" si="384"/>
        <v>1</v>
      </c>
      <c r="BO633" s="26" cm="1">
        <f t="array" ref="BO633">noisuy1chieu(BQ633*BN633,$C$92:$M$92,$C$93:$M$93)</f>
        <v>2.2038111686706543</v>
      </c>
      <c r="BP633" s="24">
        <f t="shared" si="385"/>
        <v>2.4122172838869312E-2</v>
      </c>
      <c r="BQ633" s="26">
        <f t="shared" si="386"/>
        <v>0.37167999510964733</v>
      </c>
      <c r="BR633" s="24">
        <f t="shared" si="387"/>
        <v>1.9676165330302742E-3</v>
      </c>
      <c r="BS633" s="24">
        <f t="shared" si="388"/>
        <v>2.2274096805480632E-4</v>
      </c>
      <c r="BT633" s="42">
        <f t="shared" si="389"/>
        <v>0.39776978448154693</v>
      </c>
      <c r="BU633" s="42">
        <f t="shared" si="390"/>
        <v>0.39602490891657144</v>
      </c>
      <c r="BV633" s="28">
        <f t="shared" si="391"/>
        <v>0.39776978448154693</v>
      </c>
      <c r="BW633" s="5" t="str">
        <f t="shared" si="392"/>
        <v>OK</v>
      </c>
      <c r="BX633" s="51">
        <v>1.2</v>
      </c>
      <c r="BY633" s="96" cm="1">
        <f t="array" ref="BY633">_xll.DCETCVNPhuLucFHeSoOnDinh(AE633*1000, BX633*1000, AH633, AI633, AJ633, AK633, AL633, AM633, $D$29)</f>
        <v>1</v>
      </c>
      <c r="BZ633" s="52">
        <f t="shared" si="393"/>
        <v>0.41097188030695281</v>
      </c>
      <c r="CA633" s="54">
        <f t="shared" si="394"/>
        <v>0.4131622378080379</v>
      </c>
      <c r="CB633" s="5" t="str">
        <f t="shared" si="395"/>
        <v>OK</v>
      </c>
      <c r="CC633" s="56">
        <f t="shared" si="396"/>
        <v>0.40527421278457681</v>
      </c>
      <c r="CD633" s="55">
        <f t="shared" si="397"/>
        <v>0.40527421278457681</v>
      </c>
      <c r="CE633" s="54">
        <f t="shared" si="398"/>
        <v>0.40527421278457681</v>
      </c>
      <c r="CF633" s="52">
        <f t="shared" si="399"/>
        <v>0.38</v>
      </c>
      <c r="CG633" s="5" t="str">
        <f t="shared" si="400"/>
        <v>Check</v>
      </c>
      <c r="CH633" s="57">
        <f t="shared" si="401"/>
        <v>2.9146433111219565</v>
      </c>
      <c r="CI633" s="6">
        <f t="shared" si="402"/>
        <v>3.2</v>
      </c>
      <c r="CJ633" s="5" t="str">
        <f t="shared" si="403"/>
        <v>OK</v>
      </c>
      <c r="DN633" s="181"/>
      <c r="DP633" s="27"/>
      <c r="DQ633" s="27"/>
      <c r="DR633" s="5"/>
      <c r="DS633" s="5"/>
      <c r="DT633" s="27"/>
      <c r="DU633" s="27"/>
      <c r="DV633" s="82"/>
      <c r="DW633" s="82"/>
      <c r="DX633" s="82"/>
      <c r="DY633" s="70"/>
      <c r="DZ633" s="16"/>
      <c r="EH633" s="42"/>
      <c r="EI633" s="42"/>
      <c r="EJ633" s="42"/>
      <c r="EK633" s="24"/>
      <c r="EL633" s="26"/>
      <c r="EM633" s="26"/>
      <c r="EN633" s="24"/>
      <c r="EO633" s="26"/>
      <c r="EP633" s="24"/>
      <c r="EQ633" s="26"/>
      <c r="ER633" s="24"/>
      <c r="ES633" s="24"/>
      <c r="ET633" s="42"/>
      <c r="EU633" s="42"/>
      <c r="EV633" s="28"/>
      <c r="EX633" s="51"/>
      <c r="EY633" s="96"/>
      <c r="EZ633" s="52"/>
      <c r="FA633" s="54"/>
      <c r="FB633" s="5"/>
      <c r="FC633" s="56"/>
      <c r="FD633" s="55"/>
      <c r="FE633" s="54"/>
      <c r="FF633" s="52"/>
      <c r="FG633" s="5"/>
      <c r="FH633" s="57"/>
      <c r="FI633" s="6"/>
      <c r="FJ633" s="5"/>
    </row>
    <row r="634" spans="27:166">
      <c r="AA634" s="18" t="s">
        <v>131</v>
      </c>
      <c r="AB634" s="22" t="s">
        <v>343</v>
      </c>
      <c r="AC634" s="22" t="s">
        <v>211</v>
      </c>
      <c r="AD634" s="74">
        <v>5.25</v>
      </c>
      <c r="AE634" s="74">
        <v>10.5</v>
      </c>
      <c r="AF634" s="22">
        <v>724</v>
      </c>
      <c r="AG634" s="22">
        <v>874</v>
      </c>
      <c r="AH634" s="22">
        <v>798.99999999999989</v>
      </c>
      <c r="AI634" s="6">
        <v>8</v>
      </c>
      <c r="AJ634" s="6">
        <v>300</v>
      </c>
      <c r="AK634" s="6">
        <v>12</v>
      </c>
      <c r="AL634" s="6">
        <v>300</v>
      </c>
      <c r="AM634" s="6">
        <v>12</v>
      </c>
      <c r="AN634" s="5" t="str" cm="1">
        <f t="array" ref="AN634">_xll.Dce_Name_SectI(AF634, AG634, AJ634, AI634, AK634, "x", "-", $Q$14)</f>
        <v>(724-874)x300x8x12</v>
      </c>
      <c r="AO634" s="5">
        <f t="shared" si="368"/>
        <v>774.99999999999989</v>
      </c>
      <c r="AP634" s="27">
        <f t="shared" si="369"/>
        <v>134</v>
      </c>
      <c r="AQ634" s="27">
        <f t="shared" si="370"/>
        <v>142527.3516666666</v>
      </c>
      <c r="AR634" s="5">
        <f t="shared" si="371"/>
        <v>5403.3066666666673</v>
      </c>
      <c r="AS634" s="5">
        <f t="shared" si="372"/>
        <v>3567.6433458489764</v>
      </c>
      <c r="AT634" s="27">
        <f t="shared" si="373"/>
        <v>360.22044444444447</v>
      </c>
      <c r="AU634" s="27">
        <f t="shared" si="374"/>
        <v>2017.2249999999995</v>
      </c>
      <c r="AV634" s="82">
        <f t="shared" si="375"/>
        <v>4.799146666666667E-7</v>
      </c>
      <c r="AW634" s="82">
        <f t="shared" si="376"/>
        <v>8361481.4999999972</v>
      </c>
      <c r="AX634" s="82">
        <f t="shared" si="377"/>
        <v>8.3614814999999972E-6</v>
      </c>
      <c r="AY634" s="70">
        <f t="shared" si="378"/>
        <v>0.1483611975238546</v>
      </c>
      <c r="AZ634" s="16">
        <f t="shared" si="379"/>
        <v>590.24999999999989</v>
      </c>
      <c r="BA634" s="22" t="s">
        <v>326</v>
      </c>
      <c r="BB634" s="23">
        <v>68.611619090325945</v>
      </c>
      <c r="BC634" s="23">
        <v>8.1816427045668227</v>
      </c>
      <c r="BD634" s="23">
        <v>5.4912818516267392E-2</v>
      </c>
      <c r="BE634" s="23">
        <v>1.5569632000809693E-3</v>
      </c>
      <c r="BF634" s="23">
        <v>6.2064491805841046E-2</v>
      </c>
      <c r="BG634" s="23">
        <v>375.18652161354214</v>
      </c>
      <c r="BH634" s="42" cm="1">
        <f t="array" ref="BH634">_xll.Bimoment(BE634,AY634,AD634,AE634,$O$75)</f>
        <v>-6.676553463281964E-3</v>
      </c>
      <c r="BI634" s="42">
        <f t="shared" si="380"/>
        <v>8.8569062123011934E-3</v>
      </c>
      <c r="BJ634" s="42">
        <f t="shared" si="381"/>
        <v>1.1363392645231698</v>
      </c>
      <c r="BK634" s="24">
        <f t="shared" si="382"/>
        <v>0.58064516129032262</v>
      </c>
      <c r="BL634" s="26" cm="1">
        <f t="array" ref="BL634">_xll.TCVN5575AnnexEHeSoCx(1,BK634)</f>
        <v>1.1119354838709676</v>
      </c>
      <c r="BM634" s="26">
        <f t="shared" si="383"/>
        <v>1.47</v>
      </c>
      <c r="BN634" s="24">
        <f t="shared" si="384"/>
        <v>1</v>
      </c>
      <c r="BO634" s="26" cm="1">
        <f t="array" ref="BO634">noisuy1chieu(BQ634*BN634,$C$92:$M$92,$C$93:$M$93)</f>
        <v>2.3373050689697266</v>
      </c>
      <c r="BP634" s="24">
        <f t="shared" si="385"/>
        <v>2.3580191164192937E-2</v>
      </c>
      <c r="BQ634" s="26">
        <f t="shared" si="386"/>
        <v>0.43555264840122937</v>
      </c>
      <c r="BR634" s="24">
        <f t="shared" si="387"/>
        <v>5.3977400219622305E-4</v>
      </c>
      <c r="BS634" s="24">
        <f t="shared" si="388"/>
        <v>9.2863306831671272E-5</v>
      </c>
      <c r="BT634" s="42">
        <f t="shared" si="389"/>
        <v>0.45967261356761852</v>
      </c>
      <c r="BU634" s="42">
        <f t="shared" si="390"/>
        <v>0.45922570287225395</v>
      </c>
      <c r="BV634" s="28">
        <f t="shared" si="391"/>
        <v>0.45967261356761852</v>
      </c>
      <c r="BW634" s="5" t="str">
        <f t="shared" si="392"/>
        <v>OK</v>
      </c>
      <c r="BX634" s="51">
        <v>1.2</v>
      </c>
      <c r="BY634" s="96" cm="1">
        <f t="array" ref="BY634">_xll.DCETCVNPhuLucFHeSoOnDinh(AE634*1000, BX634*1000, AH634, AI634, AJ634, AK634, AL634, AM634, $D$29)</f>
        <v>1</v>
      </c>
      <c r="BZ634" s="52">
        <f t="shared" si="393"/>
        <v>0.48430644485130242</v>
      </c>
      <c r="CA634" s="54">
        <f t="shared" si="394"/>
        <v>0.48493908216033033</v>
      </c>
      <c r="CB634" s="5" t="str">
        <f t="shared" si="395"/>
        <v>OK</v>
      </c>
      <c r="CC634" s="56">
        <f t="shared" si="396"/>
        <v>0.40527421278457681</v>
      </c>
      <c r="CD634" s="55">
        <f t="shared" si="397"/>
        <v>0.40527421278457681</v>
      </c>
      <c r="CE634" s="54">
        <f t="shared" si="398"/>
        <v>0.40527421278457681</v>
      </c>
      <c r="CF634" s="52">
        <f t="shared" si="399"/>
        <v>0.38</v>
      </c>
      <c r="CG634" s="5" t="str">
        <f t="shared" si="400"/>
        <v>Check</v>
      </c>
      <c r="CH634" s="57">
        <f t="shared" si="401"/>
        <v>3.2269265230278799</v>
      </c>
      <c r="CI634" s="6">
        <f t="shared" si="402"/>
        <v>3.2</v>
      </c>
      <c r="CJ634" s="5" t="str">
        <f t="shared" si="403"/>
        <v>Gia cường</v>
      </c>
      <c r="DN634" s="181"/>
      <c r="DP634" s="27"/>
      <c r="DQ634" s="27"/>
      <c r="DR634" s="5"/>
      <c r="DS634" s="5"/>
      <c r="DT634" s="27"/>
      <c r="DU634" s="27"/>
      <c r="DV634" s="82"/>
      <c r="DW634" s="82"/>
      <c r="DX634" s="82"/>
      <c r="DY634" s="70"/>
      <c r="DZ634" s="16"/>
      <c r="EH634" s="42"/>
      <c r="EI634" s="42"/>
      <c r="EJ634" s="42"/>
      <c r="EK634" s="24"/>
      <c r="EL634" s="26"/>
      <c r="EM634" s="26"/>
      <c r="EN634" s="24"/>
      <c r="EO634" s="26"/>
      <c r="EP634" s="24"/>
      <c r="EQ634" s="26"/>
      <c r="ER634" s="24"/>
      <c r="ES634" s="24"/>
      <c r="ET634" s="42"/>
      <c r="EU634" s="42"/>
      <c r="EV634" s="28"/>
      <c r="EX634" s="51"/>
      <c r="EY634" s="96"/>
      <c r="EZ634" s="52"/>
      <c r="FA634" s="54"/>
      <c r="FB634" s="5"/>
      <c r="FC634" s="56"/>
      <c r="FD634" s="55"/>
      <c r="FE634" s="54"/>
      <c r="FF634" s="52"/>
      <c r="FG634" s="5"/>
      <c r="FH634" s="57"/>
      <c r="FI634" s="6"/>
      <c r="FJ634" s="5"/>
    </row>
    <row r="635" spans="27:166">
      <c r="AA635" s="18" t="s">
        <v>131</v>
      </c>
      <c r="AB635" s="22" t="s">
        <v>343</v>
      </c>
      <c r="AC635" s="22" t="s">
        <v>211</v>
      </c>
      <c r="AD635" s="74">
        <v>6.47</v>
      </c>
      <c r="AE635" s="74">
        <v>10.5</v>
      </c>
      <c r="AF635" s="22">
        <v>724</v>
      </c>
      <c r="AG635" s="22">
        <v>874</v>
      </c>
      <c r="AH635" s="22">
        <v>816.4552427885651</v>
      </c>
      <c r="AI635" s="6">
        <v>8</v>
      </c>
      <c r="AJ635" s="6">
        <v>300</v>
      </c>
      <c r="AK635" s="6">
        <v>12</v>
      </c>
      <c r="AL635" s="6">
        <v>300</v>
      </c>
      <c r="AM635" s="6">
        <v>12</v>
      </c>
      <c r="AN635" s="5" t="str" cm="1">
        <f t="array" ref="AN635">_xll.Dce_Name_SectI(AF635, AG635, AJ635, AI635, AK635, "x", "-", $Q$14)</f>
        <v>(724-874)x300x8x12</v>
      </c>
      <c r="AO635" s="5">
        <f t="shared" si="368"/>
        <v>792.4552427885651</v>
      </c>
      <c r="AP635" s="27">
        <f t="shared" si="369"/>
        <v>135.39641942308521</v>
      </c>
      <c r="AQ635" s="27">
        <f t="shared" si="370"/>
        <v>149672.00629356262</v>
      </c>
      <c r="AR635" s="5">
        <f t="shared" si="371"/>
        <v>5403.3811423692314</v>
      </c>
      <c r="AS635" s="5">
        <f t="shared" si="372"/>
        <v>3666.3860662432589</v>
      </c>
      <c r="AT635" s="27">
        <f t="shared" si="373"/>
        <v>360.22540949128211</v>
      </c>
      <c r="AU635" s="27">
        <f t="shared" si="374"/>
        <v>2076.0047488425012</v>
      </c>
      <c r="AV635" s="82">
        <f t="shared" si="375"/>
        <v>4.8289369476924839E-7</v>
      </c>
      <c r="AW635" s="82">
        <f t="shared" si="376"/>
        <v>8736501.2082751244</v>
      </c>
      <c r="AX635" s="82">
        <f t="shared" si="377"/>
        <v>8.736501208275125E-6</v>
      </c>
      <c r="AY635" s="70">
        <f t="shared" si="378"/>
        <v>0.1455918056309819</v>
      </c>
      <c r="AZ635" s="16">
        <f t="shared" si="379"/>
        <v>603.34143209142383</v>
      </c>
      <c r="BA635" s="22" t="s">
        <v>326</v>
      </c>
      <c r="BB635" s="23">
        <v>68.979723931118457</v>
      </c>
      <c r="BC635" s="23">
        <v>3.6920443208580132</v>
      </c>
      <c r="BD635" s="23">
        <v>5.4912818516267392E-2</v>
      </c>
      <c r="BE635" s="23">
        <v>1.5569632000809693E-3</v>
      </c>
      <c r="BF635" s="23">
        <v>0.12916065236427074</v>
      </c>
      <c r="BG635" s="23">
        <v>382.43935919615893</v>
      </c>
      <c r="BH635" s="42" cm="1">
        <f t="array" ref="BH635">_xll.Bimoment(BE635,AY635,AD635,AE635,$O$75)</f>
        <v>-5.6372431731503284E-3</v>
      </c>
      <c r="BI635" s="42">
        <f t="shared" si="380"/>
        <v>8.6618170262580171E-3</v>
      </c>
      <c r="BJ635" s="42">
        <f t="shared" si="381"/>
        <v>0.51278393345250184</v>
      </c>
      <c r="BK635" s="24">
        <f t="shared" si="382"/>
        <v>0.56785541403764106</v>
      </c>
      <c r="BL635" s="26" cm="1">
        <f t="array" ref="BL635">_xll.TCVN5575AnnexEHeSoCx(1,BK635)</f>
        <v>1.1132144585962358</v>
      </c>
      <c r="BM635" s="26">
        <f t="shared" si="383"/>
        <v>1.47</v>
      </c>
      <c r="BN635" s="24">
        <f t="shared" si="384"/>
        <v>1</v>
      </c>
      <c r="BO635" s="26" cm="1">
        <f t="array" ref="BO635">noisuy1chieu(BQ635*BN635,$C$92:$M$92,$C$93:$M$93)</f>
        <v>2.3288748264312744</v>
      </c>
      <c r="BP635" s="24">
        <f t="shared" si="385"/>
        <v>2.3462199562979492E-2</v>
      </c>
      <c r="BQ635" s="26">
        <f t="shared" si="386"/>
        <v>0.43151907859231264</v>
      </c>
      <c r="BR635" s="24">
        <f t="shared" si="387"/>
        <v>1.1232928731980661E-3</v>
      </c>
      <c r="BS635" s="24">
        <f t="shared" si="388"/>
        <v>7.6984037337267765E-5</v>
      </c>
      <c r="BT635" s="42">
        <f t="shared" si="389"/>
        <v>0.45610457102849022</v>
      </c>
      <c r="BU635" s="42">
        <f t="shared" si="390"/>
        <v>0.4550582621926294</v>
      </c>
      <c r="BV635" s="28">
        <f t="shared" si="391"/>
        <v>0.45610457102849022</v>
      </c>
      <c r="BW635" s="5" t="str">
        <f t="shared" si="392"/>
        <v>OK</v>
      </c>
      <c r="BX635" s="51">
        <v>1.2</v>
      </c>
      <c r="BY635" s="96" cm="1">
        <f t="array" ref="BY635">_xll.DCETCVNPhuLucFHeSoOnDinh(AE635*1000, BX635*1000, AH635, AI635, AJ635, AK635, AL635, AM635, $D$29)</f>
        <v>1</v>
      </c>
      <c r="BZ635" s="52">
        <f t="shared" si="393"/>
        <v>0.48037327744908781</v>
      </c>
      <c r="CA635" s="54">
        <f t="shared" si="394"/>
        <v>0.48157355435962312</v>
      </c>
      <c r="CB635" s="5" t="str">
        <f t="shared" si="395"/>
        <v>OK</v>
      </c>
      <c r="CC635" s="56">
        <f t="shared" si="396"/>
        <v>0.40527421278457681</v>
      </c>
      <c r="CD635" s="55">
        <f t="shared" si="397"/>
        <v>0.40527421278457681</v>
      </c>
      <c r="CE635" s="54">
        <f t="shared" si="398"/>
        <v>0.40527421278457681</v>
      </c>
      <c r="CF635" s="52">
        <f t="shared" si="399"/>
        <v>0.38</v>
      </c>
      <c r="CG635" s="5" t="str">
        <f t="shared" si="400"/>
        <v>Check</v>
      </c>
      <c r="CH635" s="57">
        <f t="shared" si="401"/>
        <v>3.2996062467960248</v>
      </c>
      <c r="CI635" s="6">
        <f t="shared" si="402"/>
        <v>3.2</v>
      </c>
      <c r="CJ635" s="5" t="str">
        <f t="shared" si="403"/>
        <v>Gia cường</v>
      </c>
      <c r="DN635" s="181"/>
      <c r="DP635" s="27"/>
      <c r="DQ635" s="27"/>
      <c r="DR635" s="5"/>
      <c r="DS635" s="5"/>
      <c r="DT635" s="27"/>
      <c r="DU635" s="27"/>
      <c r="DV635" s="82"/>
      <c r="DW635" s="82"/>
      <c r="DX635" s="82"/>
      <c r="DY635" s="70"/>
      <c r="DZ635" s="16"/>
      <c r="EH635" s="42"/>
      <c r="EI635" s="42"/>
      <c r="EJ635" s="42"/>
      <c r="EK635" s="24"/>
      <c r="EL635" s="26"/>
      <c r="EM635" s="26"/>
      <c r="EN635" s="24"/>
      <c r="EO635" s="26"/>
      <c r="EP635" s="24"/>
      <c r="EQ635" s="26"/>
      <c r="ER635" s="24"/>
      <c r="ES635" s="24"/>
      <c r="ET635" s="42"/>
      <c r="EU635" s="42"/>
      <c r="EV635" s="28"/>
      <c r="EX635" s="51"/>
      <c r="EY635" s="96"/>
      <c r="EZ635" s="52"/>
      <c r="FA635" s="54"/>
      <c r="FB635" s="5"/>
      <c r="FC635" s="56"/>
      <c r="FD635" s="55"/>
      <c r="FE635" s="54"/>
      <c r="FF635" s="52"/>
      <c r="FG635" s="5"/>
      <c r="FH635" s="57"/>
      <c r="FI635" s="6"/>
      <c r="FJ635" s="5"/>
    </row>
    <row r="636" spans="27:166">
      <c r="AA636" s="18" t="s">
        <v>131</v>
      </c>
      <c r="AB636" s="22" t="s">
        <v>343</v>
      </c>
      <c r="AC636" s="22" t="s">
        <v>211</v>
      </c>
      <c r="AD636" s="74">
        <v>6.47</v>
      </c>
      <c r="AE636" s="74">
        <v>10.5</v>
      </c>
      <c r="AF636" s="22">
        <v>724</v>
      </c>
      <c r="AG636" s="22">
        <v>874</v>
      </c>
      <c r="AH636" s="22">
        <v>816.4552427885651</v>
      </c>
      <c r="AI636" s="6">
        <v>8</v>
      </c>
      <c r="AJ636" s="6">
        <v>300</v>
      </c>
      <c r="AK636" s="6">
        <v>12</v>
      </c>
      <c r="AL636" s="6">
        <v>300</v>
      </c>
      <c r="AM636" s="6">
        <v>12</v>
      </c>
      <c r="AN636" s="5" t="str" cm="1">
        <f t="array" ref="AN636">_xll.Dce_Name_SectI(AF636, AG636, AJ636, AI636, AK636, "x", "-", $Q$14)</f>
        <v>(724-874)x300x8x12</v>
      </c>
      <c r="AO636" s="5">
        <f t="shared" si="368"/>
        <v>792.4552427885651</v>
      </c>
      <c r="AP636" s="27">
        <f t="shared" si="369"/>
        <v>135.39641942308521</v>
      </c>
      <c r="AQ636" s="27">
        <f t="shared" si="370"/>
        <v>149672.00629356262</v>
      </c>
      <c r="AR636" s="5">
        <f t="shared" si="371"/>
        <v>5403.3811423692314</v>
      </c>
      <c r="AS636" s="5">
        <f t="shared" si="372"/>
        <v>3666.3860662432589</v>
      </c>
      <c r="AT636" s="27">
        <f t="shared" si="373"/>
        <v>360.22540949128211</v>
      </c>
      <c r="AU636" s="27">
        <f t="shared" si="374"/>
        <v>2076.0047488425012</v>
      </c>
      <c r="AV636" s="82">
        <f t="shared" si="375"/>
        <v>4.8289369476924839E-7</v>
      </c>
      <c r="AW636" s="82">
        <f t="shared" si="376"/>
        <v>8736501.2082751244</v>
      </c>
      <c r="AX636" s="82">
        <f t="shared" si="377"/>
        <v>8.736501208275125E-6</v>
      </c>
      <c r="AY636" s="70">
        <f t="shared" si="378"/>
        <v>0.1455918056309819</v>
      </c>
      <c r="AZ636" s="16">
        <f t="shared" si="379"/>
        <v>603.34143209142383</v>
      </c>
      <c r="BA636" s="22" t="s">
        <v>326</v>
      </c>
      <c r="BB636" s="23">
        <v>69.035346941411262</v>
      </c>
      <c r="BC636" s="23">
        <v>4.1604620639536734</v>
      </c>
      <c r="BD636" s="23">
        <v>0.61540504811709873</v>
      </c>
      <c r="BE636" s="23">
        <v>1.5566399085106663E-3</v>
      </c>
      <c r="BF636" s="23">
        <v>0.12916065624745698</v>
      </c>
      <c r="BG636" s="23">
        <v>382.4393826914893</v>
      </c>
      <c r="BH636" s="42" cm="1">
        <f t="array" ref="BH636">_xll.Bimoment(BE636,AY636,AD636,AE636,$O$75)</f>
        <v>-5.6360726424675659E-3</v>
      </c>
      <c r="BI636" s="42">
        <f t="shared" si="380"/>
        <v>9.7072524555385981E-2</v>
      </c>
      <c r="BJ636" s="42">
        <f t="shared" si="381"/>
        <v>0.57784195332689903</v>
      </c>
      <c r="BK636" s="24">
        <f t="shared" si="382"/>
        <v>0.56785541403764106</v>
      </c>
      <c r="BL636" s="26" cm="1">
        <f t="array" ref="BL636">_xll.TCVN5575AnnexEHeSoCx(1,BK636)</f>
        <v>1.1132144585962358</v>
      </c>
      <c r="BM636" s="26">
        <f t="shared" si="383"/>
        <v>1.47</v>
      </c>
      <c r="BN636" s="24">
        <f t="shared" si="384"/>
        <v>1</v>
      </c>
      <c r="BO636" s="26" cm="1">
        <f t="array" ref="BO636">noisuy1chieu(BQ636*BN636,$C$92:$M$92,$C$93:$M$93)</f>
        <v>2.3288748264312744</v>
      </c>
      <c r="BP636" s="24">
        <f t="shared" si="385"/>
        <v>2.3481118719122923E-2</v>
      </c>
      <c r="BQ636" s="26">
        <f t="shared" si="386"/>
        <v>0.43151910510287717</v>
      </c>
      <c r="BR636" s="24">
        <f t="shared" si="387"/>
        <v>1.1232929069696163E-3</v>
      </c>
      <c r="BS636" s="24">
        <f t="shared" si="388"/>
        <v>7.696805218725411E-5</v>
      </c>
      <c r="BT636" s="42">
        <f t="shared" si="389"/>
        <v>0.45612351672896972</v>
      </c>
      <c r="BU636" s="42">
        <f t="shared" si="390"/>
        <v>0.45507719187418738</v>
      </c>
      <c r="BV636" s="28">
        <f t="shared" si="391"/>
        <v>0.45612351672896972</v>
      </c>
      <c r="BW636" s="5" t="str">
        <f t="shared" si="392"/>
        <v>OK</v>
      </c>
      <c r="BX636" s="51">
        <v>1.2</v>
      </c>
      <c r="BY636" s="96" cm="1">
        <f t="array" ref="BY636">_xll.DCETCVNPhuLucFHeSoOnDinh(AE636*1000, BX636*1000, AH636, AI636, AJ636, AK636, AL636, AM636, $D$29)</f>
        <v>1</v>
      </c>
      <c r="BZ636" s="52">
        <f t="shared" si="393"/>
        <v>0.48037330696103153</v>
      </c>
      <c r="CA636" s="54">
        <f t="shared" si="394"/>
        <v>0.48157356792018841</v>
      </c>
      <c r="CB636" s="5" t="str">
        <f t="shared" si="395"/>
        <v>OK</v>
      </c>
      <c r="CC636" s="56">
        <f t="shared" si="396"/>
        <v>0.40527421278457681</v>
      </c>
      <c r="CD636" s="55">
        <f t="shared" si="397"/>
        <v>0.40527421278457681</v>
      </c>
      <c r="CE636" s="54">
        <f t="shared" si="398"/>
        <v>0.40527421278457681</v>
      </c>
      <c r="CF636" s="52">
        <f t="shared" si="399"/>
        <v>0.38</v>
      </c>
      <c r="CG636" s="5" t="str">
        <f t="shared" si="400"/>
        <v>Check</v>
      </c>
      <c r="CH636" s="57">
        <f t="shared" si="401"/>
        <v>3.2996062467960248</v>
      </c>
      <c r="CI636" s="6">
        <f t="shared" si="402"/>
        <v>3.2</v>
      </c>
      <c r="CJ636" s="5" t="str">
        <f t="shared" si="403"/>
        <v>Gia cường</v>
      </c>
      <c r="DN636" s="181"/>
      <c r="DP636" s="27"/>
      <c r="DQ636" s="27"/>
      <c r="DR636" s="5"/>
      <c r="DS636" s="5"/>
      <c r="DT636" s="27"/>
      <c r="DU636" s="27"/>
      <c r="DV636" s="82"/>
      <c r="DW636" s="82"/>
      <c r="DX636" s="82"/>
      <c r="DY636" s="70"/>
      <c r="DZ636" s="16"/>
      <c r="EH636" s="42"/>
      <c r="EI636" s="42"/>
      <c r="EJ636" s="42"/>
      <c r="EK636" s="24"/>
      <c r="EL636" s="26"/>
      <c r="EM636" s="26"/>
      <c r="EN636" s="24"/>
      <c r="EO636" s="26"/>
      <c r="EP636" s="24"/>
      <c r="EQ636" s="26"/>
      <c r="ER636" s="24"/>
      <c r="ES636" s="24"/>
      <c r="ET636" s="42"/>
      <c r="EU636" s="42"/>
      <c r="EV636" s="28"/>
      <c r="EX636" s="51"/>
      <c r="EY636" s="96"/>
      <c r="EZ636" s="52"/>
      <c r="FA636" s="54"/>
      <c r="FB636" s="5"/>
      <c r="FC636" s="56"/>
      <c r="FD636" s="55"/>
      <c r="FE636" s="54"/>
      <c r="FF636" s="52"/>
      <c r="FG636" s="5"/>
      <c r="FH636" s="57"/>
      <c r="FI636" s="6"/>
      <c r="FJ636" s="5"/>
    </row>
    <row r="637" spans="27:166">
      <c r="AA637" s="18" t="s">
        <v>131</v>
      </c>
      <c r="AB637" s="22" t="s">
        <v>343</v>
      </c>
      <c r="AC637" s="22" t="s">
        <v>211</v>
      </c>
      <c r="AD637" s="74">
        <v>9.2899999999999991</v>
      </c>
      <c r="AE637" s="74">
        <v>10.5</v>
      </c>
      <c r="AF637" s="22">
        <v>724</v>
      </c>
      <c r="AG637" s="22">
        <v>874</v>
      </c>
      <c r="AH637" s="22">
        <v>856.73657033341397</v>
      </c>
      <c r="AI637" s="6">
        <v>8</v>
      </c>
      <c r="AJ637" s="6">
        <v>300</v>
      </c>
      <c r="AK637" s="6">
        <v>12</v>
      </c>
      <c r="AL637" s="6">
        <v>300</v>
      </c>
      <c r="AM637" s="6">
        <v>12</v>
      </c>
      <c r="AN637" s="5" t="str" cm="1">
        <f t="array" ref="AN637">_xll.Dce_Name_SectI(AF637, AG637, AJ637, AI637, AK637, "x", "-", $Q$14)</f>
        <v>(724-874)x300x8x12</v>
      </c>
      <c r="AO637" s="5">
        <f t="shared" si="368"/>
        <v>832.73657033341397</v>
      </c>
      <c r="AP637" s="27">
        <f t="shared" si="369"/>
        <v>138.6189256266731</v>
      </c>
      <c r="AQ637" s="27">
        <f t="shared" si="370"/>
        <v>166950.4396903282</v>
      </c>
      <c r="AR637" s="5">
        <f t="shared" si="371"/>
        <v>5403.5530093667558</v>
      </c>
      <c r="AS637" s="5">
        <f t="shared" si="372"/>
        <v>3897.3576119286358</v>
      </c>
      <c r="AT637" s="27">
        <f t="shared" si="373"/>
        <v>360.23686729111705</v>
      </c>
      <c r="AU637" s="27">
        <f t="shared" si="374"/>
        <v>2213.976022170802</v>
      </c>
      <c r="AV637" s="82">
        <f t="shared" si="375"/>
        <v>4.89768374670236E-7</v>
      </c>
      <c r="AW637" s="82">
        <f t="shared" si="376"/>
        <v>9633328.2889918946</v>
      </c>
      <c r="AX637" s="82">
        <f t="shared" si="377"/>
        <v>9.6333282889918949E-6</v>
      </c>
      <c r="AY637" s="70">
        <f t="shared" si="378"/>
        <v>0.13963269631800207</v>
      </c>
      <c r="AZ637" s="16">
        <f t="shared" si="379"/>
        <v>633.55242775006047</v>
      </c>
      <c r="BA637" s="22" t="s">
        <v>326</v>
      </c>
      <c r="BB637" s="23">
        <v>69.890125929534932</v>
      </c>
      <c r="BC637" s="23">
        <v>6.1553341421459455</v>
      </c>
      <c r="BD637" s="23">
        <v>0.61540504811709873</v>
      </c>
      <c r="BE637" s="23">
        <v>1.5566399085106663E-3</v>
      </c>
      <c r="BF637" s="23">
        <v>1.8644139183671786</v>
      </c>
      <c r="BG637" s="23">
        <v>379.61222651092396</v>
      </c>
      <c r="BH637" s="42" cm="1">
        <f t="array" ref="BH637">_xll.Bimoment(BE637,AY637,AD637,AE637,$O$75)</f>
        <v>5.2183635098538503E-3</v>
      </c>
      <c r="BI637" s="42">
        <f t="shared" si="380"/>
        <v>9.2376909763717457E-2</v>
      </c>
      <c r="BJ637" s="42">
        <f t="shared" si="381"/>
        <v>0.85490751974249246</v>
      </c>
      <c r="BK637" s="24">
        <f t="shared" si="382"/>
        <v>0.54038697954603754</v>
      </c>
      <c r="BL637" s="26" cm="1">
        <f t="array" ref="BL637">_xll.TCVN5575AnnexEHeSoCx(1,BK637)</f>
        <v>1.1159613020453962</v>
      </c>
      <c r="BM637" s="26">
        <f t="shared" si="383"/>
        <v>1.47</v>
      </c>
      <c r="BN637" s="24">
        <f t="shared" si="384"/>
        <v>1</v>
      </c>
      <c r="BO637" s="26" cm="1">
        <f t="array" ref="BO637">noisuy1chieu(BQ637*BN637,$C$92:$M$92,$C$93:$M$93)</f>
        <v>2.2670817375183105</v>
      </c>
      <c r="BP637" s="24">
        <f t="shared" si="385"/>
        <v>2.3219226421560005E-2</v>
      </c>
      <c r="BQ637" s="26">
        <f t="shared" si="386"/>
        <v>0.40195297874187397</v>
      </c>
      <c r="BR637" s="24">
        <f t="shared" si="387"/>
        <v>1.6214042105559486E-2</v>
      </c>
      <c r="BS637" s="24">
        <f t="shared" si="388"/>
        <v>6.9715251922282899E-5</v>
      </c>
      <c r="BT637" s="42">
        <f t="shared" si="389"/>
        <v>0.44138624726899345</v>
      </c>
      <c r="BU637" s="42">
        <f t="shared" si="390"/>
        <v>0.42524192041535624</v>
      </c>
      <c r="BV637" s="28">
        <f t="shared" si="391"/>
        <v>0.44138624726899345</v>
      </c>
      <c r="BW637" s="5" t="str">
        <f t="shared" si="392"/>
        <v>OK</v>
      </c>
      <c r="BX637" s="51">
        <v>1.2</v>
      </c>
      <c r="BY637" s="96" cm="1">
        <f t="array" ref="BY637">_xll.DCETCVNPhuLucFHeSoOnDinh(AE637*1000, BX637*1000, AH637, AI637, AJ637, AK637, AL637, AM637, $D$29)</f>
        <v>1</v>
      </c>
      <c r="BZ637" s="52">
        <f t="shared" si="393"/>
        <v>0.44856396951780714</v>
      </c>
      <c r="CA637" s="54">
        <f t="shared" si="394"/>
        <v>0.46484772687528891</v>
      </c>
      <c r="CB637" s="5" t="str">
        <f t="shared" si="395"/>
        <v>OK</v>
      </c>
      <c r="CC637" s="56">
        <f t="shared" si="396"/>
        <v>0.40527421278457681</v>
      </c>
      <c r="CD637" s="55">
        <f t="shared" si="397"/>
        <v>0.40527421278457681</v>
      </c>
      <c r="CE637" s="54">
        <f t="shared" si="398"/>
        <v>0.40527421278457681</v>
      </c>
      <c r="CF637" s="52">
        <f t="shared" si="399"/>
        <v>0.38</v>
      </c>
      <c r="CG637" s="5" t="str">
        <f t="shared" si="400"/>
        <v>Check</v>
      </c>
      <c r="CH637" s="57">
        <f t="shared" si="401"/>
        <v>3.4673286780698911</v>
      </c>
      <c r="CI637" s="6">
        <f t="shared" si="402"/>
        <v>3.2</v>
      </c>
      <c r="CJ637" s="5" t="str">
        <f t="shared" si="403"/>
        <v>Gia cường</v>
      </c>
      <c r="DN637" s="181"/>
      <c r="DP637" s="27"/>
      <c r="DQ637" s="27"/>
      <c r="DR637" s="5"/>
      <c r="DS637" s="5"/>
      <c r="DT637" s="27"/>
      <c r="DU637" s="27"/>
      <c r="DV637" s="82"/>
      <c r="DW637" s="82"/>
      <c r="DX637" s="82"/>
      <c r="DY637" s="70"/>
      <c r="DZ637" s="16"/>
      <c r="EH637" s="42"/>
      <c r="EI637" s="42"/>
      <c r="EJ637" s="42"/>
      <c r="EK637" s="24"/>
      <c r="EL637" s="26"/>
      <c r="EM637" s="26"/>
      <c r="EN637" s="24"/>
      <c r="EO637" s="26"/>
      <c r="EP637" s="24"/>
      <c r="EQ637" s="26"/>
      <c r="ER637" s="24"/>
      <c r="ES637" s="24"/>
      <c r="ET637" s="42"/>
      <c r="EU637" s="42"/>
      <c r="EV637" s="28"/>
      <c r="EX637" s="51"/>
      <c r="EY637" s="96"/>
      <c r="EZ637" s="52"/>
      <c r="FA637" s="54"/>
      <c r="FB637" s="5"/>
      <c r="FC637" s="56"/>
      <c r="FD637" s="55"/>
      <c r="FE637" s="54"/>
      <c r="FF637" s="52"/>
      <c r="FG637" s="5"/>
      <c r="FH637" s="57"/>
      <c r="FI637" s="6"/>
      <c r="FJ637" s="5"/>
    </row>
    <row r="638" spans="27:166">
      <c r="AA638" s="18" t="s">
        <v>131</v>
      </c>
      <c r="AB638" s="22" t="s">
        <v>343</v>
      </c>
      <c r="AC638" s="22" t="s">
        <v>211</v>
      </c>
      <c r="AD638" s="74">
        <v>9.2899999999999991</v>
      </c>
      <c r="AE638" s="74">
        <v>10.5</v>
      </c>
      <c r="AF638" s="22">
        <v>724</v>
      </c>
      <c r="AG638" s="22">
        <v>874</v>
      </c>
      <c r="AH638" s="22">
        <v>856.73657033341397</v>
      </c>
      <c r="AI638" s="6">
        <v>8</v>
      </c>
      <c r="AJ638" s="6">
        <v>300</v>
      </c>
      <c r="AK638" s="6">
        <v>12</v>
      </c>
      <c r="AL638" s="6">
        <v>300</v>
      </c>
      <c r="AM638" s="6">
        <v>12</v>
      </c>
      <c r="AN638" s="5" t="str" cm="1">
        <f t="array" ref="AN638">_xll.Dce_Name_SectI(AF638, AG638, AJ638, AI638, AK638, "x", "-", $Q$14)</f>
        <v>(724-874)x300x8x12</v>
      </c>
      <c r="AO638" s="5">
        <f t="shared" si="368"/>
        <v>832.73657033341397</v>
      </c>
      <c r="AP638" s="27">
        <f t="shared" si="369"/>
        <v>138.6189256266731</v>
      </c>
      <c r="AQ638" s="27">
        <f t="shared" si="370"/>
        <v>166950.4396903282</v>
      </c>
      <c r="AR638" s="5">
        <f t="shared" si="371"/>
        <v>5403.5530093667558</v>
      </c>
      <c r="AS638" s="5">
        <f t="shared" si="372"/>
        <v>3897.3576119286358</v>
      </c>
      <c r="AT638" s="27">
        <f t="shared" si="373"/>
        <v>360.23686729111705</v>
      </c>
      <c r="AU638" s="27">
        <f t="shared" si="374"/>
        <v>2213.976022170802</v>
      </c>
      <c r="AV638" s="82">
        <f t="shared" si="375"/>
        <v>4.89768374670236E-7</v>
      </c>
      <c r="AW638" s="82">
        <f t="shared" si="376"/>
        <v>9633328.2889918946</v>
      </c>
      <c r="AX638" s="82">
        <f t="shared" si="377"/>
        <v>9.6333282889918949E-6</v>
      </c>
      <c r="AY638" s="70">
        <f t="shared" si="378"/>
        <v>0.13963269631800207</v>
      </c>
      <c r="AZ638" s="16">
        <f t="shared" si="379"/>
        <v>633.55242775006047</v>
      </c>
      <c r="BA638" s="22" t="s">
        <v>326</v>
      </c>
      <c r="BB638" s="23">
        <v>70.595315494632814</v>
      </c>
      <c r="BC638" s="23">
        <v>16.139136422723823</v>
      </c>
      <c r="BD638" s="23">
        <v>2.3557782291028531</v>
      </c>
      <c r="BE638" s="23">
        <v>0.10518771842282237</v>
      </c>
      <c r="BF638" s="23">
        <v>1.9579754699408483</v>
      </c>
      <c r="BG638" s="23">
        <v>379.59012294147396</v>
      </c>
      <c r="BH638" s="42" cm="1">
        <f t="array" ref="BH638">_xll.Bimoment(BE638,AY638,AD638,AE638,$O$75)</f>
        <v>0.35262346063555045</v>
      </c>
      <c r="BI638" s="42">
        <f t="shared" si="380"/>
        <v>0.35361996714033439</v>
      </c>
      <c r="BJ638" s="42">
        <f t="shared" si="381"/>
        <v>2.2415467253783086</v>
      </c>
      <c r="BK638" s="24">
        <f t="shared" si="382"/>
        <v>0.54038697954603754</v>
      </c>
      <c r="BL638" s="26" cm="1">
        <f t="array" ref="BL638">_xll.TCVN5575AnnexEHeSoCx(1,BK638)</f>
        <v>1.1159613020453962</v>
      </c>
      <c r="BM638" s="26">
        <f t="shared" si="383"/>
        <v>1.47</v>
      </c>
      <c r="BN638" s="24">
        <f t="shared" si="384"/>
        <v>1</v>
      </c>
      <c r="BO638" s="26" cm="1">
        <f t="array" ref="BO638">noisuy1chieu(BQ638*BN638,$C$92:$M$92,$C$93:$M$93)</f>
        <v>2.2670328617095947</v>
      </c>
      <c r="BP638" s="24">
        <f t="shared" si="385"/>
        <v>2.3453507816311499E-2</v>
      </c>
      <c r="BQ638" s="26">
        <f t="shared" si="386"/>
        <v>0.40192957434401538</v>
      </c>
      <c r="BR638" s="24">
        <f t="shared" si="387"/>
        <v>1.7027708492477218E-2</v>
      </c>
      <c r="BS638" s="24">
        <f t="shared" si="388"/>
        <v>4.7110101365320988E-3</v>
      </c>
      <c r="BT638" s="42">
        <f t="shared" si="389"/>
        <v>0.44241079065280409</v>
      </c>
      <c r="BU638" s="42">
        <f t="shared" si="390"/>
        <v>0.43009409229685897</v>
      </c>
      <c r="BV638" s="28">
        <f t="shared" si="391"/>
        <v>0.44241079065280409</v>
      </c>
      <c r="BW638" s="5" t="str">
        <f t="shared" si="392"/>
        <v>OK</v>
      </c>
      <c r="BX638" s="51">
        <v>1.2</v>
      </c>
      <c r="BY638" s="96" cm="1">
        <f t="array" ref="BY638">_xll.DCETCVNPhuLucFHeSoOnDinh(AE638*1000, BX638*1000, AH638, AI638, AJ638, AK638, AL638, AM638, $D$29)</f>
        <v>1</v>
      </c>
      <c r="BZ638" s="52">
        <f t="shared" si="393"/>
        <v>0.44853785111549921</v>
      </c>
      <c r="CA638" s="54">
        <f t="shared" si="394"/>
        <v>0.47027656974450849</v>
      </c>
      <c r="CB638" s="5" t="str">
        <f t="shared" si="395"/>
        <v>OK</v>
      </c>
      <c r="CC638" s="56">
        <f t="shared" si="396"/>
        <v>0.40527421278457681</v>
      </c>
      <c r="CD638" s="55">
        <f t="shared" si="397"/>
        <v>0.40527421278457681</v>
      </c>
      <c r="CE638" s="54">
        <f t="shared" si="398"/>
        <v>0.40527421278457681</v>
      </c>
      <c r="CF638" s="52">
        <f t="shared" si="399"/>
        <v>0.38</v>
      </c>
      <c r="CG638" s="5" t="str">
        <f t="shared" si="400"/>
        <v>Check</v>
      </c>
      <c r="CH638" s="57">
        <f t="shared" si="401"/>
        <v>3.4673286780698911</v>
      </c>
      <c r="CI638" s="6">
        <f t="shared" si="402"/>
        <v>3.2</v>
      </c>
      <c r="CJ638" s="5" t="str">
        <f t="shared" si="403"/>
        <v>Gia cường</v>
      </c>
      <c r="DN638" s="181"/>
      <c r="DP638" s="27"/>
      <c r="DQ638" s="27"/>
      <c r="DR638" s="5"/>
      <c r="DS638" s="5"/>
      <c r="DT638" s="27"/>
      <c r="DU638" s="27"/>
      <c r="DV638" s="82"/>
      <c r="DW638" s="82"/>
      <c r="DX638" s="82"/>
      <c r="DY638" s="70"/>
      <c r="DZ638" s="16"/>
      <c r="EH638" s="42"/>
      <c r="EI638" s="42"/>
      <c r="EJ638" s="42"/>
      <c r="EK638" s="24"/>
      <c r="EL638" s="26"/>
      <c r="EM638" s="26"/>
      <c r="EN638" s="24"/>
      <c r="EO638" s="26"/>
      <c r="EP638" s="24"/>
      <c r="EQ638" s="26"/>
      <c r="ER638" s="24"/>
      <c r="ES638" s="24"/>
      <c r="ET638" s="42"/>
      <c r="EU638" s="42"/>
      <c r="EV638" s="28"/>
      <c r="EX638" s="51"/>
      <c r="EY638" s="96"/>
      <c r="EZ638" s="52"/>
      <c r="FA638" s="54"/>
      <c r="FB638" s="5"/>
      <c r="FC638" s="56"/>
      <c r="FD638" s="55"/>
      <c r="FE638" s="54"/>
      <c r="FF638" s="52"/>
      <c r="FG638" s="5"/>
      <c r="FH638" s="57"/>
      <c r="FI638" s="6"/>
      <c r="FJ638" s="5"/>
    </row>
    <row r="639" spans="27:166">
      <c r="AA639" s="18" t="s">
        <v>131</v>
      </c>
      <c r="AB639" s="22" t="s">
        <v>343</v>
      </c>
      <c r="AC639" s="22" t="s">
        <v>211</v>
      </c>
      <c r="AD639" s="74">
        <v>10.5</v>
      </c>
      <c r="AE639" s="74">
        <v>10.5</v>
      </c>
      <c r="AF639" s="22">
        <v>724</v>
      </c>
      <c r="AG639" s="22">
        <v>874</v>
      </c>
      <c r="AH639" s="22">
        <v>874</v>
      </c>
      <c r="AI639" s="6">
        <v>8</v>
      </c>
      <c r="AJ639" s="6">
        <v>300</v>
      </c>
      <c r="AK639" s="6">
        <v>12</v>
      </c>
      <c r="AL639" s="6">
        <v>300</v>
      </c>
      <c r="AM639" s="6">
        <v>12</v>
      </c>
      <c r="AN639" s="5" t="str" cm="1">
        <f t="array" ref="AN639">_xll.Dce_Name_SectI(AF639, AG639, AJ639, AI639, AK639, "x", "-", $Q$14)</f>
        <v>(724-874)x300x8x12</v>
      </c>
      <c r="AO639" s="5">
        <f t="shared" si="368"/>
        <v>850</v>
      </c>
      <c r="AP639" s="27">
        <f t="shared" si="369"/>
        <v>140</v>
      </c>
      <c r="AQ639" s="27">
        <f t="shared" si="370"/>
        <v>174698.22666666668</v>
      </c>
      <c r="AR639" s="5">
        <f t="shared" si="371"/>
        <v>5403.626666666667</v>
      </c>
      <c r="AS639" s="5">
        <f t="shared" si="372"/>
        <v>3997.6710907704046</v>
      </c>
      <c r="AT639" s="27">
        <f t="shared" si="373"/>
        <v>360.24177777777783</v>
      </c>
      <c r="AU639" s="27">
        <f t="shared" si="374"/>
        <v>2274.1</v>
      </c>
      <c r="AV639" s="82">
        <f t="shared" si="375"/>
        <v>4.9271466666666671E-7</v>
      </c>
      <c r="AW639" s="82">
        <f t="shared" si="376"/>
        <v>10031094</v>
      </c>
      <c r="AX639" s="82">
        <f t="shared" si="377"/>
        <v>1.0031094E-5</v>
      </c>
      <c r="AY639" s="70">
        <f t="shared" si="378"/>
        <v>0.13724721180314908</v>
      </c>
      <c r="AZ639" s="16">
        <f t="shared" si="379"/>
        <v>646.5</v>
      </c>
      <c r="BA639" s="22" t="s">
        <v>326</v>
      </c>
      <c r="BB639" s="23">
        <v>70.963929058128443</v>
      </c>
      <c r="BC639" s="23">
        <v>20.541051806033042</v>
      </c>
      <c r="BD639" s="23">
        <v>2.3557782291028531</v>
      </c>
      <c r="BE639" s="23">
        <v>0.10518771842282237</v>
      </c>
      <c r="BF639" s="23">
        <v>0.88884135383256158</v>
      </c>
      <c r="BG639" s="23">
        <v>357.42606162460845</v>
      </c>
      <c r="BH639" s="42" cm="1">
        <f t="array" ref="BH639">_xll.Bimoment(BE639,AY639,AD639,AE639,$O$75)</f>
        <v>0.93453450735553345</v>
      </c>
      <c r="BI639" s="42">
        <f t="shared" si="380"/>
        <v>0.34643797486806666</v>
      </c>
      <c r="BJ639" s="42">
        <f t="shared" si="381"/>
        <v>2.8529238619490336</v>
      </c>
      <c r="BK639" s="24">
        <f t="shared" si="382"/>
        <v>0.52941176470588236</v>
      </c>
      <c r="BL639" s="26" cm="1">
        <f t="array" ref="BL639">_xll.TCVN5575AnnexEHeSoCx(1,BK639)</f>
        <v>1.1170588235294117</v>
      </c>
      <c r="BM639" s="26">
        <f t="shared" si="383"/>
        <v>1.47</v>
      </c>
      <c r="BN639" s="24">
        <f t="shared" si="384"/>
        <v>1</v>
      </c>
      <c r="BO639" s="26" cm="1">
        <f t="array" ref="BO639">noisuy1chieu(BQ639*BN639,$C$92:$M$92,$C$93:$M$93)</f>
        <v>2.1973779201507568</v>
      </c>
      <c r="BP639" s="24">
        <f t="shared" si="385"/>
        <v>2.3343397716489619E-2</v>
      </c>
      <c r="BQ639" s="26">
        <f t="shared" si="386"/>
        <v>0.36860189610330396</v>
      </c>
      <c r="BR639" s="24">
        <f t="shared" si="387"/>
        <v>7.7297828271689888E-3</v>
      </c>
      <c r="BS639" s="24">
        <f t="shared" si="388"/>
        <v>1.2623078035800126E-2</v>
      </c>
      <c r="BT639" s="42">
        <f t="shared" si="389"/>
        <v>0.39967507664696256</v>
      </c>
      <c r="BU639" s="42">
        <f t="shared" si="390"/>
        <v>0.40456837185559374</v>
      </c>
      <c r="BV639" s="28">
        <f t="shared" si="391"/>
        <v>0.40456837185559374</v>
      </c>
      <c r="BW639" s="5" t="str">
        <f t="shared" si="392"/>
        <v>OK</v>
      </c>
      <c r="BX639" s="51">
        <v>1.2</v>
      </c>
      <c r="BY639" s="96" cm="1">
        <f t="array" ref="BY639">_xll.DCETCVNPhuLucFHeSoOnDinh(AE639*1000, BX639*1000, AH639, AI639, AJ639, AK639, AL639, AM639, $D$29)</f>
        <v>1</v>
      </c>
      <c r="BZ639" s="52">
        <f t="shared" si="393"/>
        <v>0.4117500004118671</v>
      </c>
      <c r="CA639" s="54">
        <f t="shared" si="394"/>
        <v>0.43210286127483621</v>
      </c>
      <c r="CB639" s="5" t="str">
        <f t="shared" si="395"/>
        <v>OK</v>
      </c>
      <c r="CC639" s="56">
        <f t="shared" si="396"/>
        <v>0.40527421278457681</v>
      </c>
      <c r="CD639" s="55">
        <f t="shared" si="397"/>
        <v>0.40527421278457681</v>
      </c>
      <c r="CE639" s="54">
        <f t="shared" si="398"/>
        <v>0.40527421278457681</v>
      </c>
      <c r="CF639" s="52">
        <f t="shared" si="399"/>
        <v>0.38</v>
      </c>
      <c r="CG639" s="5" t="str">
        <f t="shared" si="400"/>
        <v>Check</v>
      </c>
      <c r="CH639" s="57">
        <f t="shared" si="401"/>
        <v>3.5392097349338045</v>
      </c>
      <c r="CI639" s="6">
        <f t="shared" si="402"/>
        <v>3.2</v>
      </c>
      <c r="CJ639" s="5" t="str">
        <f t="shared" si="403"/>
        <v>Gia cường</v>
      </c>
      <c r="DN639" s="181"/>
      <c r="DP639" s="27"/>
      <c r="DQ639" s="27"/>
      <c r="DR639" s="5"/>
      <c r="DS639" s="5"/>
      <c r="DT639" s="27"/>
      <c r="DU639" s="27"/>
      <c r="DV639" s="82"/>
      <c r="DW639" s="82"/>
      <c r="DX639" s="82"/>
      <c r="DY639" s="70"/>
      <c r="DZ639" s="16"/>
      <c r="EH639" s="42"/>
      <c r="EI639" s="42"/>
      <c r="EJ639" s="42"/>
      <c r="EK639" s="24"/>
      <c r="EL639" s="26"/>
      <c r="EM639" s="26"/>
      <c r="EN639" s="24"/>
      <c r="EO639" s="26"/>
      <c r="EP639" s="24"/>
      <c r="EQ639" s="26"/>
      <c r="ER639" s="24"/>
      <c r="ES639" s="24"/>
      <c r="ET639" s="42"/>
      <c r="EU639" s="42"/>
      <c r="EV639" s="28"/>
      <c r="EX639" s="51"/>
      <c r="EY639" s="96"/>
      <c r="EZ639" s="52"/>
      <c r="FA639" s="54"/>
      <c r="FB639" s="5"/>
      <c r="FC639" s="56"/>
      <c r="FD639" s="55"/>
      <c r="FE639" s="54"/>
      <c r="FF639" s="52"/>
      <c r="FG639" s="5"/>
      <c r="FH639" s="57"/>
      <c r="FI639" s="6"/>
      <c r="FJ639" s="5"/>
    </row>
    <row r="640" spans="27:166">
      <c r="AA640" s="18" t="s">
        <v>131</v>
      </c>
      <c r="AB640" s="22" t="s">
        <v>343</v>
      </c>
      <c r="AC640" s="22" t="s">
        <v>211</v>
      </c>
      <c r="AD640" s="74">
        <v>0</v>
      </c>
      <c r="AE640" s="74">
        <v>10.5</v>
      </c>
      <c r="AF640" s="22">
        <v>724</v>
      </c>
      <c r="AG640" s="22">
        <v>874</v>
      </c>
      <c r="AH640" s="22">
        <v>724</v>
      </c>
      <c r="AI640" s="6">
        <v>8</v>
      </c>
      <c r="AJ640" s="6">
        <v>300</v>
      </c>
      <c r="AK640" s="6">
        <v>12</v>
      </c>
      <c r="AL640" s="6">
        <v>300</v>
      </c>
      <c r="AM640" s="6">
        <v>12</v>
      </c>
      <c r="AN640" s="5" t="str" cm="1">
        <f t="array" ref="AN640">_xll.Dce_Name_SectI(AF640, AG640, AJ640, AI640, AK640, "x", "-", $Q$14)</f>
        <v>(724-874)x300x8x12</v>
      </c>
      <c r="AO640" s="5">
        <f t="shared" si="368"/>
        <v>700</v>
      </c>
      <c r="AP640" s="27">
        <f t="shared" si="369"/>
        <v>128</v>
      </c>
      <c r="AQ640" s="27">
        <f t="shared" si="370"/>
        <v>114125.22666666665</v>
      </c>
      <c r="AR640" s="5">
        <f t="shared" si="371"/>
        <v>5402.9866666666676</v>
      </c>
      <c r="AS640" s="5">
        <f t="shared" si="372"/>
        <v>3152.6305709023936</v>
      </c>
      <c r="AT640" s="27">
        <f t="shared" si="373"/>
        <v>360.19911111111116</v>
      </c>
      <c r="AU640" s="27">
        <f t="shared" si="374"/>
        <v>1771.6</v>
      </c>
      <c r="AV640" s="82">
        <f t="shared" si="375"/>
        <v>4.6711466666666669E-7</v>
      </c>
      <c r="AW640" s="82">
        <f t="shared" si="376"/>
        <v>6843744</v>
      </c>
      <c r="AX640" s="82">
        <f t="shared" si="377"/>
        <v>6.8437439999999997E-6</v>
      </c>
      <c r="AY640" s="70">
        <f t="shared" si="378"/>
        <v>0.16178744234285594</v>
      </c>
      <c r="AZ640" s="16">
        <f t="shared" si="379"/>
        <v>534</v>
      </c>
      <c r="BA640" s="22" t="s">
        <v>327</v>
      </c>
      <c r="BB640" s="23">
        <v>-10.755088318386697</v>
      </c>
      <c r="BC640" s="23">
        <v>13.902971958883086</v>
      </c>
      <c r="BD640" s="23">
        <v>8.7881793964185717E-3</v>
      </c>
      <c r="BE640" s="23">
        <v>6.0991740165857204E-4</v>
      </c>
      <c r="BF640" s="23">
        <v>1.9287320360634186E-2</v>
      </c>
      <c r="BG640" s="23">
        <v>259.15662276330522</v>
      </c>
      <c r="BH640" s="42" cm="1">
        <f t="array" ref="BH640">_xll.Bimoment(BE640,AY640,AD640,AE640,$O$75)</f>
        <v>5.3513727868247816E-3</v>
      </c>
      <c r="BI640" s="42">
        <f t="shared" si="380"/>
        <v>1.5693177493604591E-3</v>
      </c>
      <c r="BJ640" s="42">
        <f t="shared" si="381"/>
        <v>1.9309683276226508</v>
      </c>
      <c r="BK640" s="24">
        <f t="shared" si="382"/>
        <v>0.6428571428571429</v>
      </c>
      <c r="BL640" s="26" cm="1">
        <f t="array" ref="BL640">_xll.TCVN5575AnnexEHeSoCx(1,BK640)</f>
        <v>1.1057142857142856</v>
      </c>
      <c r="BM640" s="26">
        <f t="shared" si="383"/>
        <v>1.47</v>
      </c>
      <c r="BN640" s="24">
        <f t="shared" si="384"/>
        <v>1</v>
      </c>
      <c r="BO640" s="26" cm="1">
        <f t="array" ref="BO640">noisuy1chieu(BQ640*BN640,$C$92:$M$92,$C$93:$M$93)</f>
        <v>2.142561674118042</v>
      </c>
      <c r="BP640" s="24">
        <f t="shared" si="385"/>
        <v>3.8695321869195564E-3</v>
      </c>
      <c r="BQ640" s="26">
        <f t="shared" si="386"/>
        <v>0.34237398721621232</v>
      </c>
      <c r="BR640" s="24">
        <f t="shared" si="387"/>
        <v>1.6775148550619281E-4</v>
      </c>
      <c r="BS640" s="24">
        <f t="shared" si="388"/>
        <v>8.9749869774966145E-5</v>
      </c>
      <c r="BT640" s="42">
        <f t="shared" si="389"/>
        <v>0.34641127088863805</v>
      </c>
      <c r="BU640" s="42">
        <f t="shared" si="390"/>
        <v>0.34633326927290681</v>
      </c>
      <c r="BV640" s="28">
        <f t="shared" si="391"/>
        <v>0.34641127088863805</v>
      </c>
      <c r="BW640" s="5" t="str">
        <f t="shared" si="392"/>
        <v>OK</v>
      </c>
      <c r="BX640" s="51">
        <v>1.2</v>
      </c>
      <c r="BY640" s="96" cm="1">
        <f t="array" ref="BY640">_xll.DCETCVNPhuLucFHeSoOnDinh(AE640*1000, BX640*1000, AH640, AI640, AJ640, AK640, AL640, AM640, $D$29)</f>
        <v>1</v>
      </c>
      <c r="BZ640" s="52">
        <f t="shared" si="393"/>
        <v>0.37856780872192619</v>
      </c>
      <c r="CA640" s="54">
        <f t="shared" si="394"/>
        <v>0.37882531007720732</v>
      </c>
      <c r="CB640" s="5" t="str">
        <f t="shared" si="395"/>
        <v>OK</v>
      </c>
      <c r="CC640" s="56">
        <f t="shared" si="396"/>
        <v>0.40527421278457681</v>
      </c>
      <c r="CD640" s="55">
        <f t="shared" si="397"/>
        <v>0.40527421278457681</v>
      </c>
      <c r="CE640" s="54">
        <f t="shared" si="398"/>
        <v>0.40527421278457681</v>
      </c>
      <c r="CF640" s="52">
        <f t="shared" si="399"/>
        <v>0.38</v>
      </c>
      <c r="CG640" s="5" t="str">
        <f t="shared" si="400"/>
        <v>Check</v>
      </c>
      <c r="CH640" s="57">
        <f t="shared" si="401"/>
        <v>2.9146433111219565</v>
      </c>
      <c r="CI640" s="6">
        <f t="shared" si="402"/>
        <v>3.2</v>
      </c>
      <c r="CJ640" s="5" t="str">
        <f t="shared" si="403"/>
        <v>OK</v>
      </c>
      <c r="DN640" s="181"/>
      <c r="DP640" s="27"/>
      <c r="DQ640" s="27"/>
      <c r="DR640" s="5"/>
      <c r="DS640" s="5"/>
      <c r="DT640" s="27"/>
      <c r="DU640" s="27"/>
      <c r="DV640" s="82"/>
      <c r="DW640" s="82"/>
      <c r="DX640" s="82"/>
      <c r="DY640" s="70"/>
      <c r="DZ640" s="16"/>
      <c r="EH640" s="42"/>
      <c r="EI640" s="42"/>
      <c r="EJ640" s="42"/>
      <c r="EK640" s="24"/>
      <c r="EL640" s="26"/>
      <c r="EM640" s="26"/>
      <c r="EN640" s="24"/>
      <c r="EO640" s="26"/>
      <c r="EP640" s="24"/>
      <c r="EQ640" s="26"/>
      <c r="ER640" s="24"/>
      <c r="ES640" s="24"/>
      <c r="ET640" s="42"/>
      <c r="EU640" s="42"/>
      <c r="EV640" s="28"/>
      <c r="EX640" s="51"/>
      <c r="EY640" s="96"/>
      <c r="EZ640" s="52"/>
      <c r="FA640" s="54"/>
      <c r="FB640" s="5"/>
      <c r="FC640" s="56"/>
      <c r="FD640" s="55"/>
      <c r="FE640" s="54"/>
      <c r="FF640" s="52"/>
      <c r="FG640" s="5"/>
      <c r="FH640" s="57"/>
      <c r="FI640" s="6"/>
      <c r="FJ640" s="5"/>
    </row>
    <row r="641" spans="27:166">
      <c r="AA641" s="18" t="s">
        <v>131</v>
      </c>
      <c r="AB641" s="22" t="s">
        <v>343</v>
      </c>
      <c r="AC641" s="22" t="s">
        <v>211</v>
      </c>
      <c r="AD641" s="74">
        <v>5.25</v>
      </c>
      <c r="AE641" s="74">
        <v>10.5</v>
      </c>
      <c r="AF641" s="22">
        <v>724</v>
      </c>
      <c r="AG641" s="22">
        <v>874</v>
      </c>
      <c r="AH641" s="22">
        <v>798.99999999999989</v>
      </c>
      <c r="AI641" s="6">
        <v>8</v>
      </c>
      <c r="AJ641" s="6">
        <v>300</v>
      </c>
      <c r="AK641" s="6">
        <v>12</v>
      </c>
      <c r="AL641" s="6">
        <v>300</v>
      </c>
      <c r="AM641" s="6">
        <v>12</v>
      </c>
      <c r="AN641" s="5" t="str" cm="1">
        <f t="array" ref="AN641">_xll.Dce_Name_SectI(AF641, AG641, AJ641, AI641, AK641, "x", "-", $Q$14)</f>
        <v>(724-874)x300x8x12</v>
      </c>
      <c r="AO641" s="5">
        <f t="shared" si="368"/>
        <v>774.99999999999989</v>
      </c>
      <c r="AP641" s="27">
        <f t="shared" si="369"/>
        <v>134</v>
      </c>
      <c r="AQ641" s="27">
        <f t="shared" si="370"/>
        <v>142527.3516666666</v>
      </c>
      <c r="AR641" s="5">
        <f t="shared" si="371"/>
        <v>5403.3066666666673</v>
      </c>
      <c r="AS641" s="5">
        <f t="shared" si="372"/>
        <v>3567.6433458489764</v>
      </c>
      <c r="AT641" s="27">
        <f t="shared" si="373"/>
        <v>360.22044444444447</v>
      </c>
      <c r="AU641" s="27">
        <f t="shared" si="374"/>
        <v>2017.2249999999995</v>
      </c>
      <c r="AV641" s="82">
        <f t="shared" si="375"/>
        <v>4.799146666666667E-7</v>
      </c>
      <c r="AW641" s="82">
        <f t="shared" si="376"/>
        <v>8361481.4999999972</v>
      </c>
      <c r="AX641" s="82">
        <f t="shared" si="377"/>
        <v>8.3614814999999972E-6</v>
      </c>
      <c r="AY641" s="70">
        <f t="shared" si="378"/>
        <v>0.1483611975238546</v>
      </c>
      <c r="AZ641" s="16">
        <f t="shared" si="379"/>
        <v>590.24999999999989</v>
      </c>
      <c r="BA641" s="22" t="s">
        <v>327</v>
      </c>
      <c r="BB641" s="23">
        <v>-9.1893256213523564</v>
      </c>
      <c r="BC641" s="23">
        <v>12.537054699851383</v>
      </c>
      <c r="BD641" s="23">
        <v>8.7881793964185717E-3</v>
      </c>
      <c r="BE641" s="23">
        <v>6.0991740165857204E-4</v>
      </c>
      <c r="BF641" s="23">
        <v>2.6850621470576607E-2</v>
      </c>
      <c r="BG641" s="23">
        <v>189.65671575671078</v>
      </c>
      <c r="BH641" s="42" cm="1">
        <f t="array" ref="BH641">_xll.Bimoment(BE641,AY641,AD641,AE641,$O$75)</f>
        <v>-2.6154414825910501E-3</v>
      </c>
      <c r="BI641" s="42">
        <f t="shared" si="380"/>
        <v>1.4174482897449311E-3</v>
      </c>
      <c r="BJ641" s="42">
        <f t="shared" si="381"/>
        <v>1.7412575972015811</v>
      </c>
      <c r="BK641" s="24">
        <f t="shared" si="382"/>
        <v>0.58064516129032262</v>
      </c>
      <c r="BL641" s="26" cm="1">
        <f t="array" ref="BL641">_xll.TCVN5575AnnexEHeSoCx(1,BK641)</f>
        <v>1.1119354838709676</v>
      </c>
      <c r="BM641" s="26">
        <f t="shared" si="383"/>
        <v>1.47</v>
      </c>
      <c r="BN641" s="24">
        <f t="shared" si="384"/>
        <v>1</v>
      </c>
      <c r="BO641" s="26" cm="1">
        <f t="array" ref="BO641">noisuy1chieu(BQ641*BN641,$C$92:$M$92,$C$93:$M$93)</f>
        <v>1.887158989906311</v>
      </c>
      <c r="BP641" s="24">
        <f t="shared" si="385"/>
        <v>3.1581539350680728E-3</v>
      </c>
      <c r="BQ641" s="26">
        <f t="shared" si="386"/>
        <v>0.2201717814372918</v>
      </c>
      <c r="BR641" s="24">
        <f t="shared" si="387"/>
        <v>2.3351947290519784E-4</v>
      </c>
      <c r="BS641" s="24">
        <f t="shared" si="388"/>
        <v>4.505507655793944E-5</v>
      </c>
      <c r="BT641" s="42">
        <f t="shared" si="389"/>
        <v>0.22356345484526507</v>
      </c>
      <c r="BU641" s="42">
        <f t="shared" si="390"/>
        <v>0.22337499044891782</v>
      </c>
      <c r="BV641" s="28">
        <f t="shared" si="391"/>
        <v>0.22356345484526507</v>
      </c>
      <c r="BW641" s="5" t="str">
        <f t="shared" si="392"/>
        <v>OK</v>
      </c>
      <c r="BX641" s="51">
        <v>1.2</v>
      </c>
      <c r="BY641" s="96" cm="1">
        <f t="array" ref="BY641">_xll.DCETCVNPhuLucFHeSoOnDinh(AE641*1000, BX641*1000, AH641, AI641, AJ641, AK641, AL641, AM641, $D$29)</f>
        <v>1</v>
      </c>
      <c r="BZ641" s="52">
        <f t="shared" si="393"/>
        <v>0.24481681632720795</v>
      </c>
      <c r="CA641" s="54">
        <f t="shared" si="394"/>
        <v>0.24509539087667109</v>
      </c>
      <c r="CB641" s="5" t="str">
        <f t="shared" si="395"/>
        <v>OK</v>
      </c>
      <c r="CC641" s="56">
        <f t="shared" si="396"/>
        <v>0.40527421278457681</v>
      </c>
      <c r="CD641" s="55">
        <f t="shared" si="397"/>
        <v>0.40527421278457681</v>
      </c>
      <c r="CE641" s="54">
        <f t="shared" si="398"/>
        <v>0.40527421278457681</v>
      </c>
      <c r="CF641" s="52">
        <f t="shared" si="399"/>
        <v>0.38</v>
      </c>
      <c r="CG641" s="5" t="str">
        <f t="shared" si="400"/>
        <v>Check</v>
      </c>
      <c r="CH641" s="57">
        <f t="shared" si="401"/>
        <v>3.2269265230278799</v>
      </c>
      <c r="CI641" s="6">
        <f t="shared" si="402"/>
        <v>3.2</v>
      </c>
      <c r="CJ641" s="5" t="str">
        <f t="shared" si="403"/>
        <v>Gia cường</v>
      </c>
      <c r="DN641" s="181"/>
      <c r="DP641" s="27"/>
      <c r="DQ641" s="27"/>
      <c r="DR641" s="5"/>
      <c r="DS641" s="5"/>
      <c r="DT641" s="27"/>
      <c r="DU641" s="27"/>
      <c r="DV641" s="82"/>
      <c r="DW641" s="82"/>
      <c r="DX641" s="82"/>
      <c r="DY641" s="70"/>
      <c r="DZ641" s="16"/>
      <c r="EH641" s="42"/>
      <c r="EI641" s="42"/>
      <c r="EJ641" s="42"/>
      <c r="EK641" s="24"/>
      <c r="EL641" s="26"/>
      <c r="EM641" s="26"/>
      <c r="EN641" s="24"/>
      <c r="EO641" s="26"/>
      <c r="EP641" s="24"/>
      <c r="EQ641" s="26"/>
      <c r="ER641" s="24"/>
      <c r="ES641" s="24"/>
      <c r="ET641" s="42"/>
      <c r="EU641" s="42"/>
      <c r="EV641" s="28"/>
      <c r="EX641" s="51"/>
      <c r="EY641" s="96"/>
      <c r="EZ641" s="52"/>
      <c r="FA641" s="54"/>
      <c r="FB641" s="5"/>
      <c r="FC641" s="56"/>
      <c r="FD641" s="55"/>
      <c r="FE641" s="54"/>
      <c r="FF641" s="52"/>
      <c r="FG641" s="5"/>
      <c r="FH641" s="57"/>
      <c r="FI641" s="6"/>
      <c r="FJ641" s="5"/>
    </row>
    <row r="642" spans="27:166">
      <c r="AA642" s="18" t="s">
        <v>131</v>
      </c>
      <c r="AB642" s="22" t="s">
        <v>343</v>
      </c>
      <c r="AC642" s="22" t="s">
        <v>211</v>
      </c>
      <c r="AD642" s="74">
        <v>6.47</v>
      </c>
      <c r="AE642" s="74">
        <v>10.5</v>
      </c>
      <c r="AF642" s="22">
        <v>724</v>
      </c>
      <c r="AG642" s="22">
        <v>874</v>
      </c>
      <c r="AH642" s="22">
        <v>816.4552427885651</v>
      </c>
      <c r="AI642" s="6">
        <v>8</v>
      </c>
      <c r="AJ642" s="6">
        <v>300</v>
      </c>
      <c r="AK642" s="6">
        <v>12</v>
      </c>
      <c r="AL642" s="6">
        <v>300</v>
      </c>
      <c r="AM642" s="6">
        <v>12</v>
      </c>
      <c r="AN642" s="5" t="str" cm="1">
        <f t="array" ref="AN642">_xll.Dce_Name_SectI(AF642, AG642, AJ642, AI642, AK642, "x", "-", $Q$14)</f>
        <v>(724-874)x300x8x12</v>
      </c>
      <c r="AO642" s="5">
        <f t="shared" si="368"/>
        <v>792.4552427885651</v>
      </c>
      <c r="AP642" s="27">
        <f t="shared" si="369"/>
        <v>135.39641942308521</v>
      </c>
      <c r="AQ642" s="27">
        <f t="shared" si="370"/>
        <v>149672.00629356262</v>
      </c>
      <c r="AR642" s="5">
        <f t="shared" si="371"/>
        <v>5403.3811423692314</v>
      </c>
      <c r="AS642" s="5">
        <f t="shared" si="372"/>
        <v>3666.3860662432589</v>
      </c>
      <c r="AT642" s="27">
        <f t="shared" si="373"/>
        <v>360.22540949128211</v>
      </c>
      <c r="AU642" s="27">
        <f t="shared" si="374"/>
        <v>2076.0047488425012</v>
      </c>
      <c r="AV642" s="82">
        <f t="shared" si="375"/>
        <v>4.8289369476924839E-7</v>
      </c>
      <c r="AW642" s="82">
        <f t="shared" si="376"/>
        <v>8736501.2082751244</v>
      </c>
      <c r="AX642" s="82">
        <f t="shared" si="377"/>
        <v>8.736501208275125E-6</v>
      </c>
      <c r="AY642" s="70">
        <f t="shared" si="378"/>
        <v>0.1455918056309819</v>
      </c>
      <c r="AZ642" s="16">
        <f t="shared" si="379"/>
        <v>603.34143209142383</v>
      </c>
      <c r="BA642" s="22" t="s">
        <v>327</v>
      </c>
      <c r="BB642" s="23">
        <v>-8.8212207805598499</v>
      </c>
      <c r="BC642" s="23">
        <v>12.188059782568551</v>
      </c>
      <c r="BD642" s="23">
        <v>8.7881793964185717E-3</v>
      </c>
      <c r="BE642" s="23">
        <v>6.0991740165857204E-4</v>
      </c>
      <c r="BF642" s="23">
        <v>3.7588607822956338E-2</v>
      </c>
      <c r="BG642" s="23">
        <v>174.55011952617349</v>
      </c>
      <c r="BH642" s="42" cm="1">
        <f t="array" ref="BH642">_xll.Bimoment(BE642,AY642,AD642,AE642,$O$75)</f>
        <v>-2.2083069840742328E-3</v>
      </c>
      <c r="BI642" s="42">
        <f t="shared" si="380"/>
        <v>1.386226458275093E-3</v>
      </c>
      <c r="BJ642" s="42">
        <f t="shared" si="381"/>
        <v>1.6927860809122988</v>
      </c>
      <c r="BK642" s="24">
        <f t="shared" si="382"/>
        <v>0.56785541403764106</v>
      </c>
      <c r="BL642" s="26" cm="1">
        <f t="array" ref="BL642">_xll.TCVN5575AnnexEHeSoCx(1,BK642)</f>
        <v>1.1132144585962358</v>
      </c>
      <c r="BM642" s="26">
        <f t="shared" si="383"/>
        <v>1.47</v>
      </c>
      <c r="BN642" s="24">
        <f t="shared" si="384"/>
        <v>1</v>
      </c>
      <c r="BO642" s="26" cm="1">
        <f t="array" ref="BO642">noisuy1chieu(BQ642*BN642,$C$92:$M$92,$C$93:$M$93)</f>
        <v>1.8386269807815552</v>
      </c>
      <c r="BP642" s="24">
        <f t="shared" si="385"/>
        <v>3.0003779451084431E-3</v>
      </c>
      <c r="BQ642" s="26">
        <f t="shared" si="386"/>
        <v>0.19695071894385949</v>
      </c>
      <c r="BR642" s="24">
        <f t="shared" si="387"/>
        <v>3.2690308161252313E-4</v>
      </c>
      <c r="BS642" s="24">
        <f t="shared" si="388"/>
        <v>3.8198462051925125E-5</v>
      </c>
      <c r="BT642" s="42">
        <f t="shared" si="389"/>
        <v>0.20027799997058043</v>
      </c>
      <c r="BU642" s="42">
        <f t="shared" si="390"/>
        <v>0.19998929535101984</v>
      </c>
      <c r="BV642" s="28">
        <f t="shared" si="391"/>
        <v>0.20027799997058043</v>
      </c>
      <c r="BW642" s="5" t="str">
        <f t="shared" si="392"/>
        <v>OK</v>
      </c>
      <c r="BX642" s="51">
        <v>1.2</v>
      </c>
      <c r="BY642" s="96" cm="1">
        <f t="array" ref="BY642">_xll.DCETCVNPhuLucFHeSoOnDinh(AE642*1000, BX642*1000, AH642, AI642, AJ642, AK642, AL642, AM642, $D$29)</f>
        <v>1</v>
      </c>
      <c r="BZ642" s="52">
        <f t="shared" si="393"/>
        <v>0.21924838795922794</v>
      </c>
      <c r="CA642" s="54">
        <f t="shared" si="394"/>
        <v>0.21961348950289236</v>
      </c>
      <c r="CB642" s="5" t="str">
        <f t="shared" si="395"/>
        <v>OK</v>
      </c>
      <c r="CC642" s="56">
        <f t="shared" si="396"/>
        <v>0.40527421278457681</v>
      </c>
      <c r="CD642" s="55">
        <f t="shared" si="397"/>
        <v>0.40527421278457681</v>
      </c>
      <c r="CE642" s="54">
        <f t="shared" si="398"/>
        <v>0.40527421278457681</v>
      </c>
      <c r="CF642" s="52">
        <f t="shared" si="399"/>
        <v>0.38</v>
      </c>
      <c r="CG642" s="5" t="str">
        <f t="shared" si="400"/>
        <v>Check</v>
      </c>
      <c r="CH642" s="57">
        <f t="shared" si="401"/>
        <v>3.2996062467960248</v>
      </c>
      <c r="CI642" s="6">
        <f t="shared" si="402"/>
        <v>3.2</v>
      </c>
      <c r="CJ642" s="5" t="str">
        <f t="shared" si="403"/>
        <v>Gia cường</v>
      </c>
      <c r="DN642" s="181"/>
      <c r="DP642" s="27"/>
      <c r="DQ642" s="27"/>
      <c r="DR642" s="5"/>
      <c r="DS642" s="5"/>
      <c r="DT642" s="27"/>
      <c r="DU642" s="27"/>
      <c r="DV642" s="82"/>
      <c r="DW642" s="82"/>
      <c r="DX642" s="82"/>
      <c r="DY642" s="70"/>
      <c r="DZ642" s="16"/>
      <c r="EH642" s="42"/>
      <c r="EI642" s="42"/>
      <c r="EJ642" s="42"/>
      <c r="EK642" s="24"/>
      <c r="EL642" s="26"/>
      <c r="EM642" s="26"/>
      <c r="EN642" s="24"/>
      <c r="EO642" s="26"/>
      <c r="EP642" s="24"/>
      <c r="EQ642" s="26"/>
      <c r="ER642" s="24"/>
      <c r="ES642" s="24"/>
      <c r="ET642" s="42"/>
      <c r="EU642" s="42"/>
      <c r="EV642" s="28"/>
      <c r="EX642" s="51"/>
      <c r="EY642" s="96"/>
      <c r="EZ642" s="52"/>
      <c r="FA642" s="54"/>
      <c r="FB642" s="5"/>
      <c r="FC642" s="56"/>
      <c r="FD642" s="55"/>
      <c r="FE642" s="54"/>
      <c r="FF642" s="52"/>
      <c r="FG642" s="5"/>
      <c r="FH642" s="57"/>
      <c r="FI642" s="6"/>
      <c r="FJ642" s="5"/>
    </row>
    <row r="643" spans="27:166">
      <c r="AA643" s="18" t="s">
        <v>131</v>
      </c>
      <c r="AB643" s="22" t="s">
        <v>343</v>
      </c>
      <c r="AC643" s="22" t="s">
        <v>211</v>
      </c>
      <c r="AD643" s="74">
        <v>6.47</v>
      </c>
      <c r="AE643" s="74">
        <v>10.5</v>
      </c>
      <c r="AF643" s="22">
        <v>724</v>
      </c>
      <c r="AG643" s="22">
        <v>874</v>
      </c>
      <c r="AH643" s="22">
        <v>816.4552427885651</v>
      </c>
      <c r="AI643" s="6">
        <v>8</v>
      </c>
      <c r="AJ643" s="6">
        <v>300</v>
      </c>
      <c r="AK643" s="6">
        <v>12</v>
      </c>
      <c r="AL643" s="6">
        <v>300</v>
      </c>
      <c r="AM643" s="6">
        <v>12</v>
      </c>
      <c r="AN643" s="5" t="str" cm="1">
        <f t="array" ref="AN643">_xll.Dce_Name_SectI(AF643, AG643, AJ643, AI643, AK643, "x", "-", $Q$14)</f>
        <v>(724-874)x300x8x12</v>
      </c>
      <c r="AO643" s="5">
        <f t="shared" si="368"/>
        <v>792.4552427885651</v>
      </c>
      <c r="AP643" s="27">
        <f t="shared" si="369"/>
        <v>135.39641942308521</v>
      </c>
      <c r="AQ643" s="27">
        <f t="shared" si="370"/>
        <v>149672.00629356262</v>
      </c>
      <c r="AR643" s="5">
        <f t="shared" si="371"/>
        <v>5403.3811423692314</v>
      </c>
      <c r="AS643" s="5">
        <f t="shared" si="372"/>
        <v>3666.3860662432589</v>
      </c>
      <c r="AT643" s="27">
        <f t="shared" si="373"/>
        <v>360.22540949128211</v>
      </c>
      <c r="AU643" s="27">
        <f t="shared" si="374"/>
        <v>2076.0047488425012</v>
      </c>
      <c r="AV643" s="82">
        <f t="shared" si="375"/>
        <v>4.8289369476924839E-7</v>
      </c>
      <c r="AW643" s="82">
        <f t="shared" si="376"/>
        <v>8736501.2082751244</v>
      </c>
      <c r="AX643" s="82">
        <f t="shared" si="377"/>
        <v>8.736501208275125E-6</v>
      </c>
      <c r="AY643" s="70">
        <f t="shared" si="378"/>
        <v>0.1455918056309819</v>
      </c>
      <c r="AZ643" s="16">
        <f t="shared" si="379"/>
        <v>603.34143209142383</v>
      </c>
      <c r="BA643" s="22" t="s">
        <v>327</v>
      </c>
      <c r="BB643" s="23">
        <v>-8.7655590854119509</v>
      </c>
      <c r="BC643" s="23">
        <v>11.719845726007406</v>
      </c>
      <c r="BD643" s="23">
        <v>0.22513833903462999</v>
      </c>
      <c r="BE643" s="23">
        <v>6.0982331503009295E-4</v>
      </c>
      <c r="BF643" s="23">
        <v>3.758860933183783E-2</v>
      </c>
      <c r="BG643" s="23">
        <v>174.55015227738113</v>
      </c>
      <c r="BH643" s="42" cm="1">
        <f t="array" ref="BH643">_xll.Bimoment(BE643,AY643,AD643,AE643,$O$75)</f>
        <v>-2.2079663278505982E-3</v>
      </c>
      <c r="BI643" s="42">
        <f t="shared" si="380"/>
        <v>3.5512784646737947E-2</v>
      </c>
      <c r="BJ643" s="42">
        <f t="shared" si="381"/>
        <v>1.627756350834362</v>
      </c>
      <c r="BK643" s="24">
        <f t="shared" si="382"/>
        <v>0.56785541403764106</v>
      </c>
      <c r="BL643" s="26" cm="1">
        <f t="array" ref="BL643">_xll.TCVN5575AnnexEHeSoCx(1,BK643)</f>
        <v>1.1132144585962358</v>
      </c>
      <c r="BM643" s="26">
        <f t="shared" si="383"/>
        <v>1.47</v>
      </c>
      <c r="BN643" s="24">
        <f t="shared" si="384"/>
        <v>1</v>
      </c>
      <c r="BO643" s="26" cm="1">
        <f t="array" ref="BO643">noisuy1chieu(BQ643*BN643,$C$92:$M$92,$C$93:$M$93)</f>
        <v>1.8386270999908447</v>
      </c>
      <c r="BP643" s="24">
        <f t="shared" si="385"/>
        <v>2.9814456310145541E-3</v>
      </c>
      <c r="BQ643" s="26">
        <f t="shared" si="386"/>
        <v>0.1969507558981389</v>
      </c>
      <c r="BR643" s="24">
        <f t="shared" si="387"/>
        <v>3.2690309473506319E-4</v>
      </c>
      <c r="BS643" s="24">
        <f t="shared" si="388"/>
        <v>3.8192567032683783E-5</v>
      </c>
      <c r="BT643" s="42">
        <f t="shared" si="389"/>
        <v>0.20025910462388852</v>
      </c>
      <c r="BU643" s="42">
        <f t="shared" si="390"/>
        <v>0.19997039409618614</v>
      </c>
      <c r="BV643" s="28">
        <f t="shared" si="391"/>
        <v>0.20025910462388852</v>
      </c>
      <c r="BW643" s="5" t="str">
        <f t="shared" si="392"/>
        <v>OK</v>
      </c>
      <c r="BX643" s="51">
        <v>1.2</v>
      </c>
      <c r="BY643" s="96" cm="1">
        <f t="array" ref="BY643">_xll.DCETCVNPhuLucFHeSoOnDinh(AE643*1000, BX643*1000, AH643, AI643, AJ643, AK643, AL643, AM643, $D$29)</f>
        <v>1</v>
      </c>
      <c r="BZ643" s="52">
        <f t="shared" si="393"/>
        <v>0.21924842909726611</v>
      </c>
      <c r="CA643" s="54">
        <f t="shared" si="394"/>
        <v>0.21961352475903387</v>
      </c>
      <c r="CB643" s="5" t="str">
        <f t="shared" si="395"/>
        <v>OK</v>
      </c>
      <c r="CC643" s="56">
        <f t="shared" si="396"/>
        <v>0.40527421278457681</v>
      </c>
      <c r="CD643" s="55">
        <f t="shared" si="397"/>
        <v>0.40527421278457681</v>
      </c>
      <c r="CE643" s="54">
        <f t="shared" si="398"/>
        <v>0.40527421278457681</v>
      </c>
      <c r="CF643" s="52">
        <f t="shared" si="399"/>
        <v>0.38</v>
      </c>
      <c r="CG643" s="5" t="str">
        <f t="shared" si="400"/>
        <v>Check</v>
      </c>
      <c r="CH643" s="57">
        <f t="shared" si="401"/>
        <v>3.2996062467960248</v>
      </c>
      <c r="CI643" s="6">
        <f t="shared" si="402"/>
        <v>3.2</v>
      </c>
      <c r="CJ643" s="5" t="str">
        <f t="shared" si="403"/>
        <v>Gia cường</v>
      </c>
      <c r="DN643" s="181"/>
      <c r="DP643" s="27"/>
      <c r="DQ643" s="27"/>
      <c r="DR643" s="5"/>
      <c r="DS643" s="5"/>
      <c r="DT643" s="27"/>
      <c r="DU643" s="27"/>
      <c r="DV643" s="82"/>
      <c r="DW643" s="82"/>
      <c r="DX643" s="82"/>
      <c r="DY643" s="70"/>
      <c r="DZ643" s="16"/>
      <c r="EH643" s="42"/>
      <c r="EI643" s="42"/>
      <c r="EJ643" s="42"/>
      <c r="EK643" s="24"/>
      <c r="EL643" s="26"/>
      <c r="EM643" s="26"/>
      <c r="EN643" s="24"/>
      <c r="EO643" s="26"/>
      <c r="EP643" s="24"/>
      <c r="EQ643" s="26"/>
      <c r="ER643" s="24"/>
      <c r="ES643" s="24"/>
      <c r="ET643" s="42"/>
      <c r="EU643" s="42"/>
      <c r="EV643" s="28"/>
      <c r="EX643" s="51"/>
      <c r="EY643" s="96"/>
      <c r="EZ643" s="52"/>
      <c r="FA643" s="54"/>
      <c r="FB643" s="5"/>
      <c r="FC643" s="56"/>
      <c r="FD643" s="55"/>
      <c r="FE643" s="54"/>
      <c r="FF643" s="52"/>
      <c r="FG643" s="5"/>
      <c r="FH643" s="57"/>
      <c r="FI643" s="6"/>
      <c r="FJ643" s="5"/>
    </row>
    <row r="644" spans="27:166">
      <c r="AA644" s="18" t="s">
        <v>131</v>
      </c>
      <c r="AB644" s="22" t="s">
        <v>343</v>
      </c>
      <c r="AC644" s="22" t="s">
        <v>211</v>
      </c>
      <c r="AD644" s="74">
        <v>9.2899999999999991</v>
      </c>
      <c r="AE644" s="74">
        <v>10.5</v>
      </c>
      <c r="AF644" s="22">
        <v>724</v>
      </c>
      <c r="AG644" s="22">
        <v>874</v>
      </c>
      <c r="AH644" s="22">
        <v>856.73657033341397</v>
      </c>
      <c r="AI644" s="6">
        <v>8</v>
      </c>
      <c r="AJ644" s="6">
        <v>300</v>
      </c>
      <c r="AK644" s="6">
        <v>12</v>
      </c>
      <c r="AL644" s="6">
        <v>300</v>
      </c>
      <c r="AM644" s="6">
        <v>12</v>
      </c>
      <c r="AN644" s="5" t="str" cm="1">
        <f t="array" ref="AN644">_xll.Dce_Name_SectI(AF644, AG644, AJ644, AI644, AK644, "x", "-", $Q$14)</f>
        <v>(724-874)x300x8x12</v>
      </c>
      <c r="AO644" s="5">
        <f t="shared" si="368"/>
        <v>832.73657033341397</v>
      </c>
      <c r="AP644" s="27">
        <f t="shared" si="369"/>
        <v>138.6189256266731</v>
      </c>
      <c r="AQ644" s="27">
        <f t="shared" si="370"/>
        <v>166950.4396903282</v>
      </c>
      <c r="AR644" s="5">
        <f t="shared" si="371"/>
        <v>5403.5530093667558</v>
      </c>
      <c r="AS644" s="5">
        <f t="shared" si="372"/>
        <v>3897.3576119286358</v>
      </c>
      <c r="AT644" s="27">
        <f t="shared" si="373"/>
        <v>360.23686729111705</v>
      </c>
      <c r="AU644" s="27">
        <f t="shared" si="374"/>
        <v>2213.976022170802</v>
      </c>
      <c r="AV644" s="82">
        <f t="shared" si="375"/>
        <v>4.89768374670236E-7</v>
      </c>
      <c r="AW644" s="82">
        <f t="shared" si="376"/>
        <v>9633328.2889918946</v>
      </c>
      <c r="AX644" s="82">
        <f t="shared" si="377"/>
        <v>9.6333282889918949E-6</v>
      </c>
      <c r="AY644" s="70">
        <f t="shared" si="378"/>
        <v>0.13963269631800207</v>
      </c>
      <c r="AZ644" s="16">
        <f t="shared" si="379"/>
        <v>633.55242775006047</v>
      </c>
      <c r="BA644" s="22" t="s">
        <v>327</v>
      </c>
      <c r="BB644" s="23">
        <v>-7.910780097288268</v>
      </c>
      <c r="BC644" s="23">
        <v>10.869657936657944</v>
      </c>
      <c r="BD644" s="23">
        <v>0.22513833903462999</v>
      </c>
      <c r="BE644" s="23">
        <v>6.0982331503009295E-4</v>
      </c>
      <c r="BF644" s="23">
        <v>0.67240959176180448</v>
      </c>
      <c r="BG644" s="23">
        <v>142.68772757858392</v>
      </c>
      <c r="BH644" s="42" cm="1">
        <f t="array" ref="BH644">_xll.Bimoment(BE644,AY644,AD644,AE644,$O$75)</f>
        <v>2.0443261907988918E-3</v>
      </c>
      <c r="BI644" s="42">
        <f t="shared" si="380"/>
        <v>3.3794951947482076E-2</v>
      </c>
      <c r="BJ644" s="42">
        <f t="shared" si="381"/>
        <v>1.5096747134247144</v>
      </c>
      <c r="BK644" s="24">
        <f t="shared" si="382"/>
        <v>0.54038697954603754</v>
      </c>
      <c r="BL644" s="26" cm="1">
        <f t="array" ref="BL644">_xll.TCVN5575AnnexEHeSoCx(1,BK644)</f>
        <v>1.1159613020453962</v>
      </c>
      <c r="BM644" s="26">
        <f t="shared" si="383"/>
        <v>1.47</v>
      </c>
      <c r="BN644" s="24">
        <f t="shared" si="384"/>
        <v>1</v>
      </c>
      <c r="BO644" s="26" cm="1">
        <f t="array" ref="BO644">noisuy1chieu(BQ644*BN644,$C$92:$M$92,$C$93:$M$93)</f>
        <v>1.7427679300308228</v>
      </c>
      <c r="BP644" s="24">
        <f t="shared" si="385"/>
        <v>2.6281565787318797E-3</v>
      </c>
      <c r="BQ644" s="26">
        <f t="shared" si="386"/>
        <v>0.15108511561197147</v>
      </c>
      <c r="BR644" s="24">
        <f t="shared" si="387"/>
        <v>5.847670050948859E-3</v>
      </c>
      <c r="BS644" s="24">
        <f t="shared" si="388"/>
        <v>3.5528042849481548E-5</v>
      </c>
      <c r="BT644" s="42">
        <f t="shared" si="389"/>
        <v>0.15956094224165221</v>
      </c>
      <c r="BU644" s="42">
        <f t="shared" si="390"/>
        <v>0.15374880023355283</v>
      </c>
      <c r="BV644" s="28">
        <f t="shared" si="391"/>
        <v>0.15956094224165221</v>
      </c>
      <c r="BW644" s="5" t="str">
        <f t="shared" si="392"/>
        <v>OK</v>
      </c>
      <c r="BX644" s="51">
        <v>1.2</v>
      </c>
      <c r="BY644" s="96" cm="1">
        <f t="array" ref="BY644">_xll.DCETCVNPhuLucFHeSoOnDinh(AE644*1000, BX644*1000, AH644, AI644, AJ644, AK644, AL644, AM644, $D$29)</f>
        <v>1</v>
      </c>
      <c r="BZ644" s="52">
        <f t="shared" si="393"/>
        <v>0.16860514233801488</v>
      </c>
      <c r="CA644" s="54">
        <f t="shared" si="394"/>
        <v>0.17448834043181322</v>
      </c>
      <c r="CB644" s="5" t="str">
        <f t="shared" si="395"/>
        <v>OK</v>
      </c>
      <c r="CC644" s="56">
        <f t="shared" si="396"/>
        <v>0.40527421278457681</v>
      </c>
      <c r="CD644" s="55">
        <f t="shared" si="397"/>
        <v>0.40527421278457681</v>
      </c>
      <c r="CE644" s="54">
        <f t="shared" si="398"/>
        <v>0.40527421278457681</v>
      </c>
      <c r="CF644" s="52">
        <f t="shared" si="399"/>
        <v>0.38</v>
      </c>
      <c r="CG644" s="5" t="str">
        <f t="shared" si="400"/>
        <v>Check</v>
      </c>
      <c r="CH644" s="57">
        <f t="shared" si="401"/>
        <v>3.4673286780698911</v>
      </c>
      <c r="CI644" s="6">
        <f t="shared" si="402"/>
        <v>3.2</v>
      </c>
      <c r="CJ644" s="5" t="str">
        <f t="shared" si="403"/>
        <v>Gia cường</v>
      </c>
      <c r="DN644" s="181"/>
      <c r="DP644" s="27"/>
      <c r="DQ644" s="27"/>
      <c r="DR644" s="5"/>
      <c r="DS644" s="5"/>
      <c r="DT644" s="27"/>
      <c r="DU644" s="27"/>
      <c r="DV644" s="82"/>
      <c r="DW644" s="82"/>
      <c r="DX644" s="82"/>
      <c r="DY644" s="70"/>
      <c r="DZ644" s="16"/>
      <c r="EH644" s="42"/>
      <c r="EI644" s="42"/>
      <c r="EJ644" s="42"/>
      <c r="EK644" s="24"/>
      <c r="EL644" s="26"/>
      <c r="EM644" s="26"/>
      <c r="EN644" s="24"/>
      <c r="EO644" s="26"/>
      <c r="EP644" s="24"/>
      <c r="EQ644" s="26"/>
      <c r="ER644" s="24"/>
      <c r="ES644" s="24"/>
      <c r="ET644" s="42"/>
      <c r="EU644" s="42"/>
      <c r="EV644" s="28"/>
      <c r="EX644" s="51"/>
      <c r="EY644" s="96"/>
      <c r="EZ644" s="52"/>
      <c r="FA644" s="54"/>
      <c r="FB644" s="5"/>
      <c r="FC644" s="56"/>
      <c r="FD644" s="55"/>
      <c r="FE644" s="54"/>
      <c r="FF644" s="52"/>
      <c r="FG644" s="5"/>
      <c r="FH644" s="57"/>
      <c r="FI644" s="6"/>
      <c r="FJ644" s="5"/>
    </row>
    <row r="645" spans="27:166">
      <c r="AA645" s="18" t="s">
        <v>131</v>
      </c>
      <c r="AB645" s="22" t="s">
        <v>343</v>
      </c>
      <c r="AC645" s="22" t="s">
        <v>211</v>
      </c>
      <c r="AD645" s="74">
        <v>9.2899999999999991</v>
      </c>
      <c r="AE645" s="74">
        <v>10.5</v>
      </c>
      <c r="AF645" s="22">
        <v>724</v>
      </c>
      <c r="AG645" s="22">
        <v>874</v>
      </c>
      <c r="AH645" s="22">
        <v>856.73657033341397</v>
      </c>
      <c r="AI645" s="6">
        <v>8</v>
      </c>
      <c r="AJ645" s="6">
        <v>300</v>
      </c>
      <c r="AK645" s="6">
        <v>12</v>
      </c>
      <c r="AL645" s="6">
        <v>300</v>
      </c>
      <c r="AM645" s="6">
        <v>12</v>
      </c>
      <c r="AN645" s="5" t="str" cm="1">
        <f t="array" ref="AN645">_xll.Dce_Name_SectI(AF645, AG645, AJ645, AI645, AK645, "x", "-", $Q$14)</f>
        <v>(724-874)x300x8x12</v>
      </c>
      <c r="AO645" s="5">
        <f t="shared" si="368"/>
        <v>832.73657033341397</v>
      </c>
      <c r="AP645" s="27">
        <f t="shared" si="369"/>
        <v>138.6189256266731</v>
      </c>
      <c r="AQ645" s="27">
        <f t="shared" si="370"/>
        <v>166950.4396903282</v>
      </c>
      <c r="AR645" s="5">
        <f t="shared" si="371"/>
        <v>5403.5530093667558</v>
      </c>
      <c r="AS645" s="5">
        <f t="shared" si="372"/>
        <v>3897.3576119286358</v>
      </c>
      <c r="AT645" s="27">
        <f t="shared" si="373"/>
        <v>360.23686729111705</v>
      </c>
      <c r="AU645" s="27">
        <f t="shared" si="374"/>
        <v>2213.976022170802</v>
      </c>
      <c r="AV645" s="82">
        <f t="shared" si="375"/>
        <v>4.89768374670236E-7</v>
      </c>
      <c r="AW645" s="82">
        <f t="shared" si="376"/>
        <v>9633328.2889918946</v>
      </c>
      <c r="AX645" s="82">
        <f t="shared" si="377"/>
        <v>9.6333282889918949E-6</v>
      </c>
      <c r="AY645" s="70">
        <f t="shared" si="378"/>
        <v>0.13963269631800207</v>
      </c>
      <c r="AZ645" s="16">
        <f t="shared" si="379"/>
        <v>633.55242775006047</v>
      </c>
      <c r="BA645" s="22" t="s">
        <v>327</v>
      </c>
      <c r="BB645" s="23">
        <v>-7.0801024420652539</v>
      </c>
      <c r="BC645" s="23">
        <v>11.696173993077537</v>
      </c>
      <c r="BD645" s="23">
        <v>0.86637666571280647</v>
      </c>
      <c r="BE645" s="23">
        <v>3.9531662833503955E-2</v>
      </c>
      <c r="BF645" s="23">
        <v>0.71072374537440197</v>
      </c>
      <c r="BG645" s="23">
        <v>143.47210111479762</v>
      </c>
      <c r="BH645" s="42" cm="1">
        <f t="array" ref="BH645">_xll.Bimoment(BE645,AY645,AD645,AE645,$O$75)</f>
        <v>0.13252299757082139</v>
      </c>
      <c r="BI645" s="42">
        <f t="shared" si="380"/>
        <v>0.13004963042603071</v>
      </c>
      <c r="BJ645" s="42">
        <f t="shared" si="381"/>
        <v>1.6244686101496577</v>
      </c>
      <c r="BK645" s="24">
        <f t="shared" si="382"/>
        <v>0.54038697954603754</v>
      </c>
      <c r="BL645" s="26" cm="1">
        <f t="array" ref="BL645">_xll.TCVN5575AnnexEHeSoCx(1,BK645)</f>
        <v>1.1159613020453962</v>
      </c>
      <c r="BM645" s="26">
        <f t="shared" si="383"/>
        <v>1.47</v>
      </c>
      <c r="BN645" s="24">
        <f t="shared" si="384"/>
        <v>1</v>
      </c>
      <c r="BO645" s="26" cm="1">
        <f t="array" ref="BO645">noisuy1chieu(BQ645*BN645,$C$92:$M$92,$C$93:$M$93)</f>
        <v>1.7445037364959717</v>
      </c>
      <c r="BP645" s="24">
        <f t="shared" si="385"/>
        <v>2.3521849403433598E-3</v>
      </c>
      <c r="BQ645" s="26">
        <f t="shared" si="386"/>
        <v>0.15191565071413399</v>
      </c>
      <c r="BR645" s="24">
        <f t="shared" si="387"/>
        <v>6.1808725087258267E-3</v>
      </c>
      <c r="BS645" s="24">
        <f t="shared" si="388"/>
        <v>2.3008059809362389E-3</v>
      </c>
      <c r="BT645" s="42">
        <f t="shared" si="389"/>
        <v>0.16044870816320317</v>
      </c>
      <c r="BU645" s="42">
        <f t="shared" si="390"/>
        <v>0.15656864163541359</v>
      </c>
      <c r="BV645" s="28">
        <f t="shared" si="391"/>
        <v>0.16044870816320317</v>
      </c>
      <c r="BW645" s="5" t="str">
        <f t="shared" si="392"/>
        <v>OK</v>
      </c>
      <c r="BX645" s="51">
        <v>1.2</v>
      </c>
      <c r="BY645" s="96" cm="1">
        <f t="array" ref="BY645">_xll.DCETCVNPhuLucFHeSoOnDinh(AE645*1000, BX645*1000, AH645, AI645, AJ645, AK645, AL645, AM645, $D$29)</f>
        <v>1</v>
      </c>
      <c r="BZ645" s="52">
        <f t="shared" si="393"/>
        <v>0.16953198737201861</v>
      </c>
      <c r="CA645" s="54">
        <f t="shared" si="394"/>
        <v>0.17801366586168066</v>
      </c>
      <c r="CB645" s="5" t="str">
        <f t="shared" si="395"/>
        <v>OK</v>
      </c>
      <c r="CC645" s="56">
        <f t="shared" si="396"/>
        <v>0.40527421278457681</v>
      </c>
      <c r="CD645" s="55">
        <f t="shared" si="397"/>
        <v>0.40527421278457681</v>
      </c>
      <c r="CE645" s="54">
        <f t="shared" si="398"/>
        <v>0.40527421278457681</v>
      </c>
      <c r="CF645" s="52">
        <f t="shared" si="399"/>
        <v>0.38</v>
      </c>
      <c r="CG645" s="5" t="str">
        <f t="shared" si="400"/>
        <v>Check</v>
      </c>
      <c r="CH645" s="57">
        <f t="shared" si="401"/>
        <v>3.4673286780698911</v>
      </c>
      <c r="CI645" s="6">
        <f t="shared" si="402"/>
        <v>3.2</v>
      </c>
      <c r="CJ645" s="5" t="str">
        <f t="shared" si="403"/>
        <v>Gia cường</v>
      </c>
      <c r="DN645" s="181"/>
      <c r="DP645" s="27"/>
      <c r="DQ645" s="27"/>
      <c r="DR645" s="5"/>
      <c r="DS645" s="5"/>
      <c r="DT645" s="27"/>
      <c r="DU645" s="27"/>
      <c r="DV645" s="82"/>
      <c r="DW645" s="82"/>
      <c r="DX645" s="82"/>
      <c r="DY645" s="70"/>
      <c r="DZ645" s="16"/>
      <c r="EH645" s="42"/>
      <c r="EI645" s="42"/>
      <c r="EJ645" s="42"/>
      <c r="EK645" s="24"/>
      <c r="EL645" s="26"/>
      <c r="EM645" s="26"/>
      <c r="EN645" s="24"/>
      <c r="EO645" s="26"/>
      <c r="EP645" s="24"/>
      <c r="EQ645" s="26"/>
      <c r="ER645" s="24"/>
      <c r="ES645" s="24"/>
      <c r="ET645" s="42"/>
      <c r="EU645" s="42"/>
      <c r="EV645" s="28"/>
      <c r="EX645" s="51"/>
      <c r="EY645" s="96"/>
      <c r="EZ645" s="52"/>
      <c r="FA645" s="54"/>
      <c r="FB645" s="5"/>
      <c r="FC645" s="56"/>
      <c r="FD645" s="55"/>
      <c r="FE645" s="54"/>
      <c r="FF645" s="52"/>
      <c r="FG645" s="5"/>
      <c r="FH645" s="57"/>
      <c r="FI645" s="6"/>
      <c r="FJ645" s="5"/>
    </row>
    <row r="646" spans="27:166">
      <c r="AA646" s="18" t="s">
        <v>131</v>
      </c>
      <c r="AB646" s="22" t="s">
        <v>343</v>
      </c>
      <c r="AC646" s="22" t="s">
        <v>211</v>
      </c>
      <c r="AD646" s="74">
        <v>10.5</v>
      </c>
      <c r="AE646" s="74">
        <v>10.5</v>
      </c>
      <c r="AF646" s="22">
        <v>724</v>
      </c>
      <c r="AG646" s="22">
        <v>874</v>
      </c>
      <c r="AH646" s="22">
        <v>874</v>
      </c>
      <c r="AI646" s="6">
        <v>8</v>
      </c>
      <c r="AJ646" s="6">
        <v>300</v>
      </c>
      <c r="AK646" s="6">
        <v>12</v>
      </c>
      <c r="AL646" s="6">
        <v>300</v>
      </c>
      <c r="AM646" s="6">
        <v>12</v>
      </c>
      <c r="AN646" s="5" t="str" cm="1">
        <f t="array" ref="AN646">_xll.Dce_Name_SectI(AF646, AG646, AJ646, AI646, AK646, "x", "-", $Q$14)</f>
        <v>(724-874)x300x8x12</v>
      </c>
      <c r="AO646" s="5">
        <f t="shared" si="368"/>
        <v>850</v>
      </c>
      <c r="AP646" s="27">
        <f t="shared" si="369"/>
        <v>140</v>
      </c>
      <c r="AQ646" s="27">
        <f t="shared" si="370"/>
        <v>174698.22666666668</v>
      </c>
      <c r="AR646" s="5">
        <f t="shared" si="371"/>
        <v>5403.626666666667</v>
      </c>
      <c r="AS646" s="5">
        <f t="shared" si="372"/>
        <v>3997.6710907704046</v>
      </c>
      <c r="AT646" s="27">
        <f t="shared" si="373"/>
        <v>360.24177777777783</v>
      </c>
      <c r="AU646" s="27">
        <f t="shared" si="374"/>
        <v>2274.1</v>
      </c>
      <c r="AV646" s="82">
        <f t="shared" si="375"/>
        <v>4.9271466666666671E-7</v>
      </c>
      <c r="AW646" s="82">
        <f t="shared" si="376"/>
        <v>10031094</v>
      </c>
      <c r="AX646" s="82">
        <f t="shared" si="377"/>
        <v>1.0031094E-5</v>
      </c>
      <c r="AY646" s="70">
        <f t="shared" si="378"/>
        <v>0.13724721180314908</v>
      </c>
      <c r="AZ646" s="16">
        <f t="shared" si="379"/>
        <v>646.5</v>
      </c>
      <c r="BA646" s="22" t="s">
        <v>327</v>
      </c>
      <c r="BB646" s="23">
        <v>-6.7114888785696367</v>
      </c>
      <c r="BC646" s="23">
        <v>11.312666672809124</v>
      </c>
      <c r="BD646" s="23">
        <v>0.86637666571280647</v>
      </c>
      <c r="BE646" s="23">
        <v>3.9531662833503955E-2</v>
      </c>
      <c r="BF646" s="23">
        <v>0.33624053895689937</v>
      </c>
      <c r="BG646" s="23">
        <v>129.56854194639925</v>
      </c>
      <c r="BH646" s="42" cm="1">
        <f t="array" ref="BH646">_xll.Bimoment(BE646,AY646,AD646,AE646,$O$75)</f>
        <v>0.35121688734184076</v>
      </c>
      <c r="BI646" s="42">
        <f t="shared" si="380"/>
        <v>0.12740833319305978</v>
      </c>
      <c r="BJ646" s="42">
        <f t="shared" si="381"/>
        <v>1.5712037045568228</v>
      </c>
      <c r="BK646" s="24">
        <f t="shared" si="382"/>
        <v>0.52941176470588236</v>
      </c>
      <c r="BL646" s="26" cm="1">
        <f t="array" ref="BL646">_xll.TCVN5575AnnexEHeSoCx(1,BK646)</f>
        <v>1.1170588235294117</v>
      </c>
      <c r="BM646" s="26">
        <f t="shared" si="383"/>
        <v>1.47</v>
      </c>
      <c r="BN646" s="24">
        <f t="shared" si="384"/>
        <v>1</v>
      </c>
      <c r="BO646" s="26" cm="1">
        <f t="array" ref="BO646">noisuy1chieu(BQ646*BN646,$C$92:$M$92,$C$93:$M$93)</f>
        <v>1.7062654495239258</v>
      </c>
      <c r="BP646" s="24">
        <f t="shared" si="385"/>
        <v>2.207726604792644E-3</v>
      </c>
      <c r="BQ646" s="26">
        <f t="shared" si="386"/>
        <v>0.13361983180438308</v>
      </c>
      <c r="BR646" s="24">
        <f t="shared" si="387"/>
        <v>2.9241060090422996E-3</v>
      </c>
      <c r="BS646" s="24">
        <f t="shared" si="388"/>
        <v>6.10946912001358E-3</v>
      </c>
      <c r="BT646" s="42">
        <f t="shared" si="389"/>
        <v>0.13875166441821804</v>
      </c>
      <c r="BU646" s="42">
        <f t="shared" si="390"/>
        <v>0.14193702752918932</v>
      </c>
      <c r="BV646" s="28">
        <f t="shared" si="391"/>
        <v>0.14193702752918932</v>
      </c>
      <c r="BW646" s="5" t="str">
        <f t="shared" si="392"/>
        <v>OK</v>
      </c>
      <c r="BX646" s="51">
        <v>1.2</v>
      </c>
      <c r="BY646" s="96" cm="1">
        <f t="array" ref="BY646">_xll.DCETCVNPhuLucFHeSoOnDinh(AE646*1000, BX646*1000, AH646, AI646, AJ646, AK646, AL646, AM646, $D$29)</f>
        <v>1</v>
      </c>
      <c r="BZ646" s="52">
        <f t="shared" si="393"/>
        <v>0.14926121211560198</v>
      </c>
      <c r="CA646" s="54">
        <f t="shared" si="394"/>
        <v>0.15829478724465787</v>
      </c>
      <c r="CB646" s="5" t="str">
        <f t="shared" si="395"/>
        <v>OK</v>
      </c>
      <c r="CC646" s="56">
        <f t="shared" si="396"/>
        <v>0.40527421278457681</v>
      </c>
      <c r="CD646" s="55">
        <f t="shared" si="397"/>
        <v>0.40527421278457681</v>
      </c>
      <c r="CE646" s="54">
        <f t="shared" si="398"/>
        <v>0.40527421278457681</v>
      </c>
      <c r="CF646" s="52">
        <f t="shared" si="399"/>
        <v>0.38</v>
      </c>
      <c r="CG646" s="5" t="str">
        <f t="shared" si="400"/>
        <v>Check</v>
      </c>
      <c r="CH646" s="57">
        <f t="shared" si="401"/>
        <v>3.5392097349338045</v>
      </c>
      <c r="CI646" s="6">
        <f t="shared" si="402"/>
        <v>3.2</v>
      </c>
      <c r="CJ646" s="5" t="str">
        <f t="shared" si="403"/>
        <v>Gia cường</v>
      </c>
      <c r="DN646" s="181"/>
      <c r="DP646" s="27"/>
      <c r="DQ646" s="27"/>
      <c r="DR646" s="5"/>
      <c r="DS646" s="5"/>
      <c r="DT646" s="27"/>
      <c r="DU646" s="27"/>
      <c r="DV646" s="82"/>
      <c r="DW646" s="82"/>
      <c r="DX646" s="82"/>
      <c r="DY646" s="70"/>
      <c r="DZ646" s="16"/>
      <c r="EH646" s="42"/>
      <c r="EI646" s="42"/>
      <c r="EJ646" s="42"/>
      <c r="EK646" s="24"/>
      <c r="EL646" s="26"/>
      <c r="EM646" s="26"/>
      <c r="EN646" s="24"/>
      <c r="EO646" s="26"/>
      <c r="EP646" s="24"/>
      <c r="EQ646" s="26"/>
      <c r="ER646" s="24"/>
      <c r="ES646" s="24"/>
      <c r="ET646" s="42"/>
      <c r="EU646" s="42"/>
      <c r="EV646" s="28"/>
      <c r="EX646" s="51"/>
      <c r="EY646" s="96"/>
      <c r="EZ646" s="52"/>
      <c r="FA646" s="54"/>
      <c r="FB646" s="5"/>
      <c r="FC646" s="56"/>
      <c r="FD646" s="55"/>
      <c r="FE646" s="54"/>
      <c r="FF646" s="52"/>
      <c r="FG646" s="5"/>
      <c r="FH646" s="57"/>
      <c r="FI646" s="6"/>
      <c r="FJ646" s="5"/>
    </row>
  </sheetData>
  <mergeCells count="93">
    <mergeCell ref="FH19:FJ20"/>
    <mergeCell ref="DB21:DC21"/>
    <mergeCell ref="EK21:EK22"/>
    <mergeCell ref="EL21:EL22"/>
    <mergeCell ref="EP21:EV21"/>
    <mergeCell ref="EW21:EW22"/>
    <mergeCell ref="FB21:FB22"/>
    <mergeCell ref="FI21:FJ21"/>
    <mergeCell ref="EA21:EA22"/>
    <mergeCell ref="DA19:EG20"/>
    <mergeCell ref="EM21:EM22"/>
    <mergeCell ref="EN21:EN22"/>
    <mergeCell ref="EO21:EO22"/>
    <mergeCell ref="EY21:EY22"/>
    <mergeCell ref="FA21:FA22"/>
    <mergeCell ref="FC21:FC22"/>
    <mergeCell ref="DA11:FJ11"/>
    <mergeCell ref="DA12:FJ12"/>
    <mergeCell ref="DB14:DC14"/>
    <mergeCell ref="DB15:DC15"/>
    <mergeCell ref="DK18:DL18"/>
    <mergeCell ref="B83:N84"/>
    <mergeCell ref="AA11:CJ11"/>
    <mergeCell ref="AA12:CJ12"/>
    <mergeCell ref="AK18:AL18"/>
    <mergeCell ref="AK17:AL17"/>
    <mergeCell ref="AK16:AL16"/>
    <mergeCell ref="AA19:BG20"/>
    <mergeCell ref="AH14:AI14"/>
    <mergeCell ref="AK14:AL14"/>
    <mergeCell ref="AH15:AI15"/>
    <mergeCell ref="AK15:AL15"/>
    <mergeCell ref="CH19:CJ20"/>
    <mergeCell ref="CH21:CH22"/>
    <mergeCell ref="B11:J12"/>
    <mergeCell ref="O11:Q12"/>
    <mergeCell ref="AB21:AC21"/>
    <mergeCell ref="EH19:EW20"/>
    <mergeCell ref="EX19:FB20"/>
    <mergeCell ref="FC19:FG20"/>
    <mergeCell ref="BA21:BA22"/>
    <mergeCell ref="K11:N12"/>
    <mergeCell ref="FG21:FG22"/>
    <mergeCell ref="CI21:CJ21"/>
    <mergeCell ref="BH19:BW20"/>
    <mergeCell ref="BP21:BV21"/>
    <mergeCell ref="CC21:CC22"/>
    <mergeCell ref="CD21:CD22"/>
    <mergeCell ref="CC19:CG20"/>
    <mergeCell ref="CE21:CE22"/>
    <mergeCell ref="BX19:CB20"/>
    <mergeCell ref="CF21:CF22"/>
    <mergeCell ref="CG21:CG22"/>
    <mergeCell ref="B74:J74"/>
    <mergeCell ref="K74:N74"/>
    <mergeCell ref="O74:Q74"/>
    <mergeCell ref="B13:D13"/>
    <mergeCell ref="M62:N62"/>
    <mergeCell ref="G26:N26"/>
    <mergeCell ref="G31:G32"/>
    <mergeCell ref="C26:D26"/>
    <mergeCell ref="E26:F26"/>
    <mergeCell ref="E27:E28"/>
    <mergeCell ref="F27:F28"/>
    <mergeCell ref="B35:D35"/>
    <mergeCell ref="B75:J80"/>
    <mergeCell ref="O75:Q75"/>
    <mergeCell ref="FD21:FD22"/>
    <mergeCell ref="FE21:FE22"/>
    <mergeCell ref="FF21:FF22"/>
    <mergeCell ref="L67:M67"/>
    <mergeCell ref="B70:N70"/>
    <mergeCell ref="B71:E72"/>
    <mergeCell ref="F71:F72"/>
    <mergeCell ref="I71:I72"/>
    <mergeCell ref="J71:J72"/>
    <mergeCell ref="K71:K72"/>
    <mergeCell ref="L71:L72"/>
    <mergeCell ref="M71:M72"/>
    <mergeCell ref="N71:N72"/>
    <mergeCell ref="BY21:BY22"/>
    <mergeCell ref="FH21:FH22"/>
    <mergeCell ref="B73:E73"/>
    <mergeCell ref="BW21:BW22"/>
    <mergeCell ref="P42:Q42"/>
    <mergeCell ref="BK21:BK22"/>
    <mergeCell ref="BL21:BL22"/>
    <mergeCell ref="BM21:BM22"/>
    <mergeCell ref="BN21:BN22"/>
    <mergeCell ref="BO21:BO22"/>
    <mergeCell ref="CA21:CA22"/>
    <mergeCell ref="CB21:CB22"/>
    <mergeCell ref="C31:D31"/>
  </mergeCells>
  <conditionalFormatting sqref="N45:N46">
    <cfRule type="containsText" dxfId="9" priority="62" operator="containsText" text="Check">
      <formula>NOT(ISERROR(SEARCH("Check",N45)))</formula>
    </cfRule>
    <cfRule type="containsText" dxfId="8" priority="63" operator="containsText" text="OK">
      <formula>NOT(ISERROR(SEARCH("OK",N45)))</formula>
    </cfRule>
  </conditionalFormatting>
  <conditionalFormatting sqref="CJ23:CJ14179 CB23:CB14179 BW23:BW1000012 CG23:CG14179">
    <cfRule type="containsText" dxfId="7" priority="50" operator="containsText" text="Check">
      <formula>NOT(ISERROR(SEARCH("Check",BW23)))</formula>
    </cfRule>
    <cfRule type="cellIs" dxfId="6" priority="51" operator="equal">
      <formula>"OK"</formula>
    </cfRule>
  </conditionalFormatting>
  <conditionalFormatting sqref="N54">
    <cfRule type="containsText" dxfId="5" priority="38" operator="containsText" text="Check">
      <formula>NOT(ISERROR(SEARCH("Check",N54)))</formula>
    </cfRule>
    <cfRule type="containsText" dxfId="4" priority="39" operator="containsText" text="OK">
      <formula>NOT(ISERROR(SEARCH("OK",N54)))</formula>
    </cfRule>
  </conditionalFormatting>
  <conditionalFormatting sqref="N59">
    <cfRule type="containsText" dxfId="3" priority="18" operator="containsText" text="Check">
      <formula>NOT(ISERROR(SEARCH("Check",N59)))</formula>
    </cfRule>
    <cfRule type="containsText" dxfId="2" priority="19" operator="containsText" text="OK">
      <formula>NOT(ISERROR(SEARCH("OK",N59)))</formula>
    </cfRule>
  </conditionalFormatting>
  <conditionalFormatting sqref="FJ23:FJ14179 FB23:FB14179 EW23:EW1000012 FG23:FG14179">
    <cfRule type="containsText" dxfId="1" priority="1" operator="containsText" text="Check">
      <formula>NOT(ISERROR(SEARCH("Check",EW23)))</formula>
    </cfRule>
    <cfRule type="cellIs" dxfId="0" priority="2" operator="equal">
      <formula>"OK"</formula>
    </cfRule>
  </conditionalFormatting>
  <dataValidations disablePrompts="1" count="5">
    <dataValidation type="list" allowBlank="1" showInputMessage="1" showErrorMessage="1" sqref="M62" xr:uid="{00000000-0002-0000-0300-000000000000}">
      <formula1>"Tải trọng tĩnh,Tải trọng di dộng"</formula1>
    </dataValidation>
    <dataValidation type="list" allowBlank="1" showInputMessage="1" showErrorMessage="1" sqref="B73" xr:uid="{00000000-0002-0000-0300-000001000000}">
      <formula1>"Khi không có liên kết,Khi có liên kết"</formula1>
    </dataValidation>
    <dataValidation type="list" allowBlank="1" showInputMessage="1" showErrorMessage="1" sqref="K74:N74" xr:uid="{00000000-0002-0000-0300-000002000000}">
      <formula1>$O$76:$O$80</formula1>
    </dataValidation>
    <dataValidation type="list" allowBlank="1" showInputMessage="1" showErrorMessage="1" sqref="Q14" xr:uid="{F50A2F28-0E59-412F-979C-B8F44640033A}">
      <formula1>"H Tổng,H Bụng"</formula1>
    </dataValidation>
    <dataValidation type="list" allowBlank="1" showInputMessage="1" showErrorMessage="1" sqref="O11:Q12" xr:uid="{FF3C1546-0867-4675-893B-CAFD1FDBFAF9}">
      <formula1>$O$13:$O$15</formula1>
    </dataValidation>
  </dataValidations>
  <printOptions horizontalCentered="1"/>
  <pageMargins left="0.5" right="0.5" top="0.5" bottom="0.5" header="0.31496062992126" footer="0.31496062992126"/>
  <pageSetup fitToHeight="0" orientation="portrait" r:id="rId1"/>
  <rowBreaks count="1" manualBreakCount="1">
    <brk id="59" max="16383" man="1"/>
  </rowBreaks>
  <ignoredErrors>
    <ignoredError sqref="N46" evalError="1"/>
  </ignoredErrors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300-000003000000}">
          <x14:formula1>
            <xm:f>Data!$A$3:$A$99</xm:f>
          </x14:formula1>
          <xm:sqref>C26:D26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7A10B6-161D-4D25-8A45-E8AA83BFCE5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Data</vt:lpstr>
      <vt:lpstr>BiMoment</vt:lpstr>
      <vt:lpstr>Class23</vt:lpstr>
      <vt:lpstr>Pic!bf</vt:lpstr>
      <vt:lpstr>bf</vt:lpstr>
      <vt:lpstr>hm</vt:lpstr>
      <vt:lpstr>Pic!hw</vt:lpstr>
      <vt:lpstr>hw</vt:lpstr>
      <vt:lpstr>Class23!Print_Area</vt:lpstr>
      <vt:lpstr>Pic!tf</vt:lpstr>
      <vt:lpstr>tf</vt:lpstr>
      <vt:lpstr>Pic!tw</vt:lpstr>
      <vt:lpstr>tw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 Nguyen</dc:creator>
  <cp:lastModifiedBy>toan huynh vu minh</cp:lastModifiedBy>
  <cp:lastPrinted>2026-10-09T18:05:10Z</cp:lastPrinted>
  <dcterms:created xsi:type="dcterms:W3CDTF">2023-12-24T09:13:35Z</dcterms:created>
  <dcterms:modified xsi:type="dcterms:W3CDTF">2026-10-10T17:16:26Z</dcterms:modified>
</cp:coreProperties>
</file>