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dminwindesheim-my.sharepoint.com/personal/gl0109354_windesheim_nl/Documents/iSec/V20/Week 1/"/>
    </mc:Choice>
  </mc:AlternateContent>
  <xr:revisionPtr revIDLastSave="50" documentId="8_{6B4A7377-B82B-BB4A-95E7-70F8CE0BB552}" xr6:coauthVersionLast="45" xr6:coauthVersionMax="45" xr10:uidLastSave="{2031B59E-6285-1543-A9F8-DB6647354E04}"/>
  <bookViews>
    <workbookView xWindow="1000" yWindow="460" windowWidth="24000" windowHeight="17540" xr2:uid="{15BEBE9B-49B4-5543-9B2A-9AFB8E27E52A}"/>
  </bookViews>
  <sheets>
    <sheet name="Lab 1.3" sheetId="2" r:id="rId1"/>
    <sheet name="KBSD" sheetId="4" r:id="rId2"/>
    <sheet name="Li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2" l="1"/>
  <c r="B70" i="2"/>
  <c r="F63" i="2"/>
  <c r="E63" i="2"/>
  <c r="F62" i="2"/>
  <c r="E62" i="2"/>
  <c r="F61" i="2"/>
  <c r="E61" i="2"/>
  <c r="B48" i="2"/>
  <c r="B49" i="2" s="1"/>
  <c r="B17" i="4"/>
  <c r="F11" i="4"/>
  <c r="E11" i="4"/>
  <c r="F10" i="4"/>
  <c r="F9" i="4"/>
  <c r="F8" i="4"/>
  <c r="E7" i="4"/>
  <c r="F6" i="4"/>
  <c r="F5" i="4"/>
  <c r="F4" i="4"/>
  <c r="F2" i="4"/>
  <c r="E2" i="4"/>
  <c r="F12" i="4" s="1"/>
  <c r="F67" i="2" l="1"/>
  <c r="B69" i="2" s="1"/>
  <c r="F66" i="2"/>
  <c r="E41" i="2"/>
  <c r="E40" i="2"/>
  <c r="E39" i="2"/>
  <c r="F41" i="2"/>
  <c r="F40" i="2"/>
  <c r="F39" i="2"/>
  <c r="F68" i="2" l="1"/>
  <c r="B72" i="2" s="1"/>
  <c r="B73" i="2" s="1"/>
  <c r="B74" i="2" s="1"/>
  <c r="F45" i="2"/>
  <c r="F44" i="2"/>
  <c r="F46" i="2" l="1"/>
  <c r="B50" i="2" s="1"/>
  <c r="B51" i="2" s="1"/>
  <c r="B52" i="2" s="1"/>
  <c r="B47" i="2"/>
  <c r="B25" i="2"/>
  <c r="C22" i="2"/>
  <c r="B22" i="2"/>
  <c r="B12" i="2"/>
  <c r="C8" i="2"/>
  <c r="B8" i="2"/>
  <c r="B10" i="2" l="1"/>
  <c r="B9" i="2"/>
  <c r="B24" i="2"/>
  <c r="B23" i="2"/>
  <c r="B13" i="2"/>
  <c r="B26" i="2"/>
  <c r="B27" i="2" l="1"/>
  <c r="B28" i="2" s="1"/>
  <c r="B29" i="2" s="1"/>
  <c r="B14" i="2"/>
  <c r="B15" i="2" s="1"/>
  <c r="B16" i="2" s="1"/>
</calcChain>
</file>

<file path=xl/sharedStrings.xml><?xml version="1.0" encoding="utf-8"?>
<sst xmlns="http://schemas.openxmlformats.org/spreadsheetml/2006/main" count="121" uniqueCount="41">
  <si>
    <t>Beschikbaarheid</t>
  </si>
  <si>
    <t>Per jaar</t>
  </si>
  <si>
    <t>Aantal</t>
  </si>
  <si>
    <t>Totaal</t>
  </si>
  <si>
    <t>PFSense</t>
  </si>
  <si>
    <t>Vaste leverancier biedt:</t>
  </si>
  <si>
    <t>1 mogelijke firewall pfSense 99.998% €4000,- per jaar.</t>
  </si>
  <si>
    <t>HAL9001DB</t>
  </si>
  <si>
    <t xml:space="preserve">3 opties als DBserver </t>
  </si>
  <si>
    <t>HAL9002DB</t>
  </si>
  <si>
    <t xml:space="preserve">HAL9001DB (90%) a €5100,- per jaar. </t>
  </si>
  <si>
    <t>HAL9003DB</t>
  </si>
  <si>
    <t xml:space="preserve"> </t>
  </si>
  <si>
    <t>HAL9002DB (95%) a €7700,- per jaar.</t>
  </si>
  <si>
    <t>HAL9003DB (98%) a €12200,- per jaar.</t>
  </si>
  <si>
    <t>HAL9001W</t>
  </si>
  <si>
    <t xml:space="preserve">3 opties als webserver </t>
  </si>
  <si>
    <t>HAL9002W</t>
  </si>
  <si>
    <t>HAL9001W (80%) €2200,- per jaar.</t>
  </si>
  <si>
    <t>HAL9003W</t>
  </si>
  <si>
    <t>HAL9002W (90%) €3200,-  per jaar.</t>
  </si>
  <si>
    <t xml:space="preserve">HAL9003W (95%) €5100,- per jaar. </t>
  </si>
  <si>
    <t>Het correcte antwoord is 42.000,- (1 pfsense a 4000,-; 1 HAL9001W a 2200,-; 4 HAL9002W a 3200,-; 3 HAL9001DB a 5100;  en 1 HAL9002DB a 7700</t>
  </si>
  <si>
    <t>Firewall</t>
  </si>
  <si>
    <t>(F) Firewall</t>
  </si>
  <si>
    <t xml:space="preserve">(W) Webserver WH18017 </t>
  </si>
  <si>
    <t xml:space="preserve">(D) Databaseserver DB18017 </t>
  </si>
  <si>
    <t>Beschikbaarheid (F * W)</t>
  </si>
  <si>
    <t>24 * 365 dagen</t>
  </si>
  <si>
    <t>uren in een jaar</t>
  </si>
  <si>
    <t>uur</t>
  </si>
  <si>
    <t>uren beschikbaar p/j</t>
  </si>
  <si>
    <t>uur niet beschikbaar p/j</t>
  </si>
  <si>
    <t>Onbeschikbaar</t>
  </si>
  <si>
    <t>dagen niet beschikbaar p/j</t>
  </si>
  <si>
    <t>Beschikbaarheid (F * W * D)</t>
  </si>
  <si>
    <t>Deel 1: Berekening beschikbaarheid</t>
  </si>
  <si>
    <t>Deel 2: Berekening beschikbaarheid met redundantie</t>
  </si>
  <si>
    <t>Webserver WH18017</t>
  </si>
  <si>
    <t>Databaseserver DB18017</t>
  </si>
  <si>
    <t>Welke conclusie moet je trekken als je een beschikbaarheid van 99,99(9) % zou willen halen?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</si>
</sst>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€&quot;\ * #,##0.00_ ;_ &quot;€&quot;\ * \-#,##0.00_ ;_ &quot;€&quot;\ * &quot;-&quot;??_ ;_ @_ "/>
    <numFmt numFmtId="164" formatCode="0.0000000"/>
    <numFmt numFmtId="165" formatCode="0.000000000000%"/>
    <numFmt numFmtId="166" formatCode="0.000%"/>
    <numFmt numFmtId="170" formatCode="0.00000%"/>
    <numFmt numFmtId="171" formatCode="0.000"/>
    <numFmt numFmtId="172" formatCode="0.0000000000%"/>
    <numFmt numFmtId="173" formatCode="0.0000000000000000%"/>
    <numFmt numFmtId="174" formatCode="0.0000000000"/>
    <numFmt numFmtId="175" formatCode="0.000000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164" fontId="0" fillId="0" borderId="6" xfId="0" applyNumberFormat="1" applyBorder="1"/>
    <xf numFmtId="44" fontId="0" fillId="0" borderId="7" xfId="0" applyNumberFormat="1" applyBorder="1"/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44" fontId="0" fillId="0" borderId="10" xfId="0" applyNumberFormat="1" applyBorder="1"/>
    <xf numFmtId="165" fontId="0" fillId="0" borderId="12" xfId="0" applyNumberFormat="1" applyBorder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vertical="center"/>
    </xf>
    <xf numFmtId="9" fontId="0" fillId="0" borderId="0" xfId="0" applyNumberFormat="1"/>
    <xf numFmtId="44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164" fontId="0" fillId="0" borderId="9" xfId="0" applyNumberFormat="1" applyBorder="1"/>
    <xf numFmtId="0" fontId="0" fillId="0" borderId="0" xfId="0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quotePrefix="1" applyFont="1"/>
    <xf numFmtId="173" fontId="0" fillId="0" borderId="13" xfId="0" applyNumberFormat="1" applyBorder="1"/>
    <xf numFmtId="175" fontId="2" fillId="0" borderId="0" xfId="0" applyNumberFormat="1" applyFont="1"/>
    <xf numFmtId="174" fontId="2" fillId="0" borderId="0" xfId="0" applyNumberFormat="1" applyFont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3703-6463-824A-A670-E6580656F79F}">
  <dimension ref="A1:F74"/>
  <sheetViews>
    <sheetView tabSelected="1" topLeftCell="A31" zoomScale="180" zoomScaleNormal="180" workbookViewId="0">
      <selection activeCell="C41" sqref="C41"/>
    </sheetView>
  </sheetViews>
  <sheetFormatPr baseColWidth="10" defaultRowHeight="16" x14ac:dyDescent="0.2"/>
  <cols>
    <col min="1" max="1" width="25.5" bestFit="1" customWidth="1"/>
    <col min="2" max="2" width="19.83203125" bestFit="1" customWidth="1"/>
    <col min="3" max="3" width="12" customWidth="1"/>
    <col min="5" max="5" width="9.6640625" bestFit="1" customWidth="1"/>
    <col min="6" max="6" width="21.5" bestFit="1" customWidth="1"/>
  </cols>
  <sheetData>
    <row r="1" spans="1:4" x14ac:dyDescent="0.2">
      <c r="A1" s="23" t="s">
        <v>24</v>
      </c>
      <c r="B1" s="26">
        <v>0.99995000000000001</v>
      </c>
      <c r="C1" s="25">
        <v>3900</v>
      </c>
    </row>
    <row r="2" spans="1:4" x14ac:dyDescent="0.2">
      <c r="A2" s="23" t="s">
        <v>25</v>
      </c>
      <c r="B2" s="26">
        <v>0.9</v>
      </c>
      <c r="C2" s="25">
        <v>5000</v>
      </c>
    </row>
    <row r="3" spans="1:4" x14ac:dyDescent="0.2">
      <c r="A3" s="23" t="s">
        <v>26</v>
      </c>
      <c r="B3" s="26">
        <v>0.81</v>
      </c>
      <c r="C3" s="25">
        <v>2600</v>
      </c>
    </row>
    <row r="4" spans="1:4" x14ac:dyDescent="0.2">
      <c r="B4" s="26"/>
    </row>
    <row r="5" spans="1:4" x14ac:dyDescent="0.2">
      <c r="A5" s="29" t="s">
        <v>36</v>
      </c>
      <c r="B5" s="26"/>
    </row>
    <row r="6" spans="1:4" x14ac:dyDescent="0.2">
      <c r="A6" s="23" t="s">
        <v>24</v>
      </c>
      <c r="B6" s="26">
        <v>0.99995000000000001</v>
      </c>
      <c r="C6" s="25">
        <v>3900</v>
      </c>
    </row>
    <row r="7" spans="1:4" x14ac:dyDescent="0.2">
      <c r="A7" s="23" t="s">
        <v>25</v>
      </c>
      <c r="B7" s="26">
        <v>0.9</v>
      </c>
      <c r="C7" s="25">
        <v>5000</v>
      </c>
    </row>
    <row r="8" spans="1:4" x14ac:dyDescent="0.2">
      <c r="A8" s="23" t="s">
        <v>27</v>
      </c>
      <c r="B8" s="26">
        <f>B6*B7</f>
        <v>0.89995500000000006</v>
      </c>
      <c r="C8" s="25">
        <f>SUM(C6:C7)</f>
        <v>8900</v>
      </c>
      <c r="D8" t="s">
        <v>3</v>
      </c>
    </row>
    <row r="9" spans="1:4" x14ac:dyDescent="0.2">
      <c r="B9" s="38">
        <f>B8*100</f>
        <v>89.995500000000007</v>
      </c>
    </row>
    <row r="10" spans="1:4" x14ac:dyDescent="0.2">
      <c r="B10" s="26">
        <f>100%-B8</f>
        <v>0.10004499999999994</v>
      </c>
      <c r="C10" t="s">
        <v>33</v>
      </c>
    </row>
    <row r="11" spans="1:4" x14ac:dyDescent="0.2">
      <c r="B11" s="26"/>
    </row>
    <row r="12" spans="1:4" x14ac:dyDescent="0.2">
      <c r="A12" s="23" t="s">
        <v>28</v>
      </c>
      <c r="B12">
        <f>24*365</f>
        <v>8760</v>
      </c>
      <c r="C12" t="s">
        <v>29</v>
      </c>
    </row>
    <row r="13" spans="1:4" x14ac:dyDescent="0.2">
      <c r="A13" s="24">
        <v>0.01</v>
      </c>
      <c r="B13" s="27">
        <f>B12/100</f>
        <v>87.6</v>
      </c>
      <c r="C13" t="s">
        <v>30</v>
      </c>
    </row>
    <row r="14" spans="1:4" x14ac:dyDescent="0.2">
      <c r="B14">
        <f>B9*B13</f>
        <v>7883.6058000000003</v>
      </c>
      <c r="C14" t="s">
        <v>31</v>
      </c>
    </row>
    <row r="15" spans="1:4" x14ac:dyDescent="0.2">
      <c r="B15">
        <f>B12-B14</f>
        <v>876.39419999999973</v>
      </c>
      <c r="C15" t="s">
        <v>32</v>
      </c>
    </row>
    <row r="16" spans="1:4" x14ac:dyDescent="0.2">
      <c r="B16">
        <f>B15/24</f>
        <v>36.516424999999991</v>
      </c>
      <c r="C16" t="s">
        <v>34</v>
      </c>
    </row>
    <row r="19" spans="1:4" x14ac:dyDescent="0.2">
      <c r="A19" s="23" t="s">
        <v>24</v>
      </c>
      <c r="B19" s="28">
        <v>0.99995000000000001</v>
      </c>
      <c r="C19" s="25">
        <v>3900</v>
      </c>
    </row>
    <row r="20" spans="1:4" x14ac:dyDescent="0.2">
      <c r="A20" s="23" t="s">
        <v>25</v>
      </c>
      <c r="B20" s="28">
        <v>0.9</v>
      </c>
      <c r="C20" s="25">
        <v>5000</v>
      </c>
    </row>
    <row r="21" spans="1:4" x14ac:dyDescent="0.2">
      <c r="A21" s="23" t="s">
        <v>26</v>
      </c>
      <c r="B21" s="28">
        <v>0.81</v>
      </c>
      <c r="C21" s="25">
        <v>2600</v>
      </c>
    </row>
    <row r="22" spans="1:4" x14ac:dyDescent="0.2">
      <c r="A22" s="23" t="s">
        <v>35</v>
      </c>
      <c r="B22" s="28">
        <f>B19*B20*B21</f>
        <v>0.72896355000000013</v>
      </c>
      <c r="C22" s="25">
        <f>SUM(C19:C21)</f>
        <v>11500</v>
      </c>
      <c r="D22" t="s">
        <v>3</v>
      </c>
    </row>
    <row r="23" spans="1:4" x14ac:dyDescent="0.2">
      <c r="B23" s="37">
        <f>B22*100</f>
        <v>72.896355000000014</v>
      </c>
    </row>
    <row r="24" spans="1:4" x14ac:dyDescent="0.2">
      <c r="B24" s="26">
        <f>100%-B22</f>
        <v>0.27103644999999987</v>
      </c>
      <c r="C24" t="s">
        <v>33</v>
      </c>
    </row>
    <row r="25" spans="1:4" x14ac:dyDescent="0.2">
      <c r="A25" s="23" t="s">
        <v>28</v>
      </c>
      <c r="B25">
        <f>24*365</f>
        <v>8760</v>
      </c>
      <c r="C25" t="s">
        <v>29</v>
      </c>
    </row>
    <row r="26" spans="1:4" x14ac:dyDescent="0.2">
      <c r="A26" s="24">
        <v>0.01</v>
      </c>
      <c r="B26" s="27">
        <f>B25/100</f>
        <v>87.6</v>
      </c>
      <c r="C26" t="s">
        <v>30</v>
      </c>
    </row>
    <row r="27" spans="1:4" x14ac:dyDescent="0.2">
      <c r="B27">
        <f>B23*B26</f>
        <v>6385.720698000001</v>
      </c>
      <c r="C27" t="s">
        <v>31</v>
      </c>
    </row>
    <row r="28" spans="1:4" x14ac:dyDescent="0.2">
      <c r="B28">
        <f>B25-B27</f>
        <v>2374.279301999999</v>
      </c>
      <c r="C28" t="s">
        <v>32</v>
      </c>
    </row>
    <row r="29" spans="1:4" x14ac:dyDescent="0.2">
      <c r="B29">
        <f>B28/24</f>
        <v>98.928304249999954</v>
      </c>
      <c r="C29" t="s">
        <v>34</v>
      </c>
    </row>
    <row r="32" spans="1:4" x14ac:dyDescent="0.2">
      <c r="A32" s="30" t="s">
        <v>37</v>
      </c>
    </row>
    <row r="33" spans="1:6" x14ac:dyDescent="0.2">
      <c r="A33" s="23" t="s">
        <v>24</v>
      </c>
      <c r="B33" s="26">
        <v>0.99995000000000001</v>
      </c>
      <c r="C33" s="25">
        <v>3900</v>
      </c>
    </row>
    <row r="34" spans="1:6" x14ac:dyDescent="0.2">
      <c r="A34" s="23" t="s">
        <v>25</v>
      </c>
      <c r="B34" s="26">
        <v>0.9</v>
      </c>
      <c r="C34" s="25">
        <v>5000</v>
      </c>
    </row>
    <row r="35" spans="1:6" x14ac:dyDescent="0.2">
      <c r="A35" s="23" t="s">
        <v>26</v>
      </c>
      <c r="B35" s="26">
        <v>0.81</v>
      </c>
      <c r="C35" s="25">
        <v>2600</v>
      </c>
    </row>
    <row r="37" spans="1:6" ht="17" thickBot="1" x14ac:dyDescent="0.25">
      <c r="A37" s="33">
        <v>1</v>
      </c>
    </row>
    <row r="38" spans="1:6" x14ac:dyDescent="0.2">
      <c r="A38" s="1">
        <v>1</v>
      </c>
      <c r="B38" s="2" t="s">
        <v>0</v>
      </c>
      <c r="C38" s="3" t="s">
        <v>1</v>
      </c>
      <c r="D38" s="4" t="s">
        <v>2</v>
      </c>
      <c r="E38" s="4"/>
      <c r="F38" s="3" t="s">
        <v>3</v>
      </c>
    </row>
    <row r="39" spans="1:6" x14ac:dyDescent="0.2">
      <c r="A39" s="5" t="s">
        <v>23</v>
      </c>
      <c r="B39" s="6">
        <v>0.99995000000000001</v>
      </c>
      <c r="C39" s="7">
        <v>3900</v>
      </c>
      <c r="D39" s="39">
        <v>2</v>
      </c>
      <c r="E39" s="9">
        <f>$A$37-(($A$37-B39)^D39)</f>
        <v>0.99999999750000002</v>
      </c>
      <c r="F39" s="7">
        <f>D39*C39</f>
        <v>7800</v>
      </c>
    </row>
    <row r="40" spans="1:6" x14ac:dyDescent="0.2">
      <c r="A40" s="12" t="s">
        <v>38</v>
      </c>
      <c r="B40" s="6">
        <v>0.9</v>
      </c>
      <c r="C40" s="7">
        <v>5000</v>
      </c>
      <c r="D40" s="39">
        <v>2</v>
      </c>
      <c r="E40" s="9">
        <f>$A$37-(($A$37-B40)^D40)</f>
        <v>0.99</v>
      </c>
      <c r="F40" s="7">
        <f>D40*C40</f>
        <v>10000</v>
      </c>
    </row>
    <row r="41" spans="1:6" x14ac:dyDescent="0.2">
      <c r="A41" s="12" t="s">
        <v>39</v>
      </c>
      <c r="B41" s="6">
        <v>0.81</v>
      </c>
      <c r="C41" s="7">
        <v>2600</v>
      </c>
      <c r="D41" s="39">
        <v>2</v>
      </c>
      <c r="E41" s="9">
        <f>$A$37-(($A$37-B41)^D41)</f>
        <v>0.96389999999999998</v>
      </c>
      <c r="F41" s="7">
        <f>D41*C41</f>
        <v>5200</v>
      </c>
    </row>
    <row r="42" spans="1:6" x14ac:dyDescent="0.2">
      <c r="A42" s="12" t="s">
        <v>12</v>
      </c>
      <c r="B42" s="6" t="s">
        <v>12</v>
      </c>
      <c r="C42" s="7" t="s">
        <v>12</v>
      </c>
      <c r="D42" s="6" t="s">
        <v>12</v>
      </c>
      <c r="E42" s="8"/>
      <c r="F42" s="7" t="s">
        <v>12</v>
      </c>
    </row>
    <row r="43" spans="1:6" x14ac:dyDescent="0.2">
      <c r="A43" s="12" t="s">
        <v>12</v>
      </c>
      <c r="B43" s="6" t="s">
        <v>12</v>
      </c>
      <c r="C43" s="7" t="s">
        <v>12</v>
      </c>
      <c r="D43" s="6" t="s">
        <v>12</v>
      </c>
      <c r="E43" s="8"/>
      <c r="F43" s="7" t="s">
        <v>12</v>
      </c>
    </row>
    <row r="44" spans="1:6" ht="17" thickBot="1" x14ac:dyDescent="0.25">
      <c r="A44" s="13"/>
      <c r="B44" s="14"/>
      <c r="C44" s="15" t="s">
        <v>3</v>
      </c>
      <c r="D44" s="31" t="s">
        <v>12</v>
      </c>
      <c r="E44" s="16"/>
      <c r="F44" s="17">
        <f>F39+F40+F41</f>
        <v>23000</v>
      </c>
    </row>
    <row r="45" spans="1:6" ht="17" thickBot="1" x14ac:dyDescent="0.25">
      <c r="F45" s="36">
        <f>E39*E40*E41</f>
        <v>0.95426099761434746</v>
      </c>
    </row>
    <row r="46" spans="1:6" x14ac:dyDescent="0.2">
      <c r="F46" s="37">
        <f>F45*100</f>
        <v>95.426099761434742</v>
      </c>
    </row>
    <row r="47" spans="1:6" x14ac:dyDescent="0.2">
      <c r="B47" s="26">
        <f>100%-F45</f>
        <v>4.5739002385652539E-2</v>
      </c>
      <c r="C47" t="s">
        <v>33</v>
      </c>
    </row>
    <row r="48" spans="1:6" x14ac:dyDescent="0.2">
      <c r="A48" s="23" t="s">
        <v>28</v>
      </c>
      <c r="B48">
        <f>24*365</f>
        <v>8760</v>
      </c>
      <c r="C48" t="s">
        <v>29</v>
      </c>
    </row>
    <row r="49" spans="1:6" x14ac:dyDescent="0.2">
      <c r="A49" s="24">
        <v>0.01</v>
      </c>
      <c r="B49" s="27">
        <f>B48/100</f>
        <v>87.6</v>
      </c>
      <c r="C49" t="s">
        <v>30</v>
      </c>
    </row>
    <row r="50" spans="1:6" x14ac:dyDescent="0.2">
      <c r="B50">
        <f>F46*B49</f>
        <v>8359.3263391016826</v>
      </c>
      <c r="C50" t="s">
        <v>31</v>
      </c>
    </row>
    <row r="51" spans="1:6" x14ac:dyDescent="0.2">
      <c r="B51">
        <f>B48-B50</f>
        <v>400.67366089831739</v>
      </c>
      <c r="C51" t="s">
        <v>32</v>
      </c>
    </row>
    <row r="52" spans="1:6" x14ac:dyDescent="0.2">
      <c r="B52">
        <f>B51/24</f>
        <v>16.694735870763225</v>
      </c>
      <c r="C52" t="s">
        <v>34</v>
      </c>
    </row>
    <row r="54" spans="1:6" x14ac:dyDescent="0.2">
      <c r="A54" s="32" t="s">
        <v>40</v>
      </c>
    </row>
    <row r="55" spans="1:6" x14ac:dyDescent="0.2">
      <c r="A55" s="23" t="s">
        <v>24</v>
      </c>
      <c r="B55" s="26">
        <v>0.99995000000000001</v>
      </c>
      <c r="C55" s="25">
        <v>3900</v>
      </c>
    </row>
    <row r="56" spans="1:6" x14ac:dyDescent="0.2">
      <c r="A56" s="23" t="s">
        <v>25</v>
      </c>
      <c r="B56" s="26">
        <v>0.9</v>
      </c>
      <c r="C56" s="25">
        <v>5000</v>
      </c>
    </row>
    <row r="57" spans="1:6" x14ac:dyDescent="0.2">
      <c r="A57" s="23" t="s">
        <v>26</v>
      </c>
      <c r="B57" s="26">
        <v>0.81</v>
      </c>
      <c r="C57" s="25">
        <v>2600</v>
      </c>
    </row>
    <row r="59" spans="1:6" ht="17" thickBot="1" x14ac:dyDescent="0.25">
      <c r="A59" s="33">
        <v>1</v>
      </c>
    </row>
    <row r="60" spans="1:6" x14ac:dyDescent="0.2">
      <c r="A60" s="1">
        <v>1</v>
      </c>
      <c r="B60" s="2" t="s">
        <v>0</v>
      </c>
      <c r="C60" s="3" t="s">
        <v>1</v>
      </c>
      <c r="D60" s="4" t="s">
        <v>2</v>
      </c>
      <c r="E60" s="4"/>
      <c r="F60" s="3" t="s">
        <v>3</v>
      </c>
    </row>
    <row r="61" spans="1:6" x14ac:dyDescent="0.2">
      <c r="A61" s="5" t="s">
        <v>23</v>
      </c>
      <c r="B61" s="6">
        <v>0.99995000000000001</v>
      </c>
      <c r="C61" s="7">
        <v>3900</v>
      </c>
      <c r="D61" s="8">
        <v>2</v>
      </c>
      <c r="E61" s="9">
        <f>$A$37-(($A$37-B61)^D61)</f>
        <v>0.99999999750000002</v>
      </c>
      <c r="F61" s="7">
        <f>D61*C61</f>
        <v>7800</v>
      </c>
    </row>
    <row r="62" spans="1:6" x14ac:dyDescent="0.2">
      <c r="A62" s="12" t="s">
        <v>38</v>
      </c>
      <c r="B62" s="6">
        <v>0.9</v>
      </c>
      <c r="C62" s="7">
        <v>5000</v>
      </c>
      <c r="D62" s="8">
        <v>6</v>
      </c>
      <c r="E62" s="9">
        <f>$A$37-(($A$37-B62)^D62)</f>
        <v>0.99999899999999997</v>
      </c>
      <c r="F62" s="7">
        <f>D62*C62</f>
        <v>30000</v>
      </c>
    </row>
    <row r="63" spans="1:6" x14ac:dyDescent="0.2">
      <c r="A63" s="12" t="s">
        <v>39</v>
      </c>
      <c r="B63" s="6">
        <v>0.81</v>
      </c>
      <c r="C63" s="7">
        <v>2600</v>
      </c>
      <c r="D63" s="8">
        <v>7</v>
      </c>
      <c r="E63" s="9">
        <f>$A$37-(($A$37-B63)^D63)</f>
        <v>0.99999106128260995</v>
      </c>
      <c r="F63" s="7">
        <f>D63*C63</f>
        <v>18200</v>
      </c>
    </row>
    <row r="64" spans="1:6" x14ac:dyDescent="0.2">
      <c r="A64" s="12" t="s">
        <v>12</v>
      </c>
      <c r="B64" s="6" t="s">
        <v>12</v>
      </c>
      <c r="C64" s="7" t="s">
        <v>12</v>
      </c>
      <c r="D64" s="6" t="s">
        <v>12</v>
      </c>
      <c r="E64" s="8"/>
      <c r="F64" s="7" t="s">
        <v>12</v>
      </c>
    </row>
    <row r="65" spans="1:6" x14ac:dyDescent="0.2">
      <c r="A65" s="12" t="s">
        <v>12</v>
      </c>
      <c r="B65" s="6" t="s">
        <v>12</v>
      </c>
      <c r="C65" s="7" t="s">
        <v>12</v>
      </c>
      <c r="D65" s="6" t="s">
        <v>12</v>
      </c>
      <c r="E65" s="8"/>
      <c r="F65" s="7" t="s">
        <v>12</v>
      </c>
    </row>
    <row r="66" spans="1:6" ht="17" thickBot="1" x14ac:dyDescent="0.25">
      <c r="A66" s="13"/>
      <c r="B66" s="14"/>
      <c r="C66" s="15" t="s">
        <v>3</v>
      </c>
      <c r="D66" s="31" t="s">
        <v>12</v>
      </c>
      <c r="E66" s="16"/>
      <c r="F66" s="17">
        <f>F61+F62+F63</f>
        <v>56000</v>
      </c>
    </row>
    <row r="67" spans="1:6" ht="17" thickBot="1" x14ac:dyDescent="0.25">
      <c r="F67" s="36">
        <f>E61*E62*E63</f>
        <v>0.99999005879157354</v>
      </c>
    </row>
    <row r="68" spans="1:6" x14ac:dyDescent="0.2">
      <c r="F68" s="37">
        <f>F67*100</f>
        <v>99.999005879157352</v>
      </c>
    </row>
    <row r="69" spans="1:6" x14ac:dyDescent="0.2">
      <c r="B69" s="26">
        <f>100%-F67</f>
        <v>9.9412084264560718E-6</v>
      </c>
      <c r="C69" t="s">
        <v>33</v>
      </c>
    </row>
    <row r="70" spans="1:6" x14ac:dyDescent="0.2">
      <c r="A70" s="23" t="s">
        <v>28</v>
      </c>
      <c r="B70">
        <f>24*365</f>
        <v>8760</v>
      </c>
      <c r="C70" t="s">
        <v>29</v>
      </c>
    </row>
    <row r="71" spans="1:6" x14ac:dyDescent="0.2">
      <c r="A71" s="24">
        <v>0.01</v>
      </c>
      <c r="B71" s="27">
        <f>B70/100</f>
        <v>87.6</v>
      </c>
      <c r="C71" t="s">
        <v>30</v>
      </c>
    </row>
    <row r="72" spans="1:6" x14ac:dyDescent="0.2">
      <c r="B72">
        <f>F68*B71</f>
        <v>8759.9129150141835</v>
      </c>
      <c r="C72" t="s">
        <v>31</v>
      </c>
    </row>
    <row r="73" spans="1:6" x14ac:dyDescent="0.2">
      <c r="B73">
        <f>B70-B72</f>
        <v>8.7084985816545668E-2</v>
      </c>
      <c r="C73" t="s">
        <v>32</v>
      </c>
    </row>
    <row r="74" spans="1:6" x14ac:dyDescent="0.2">
      <c r="B74">
        <f>B73/24</f>
        <v>3.628541075689403E-3</v>
      </c>
      <c r="C74" t="s">
        <v>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2180A-A46B-3449-BD3F-3E1077FC3C2A}">
          <x14:formula1>
            <xm:f>List!$A$1:$A$10</xm:f>
          </x14:formula1>
          <xm:sqref>D61:D63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E940-DB93-8C43-B8AA-3D62B3981753}">
  <dimension ref="A1:I24"/>
  <sheetViews>
    <sheetView workbookViewId="0">
      <selection activeCell="D23" sqref="D23"/>
    </sheetView>
  </sheetViews>
  <sheetFormatPr baseColWidth="10" defaultRowHeight="16" x14ac:dyDescent="0.2"/>
  <cols>
    <col min="1" max="1" width="12.6640625" bestFit="1" customWidth="1"/>
    <col min="2" max="2" width="14.5" bestFit="1" customWidth="1"/>
    <col min="3" max="3" width="11.6640625" bestFit="1" customWidth="1"/>
    <col min="4" max="4" width="6.6640625" style="21" customWidth="1"/>
    <col min="5" max="5" width="12.6640625" bestFit="1" customWidth="1"/>
    <col min="6" max="6" width="17.33203125" bestFit="1" customWidth="1"/>
    <col min="7" max="7" width="11.6640625" bestFit="1" customWidth="1"/>
    <col min="8" max="8" width="2.5" customWidth="1"/>
  </cols>
  <sheetData>
    <row r="1" spans="1:9" x14ac:dyDescent="0.2">
      <c r="A1" s="1">
        <v>1</v>
      </c>
      <c r="B1" s="2" t="s">
        <v>0</v>
      </c>
      <c r="C1" s="3" t="s">
        <v>1</v>
      </c>
      <c r="D1" s="4" t="s">
        <v>2</v>
      </c>
      <c r="E1" s="4"/>
      <c r="F1" s="3" t="s">
        <v>3</v>
      </c>
    </row>
    <row r="2" spans="1:9" x14ac:dyDescent="0.2">
      <c r="A2" s="5" t="s">
        <v>4</v>
      </c>
      <c r="B2" s="6">
        <v>0.99997999999999998</v>
      </c>
      <c r="C2" s="7">
        <v>4000</v>
      </c>
      <c r="D2" s="8">
        <v>1</v>
      </c>
      <c r="E2" s="9">
        <f>B2</f>
        <v>0.99997999999999998</v>
      </c>
      <c r="F2" s="7">
        <f t="shared" ref="F2:F10" si="0">(C2*D2)</f>
        <v>4000</v>
      </c>
      <c r="H2" s="10" t="s">
        <v>5</v>
      </c>
    </row>
    <row r="3" spans="1:9" x14ac:dyDescent="0.2">
      <c r="A3" s="5"/>
      <c r="B3" s="6"/>
      <c r="C3" s="7"/>
      <c r="D3" s="8"/>
      <c r="E3" s="8"/>
      <c r="F3" s="7"/>
      <c r="I3" s="11" t="s">
        <v>6</v>
      </c>
    </row>
    <row r="4" spans="1:9" x14ac:dyDescent="0.2">
      <c r="A4" s="12" t="s">
        <v>7</v>
      </c>
      <c r="B4" s="6">
        <v>0.9</v>
      </c>
      <c r="C4" s="7">
        <v>5100</v>
      </c>
      <c r="D4" s="8">
        <v>3</v>
      </c>
      <c r="E4" s="8"/>
      <c r="F4" s="7">
        <f t="shared" si="0"/>
        <v>15300</v>
      </c>
      <c r="H4" s="10" t="s">
        <v>8</v>
      </c>
    </row>
    <row r="5" spans="1:9" x14ac:dyDescent="0.2">
      <c r="A5" s="12" t="s">
        <v>9</v>
      </c>
      <c r="B5" s="6">
        <v>0.95</v>
      </c>
      <c r="C5" s="7">
        <v>7700</v>
      </c>
      <c r="D5" s="8">
        <v>1</v>
      </c>
      <c r="E5" s="8"/>
      <c r="F5" s="7">
        <f t="shared" si="0"/>
        <v>7700</v>
      </c>
      <c r="I5" s="11" t="s">
        <v>10</v>
      </c>
    </row>
    <row r="6" spans="1:9" x14ac:dyDescent="0.2">
      <c r="A6" s="12" t="s">
        <v>11</v>
      </c>
      <c r="B6" s="6">
        <v>0.98</v>
      </c>
      <c r="C6" s="7">
        <v>12200</v>
      </c>
      <c r="D6" s="8">
        <v>0</v>
      </c>
      <c r="E6" s="8" t="s">
        <v>12</v>
      </c>
      <c r="F6" s="7">
        <f t="shared" si="0"/>
        <v>0</v>
      </c>
      <c r="I6" s="11" t="s">
        <v>13</v>
      </c>
    </row>
    <row r="7" spans="1:9" x14ac:dyDescent="0.2">
      <c r="A7" s="12"/>
      <c r="B7" s="6"/>
      <c r="C7" s="7"/>
      <c r="D7" s="8"/>
      <c r="E7" s="8">
        <f>$A$1-(($A$1-B4)^D4)*(($A$1-B5)^D5)*(($A$1-B6)^D6)</f>
        <v>0.99995000000000001</v>
      </c>
      <c r="F7" s="7"/>
      <c r="I7" s="10" t="s">
        <v>14</v>
      </c>
    </row>
    <row r="8" spans="1:9" x14ac:dyDescent="0.2">
      <c r="A8" s="12" t="s">
        <v>15</v>
      </c>
      <c r="B8" s="6">
        <v>0.8</v>
      </c>
      <c r="C8" s="7">
        <v>2200</v>
      </c>
      <c r="D8" s="8">
        <v>1</v>
      </c>
      <c r="E8" s="8"/>
      <c r="F8" s="7">
        <f t="shared" si="0"/>
        <v>2200</v>
      </c>
      <c r="H8" s="10" t="s">
        <v>16</v>
      </c>
    </row>
    <row r="9" spans="1:9" x14ac:dyDescent="0.2">
      <c r="A9" s="12" t="s">
        <v>17</v>
      </c>
      <c r="B9" s="6">
        <v>0.9</v>
      </c>
      <c r="C9" s="7">
        <v>3200</v>
      </c>
      <c r="D9" s="8">
        <v>4</v>
      </c>
      <c r="E9" s="8"/>
      <c r="F9" s="7">
        <f t="shared" si="0"/>
        <v>12800</v>
      </c>
      <c r="I9" s="11" t="s">
        <v>18</v>
      </c>
    </row>
    <row r="10" spans="1:9" x14ac:dyDescent="0.2">
      <c r="A10" s="12" t="s">
        <v>19</v>
      </c>
      <c r="B10" s="6">
        <v>0.95</v>
      </c>
      <c r="C10" s="7">
        <v>5100</v>
      </c>
      <c r="D10" s="8">
        <v>0</v>
      </c>
      <c r="E10" s="8"/>
      <c r="F10" s="7">
        <f t="shared" si="0"/>
        <v>0</v>
      </c>
      <c r="I10" s="11" t="s">
        <v>20</v>
      </c>
    </row>
    <row r="11" spans="1:9" ht="17" thickBot="1" x14ac:dyDescent="0.25">
      <c r="A11" s="13"/>
      <c r="B11" s="14"/>
      <c r="C11" s="15" t="s">
        <v>3</v>
      </c>
      <c r="D11" s="16"/>
      <c r="E11" s="16">
        <f>$A$1-(($A$1-B8)^D8)*(($A$1-B9)^D9)*(($A$1-B10)^D10)</f>
        <v>0.99997999999999998</v>
      </c>
      <c r="F11" s="17">
        <f>SUM(F2:F10)</f>
        <v>42000</v>
      </c>
      <c r="I11" s="10" t="s">
        <v>21</v>
      </c>
    </row>
    <row r="12" spans="1:9" ht="17" thickBot="1" x14ac:dyDescent="0.25">
      <c r="D12"/>
      <c r="F12" s="18">
        <f>E2*E7*E11</f>
        <v>0.99991000239997996</v>
      </c>
    </row>
    <row r="13" spans="1:9" x14ac:dyDescent="0.2">
      <c r="A13" t="s">
        <v>15</v>
      </c>
      <c r="B13" s="19">
        <v>0.8</v>
      </c>
      <c r="C13">
        <v>1</v>
      </c>
      <c r="D13" s="20" t="s">
        <v>12</v>
      </c>
      <c r="F13" s="10" t="s">
        <v>12</v>
      </c>
    </row>
    <row r="14" spans="1:9" x14ac:dyDescent="0.2">
      <c r="A14" t="s">
        <v>17</v>
      </c>
      <c r="B14" s="19">
        <v>0.9</v>
      </c>
      <c r="C14">
        <v>4</v>
      </c>
    </row>
    <row r="15" spans="1:9" x14ac:dyDescent="0.2">
      <c r="A15" t="s">
        <v>7</v>
      </c>
      <c r="B15" s="19">
        <v>0.9</v>
      </c>
      <c r="C15">
        <v>3</v>
      </c>
    </row>
    <row r="16" spans="1:9" x14ac:dyDescent="0.2">
      <c r="A16" t="s">
        <v>9</v>
      </c>
      <c r="B16" s="19">
        <v>0.95</v>
      </c>
      <c r="C16">
        <v>1</v>
      </c>
      <c r="D16" s="20" t="s">
        <v>12</v>
      </c>
      <c r="F16" s="10" t="s">
        <v>12</v>
      </c>
    </row>
    <row r="17" spans="1:6" x14ac:dyDescent="0.2">
      <c r="B17" s="19">
        <f>B12*B13*B14*B15*B16</f>
        <v>0</v>
      </c>
    </row>
    <row r="19" spans="1:6" x14ac:dyDescent="0.2">
      <c r="A19" s="22" t="s">
        <v>22</v>
      </c>
    </row>
    <row r="21" spans="1:6" ht="20" x14ac:dyDescent="0.25">
      <c r="A21" s="19" t="s">
        <v>12</v>
      </c>
      <c r="B21" s="34"/>
      <c r="C21" s="34"/>
      <c r="D21" s="34"/>
      <c r="E21" s="34"/>
      <c r="F21" s="34"/>
    </row>
    <row r="22" spans="1:6" ht="20" x14ac:dyDescent="0.25">
      <c r="A22" s="35" t="s">
        <v>12</v>
      </c>
      <c r="B22" s="34"/>
      <c r="C22" s="34"/>
      <c r="D22" s="34"/>
      <c r="E22" s="34"/>
      <c r="F22" s="34"/>
    </row>
    <row r="23" spans="1:6" ht="20" x14ac:dyDescent="0.25">
      <c r="A23" s="34"/>
      <c r="B23" s="34"/>
      <c r="C23" s="34"/>
      <c r="D23" s="34"/>
      <c r="E23" s="34"/>
      <c r="F23" s="34"/>
    </row>
    <row r="24" spans="1:6" ht="20" x14ac:dyDescent="0.25">
      <c r="A24" s="34"/>
      <c r="B24" s="34"/>
      <c r="C24" s="34"/>
      <c r="D24" s="34"/>
      <c r="E24" s="34"/>
      <c r="F24" s="34"/>
    </row>
  </sheetData>
  <dataValidations disablePrompts="1" count="1">
    <dataValidation type="list" allowBlank="1" showInputMessage="1" showErrorMessage="1" sqref="D2:D10" xr:uid="{3B89604A-FEEE-5545-8BF8-0041C0C14FA5}">
      <formula1>$D$1:$D$11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51A9-A3DE-944D-B8B0-24A085B1CF36}">
  <dimension ref="A1:A10"/>
  <sheetViews>
    <sheetView workbookViewId="0">
      <selection activeCell="C10" sqref="C10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8" ma:contentTypeDescription="Een nieuw document maken." ma:contentTypeScope="" ma:versionID="34ddd5a05150308965d8538974de920e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04ee39d012c71c18aa4c62416c9f4f0a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e7647ff1-e2f7-42a1-a68c-3c96587cf758" xsi:nil="true"/>
    <_ip_UnifiedCompliancePolicyProperties xmlns="http://schemas.microsoft.com/sharepoint/v3" xsi:nil="true"/>
    <lcf76f155ced4ddcb4097134ff3c332f xmlns="e7647ff1-e2f7-42a1-a68c-3c96587cf7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D4418D-D563-4A38-8F72-3DD8CC1F2063}"/>
</file>

<file path=customXml/itemProps2.xml><?xml version="1.0" encoding="utf-8"?>
<ds:datastoreItem xmlns:ds="http://schemas.openxmlformats.org/officeDocument/2006/customXml" ds:itemID="{1F0D57EC-4AE4-44B9-96A6-B3711670D271}"/>
</file>

<file path=customXml/itemProps3.xml><?xml version="1.0" encoding="utf-8"?>
<ds:datastoreItem xmlns:ds="http://schemas.openxmlformats.org/officeDocument/2006/customXml" ds:itemID="{A89E195D-8C0E-44E3-A308-53C441D04D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1.3</vt:lpstr>
      <vt:lpstr>KBSD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Windesheim</dc:creator>
  <cp:lastModifiedBy>G Lopulisa</cp:lastModifiedBy>
  <dcterms:created xsi:type="dcterms:W3CDTF">2020-10-27T15:24:25Z</dcterms:created>
  <dcterms:modified xsi:type="dcterms:W3CDTF">2020-10-27T18:14:17Z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