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#刘济伟\####学习资料\#笔记\大学物理\物理实验\实验1\"/>
    </mc:Choice>
  </mc:AlternateContent>
  <xr:revisionPtr revIDLastSave="0" documentId="13_ncr:1_{913C3AE3-F0C2-44E3-9612-AC3F2EA3BF6E}" xr6:coauthVersionLast="47" xr6:coauthVersionMax="47" xr10:uidLastSave="{00000000-0000-0000-0000-000000000000}"/>
  <bookViews>
    <workbookView xWindow="5025" yWindow="3765" windowWidth="19035" windowHeight="14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L11" i="1"/>
  <c r="O11" i="1"/>
  <c r="F20" i="1"/>
  <c r="I17" i="1"/>
  <c r="L17" i="1" s="1"/>
  <c r="F17" i="1"/>
  <c r="B12" i="1"/>
  <c r="L12" i="1"/>
  <c r="I12" i="1"/>
  <c r="F12" i="1"/>
  <c r="I11" i="1"/>
  <c r="F11" i="1"/>
  <c r="B11" i="1"/>
  <c r="L8" i="1"/>
  <c r="I8" i="1"/>
  <c r="J6" i="1" s="1"/>
  <c r="K6" i="1" s="1"/>
  <c r="F8" i="1"/>
  <c r="G6" i="1" s="1"/>
  <c r="H6" i="1" s="1"/>
  <c r="B8" i="1"/>
  <c r="C4" i="1" s="1"/>
  <c r="D4" i="1" s="1"/>
  <c r="L20" i="1" l="1"/>
  <c r="C5" i="1"/>
  <c r="D5" i="1" s="1"/>
  <c r="G5" i="1"/>
  <c r="H5" i="1" s="1"/>
  <c r="C6" i="1"/>
  <c r="D6" i="1" s="1"/>
  <c r="G4" i="1"/>
  <c r="H4" i="1" s="1"/>
  <c r="J7" i="1"/>
  <c r="K7" i="1" s="1"/>
  <c r="C2" i="1"/>
  <c r="D2" i="1" s="1"/>
  <c r="B9" i="1" s="1"/>
  <c r="C7" i="1"/>
  <c r="D7" i="1" s="1"/>
  <c r="C3" i="1"/>
  <c r="D3" i="1" s="1"/>
  <c r="M2" i="1"/>
  <c r="N2" i="1" s="1"/>
  <c r="M3" i="1"/>
  <c r="N3" i="1" s="1"/>
  <c r="M4" i="1"/>
  <c r="N4" i="1" s="1"/>
  <c r="J3" i="1"/>
  <c r="K3" i="1" s="1"/>
  <c r="M5" i="1"/>
  <c r="N5" i="1" s="1"/>
  <c r="G3" i="1"/>
  <c r="H3" i="1" s="1"/>
  <c r="J2" i="1"/>
  <c r="K2" i="1" s="1"/>
  <c r="I9" i="1" s="1"/>
  <c r="G2" i="1"/>
  <c r="H2" i="1" s="1"/>
  <c r="F9" i="1" s="1"/>
  <c r="J4" i="1"/>
  <c r="K4" i="1" s="1"/>
  <c r="M6" i="1"/>
  <c r="N6" i="1" s="1"/>
  <c r="M7" i="1"/>
  <c r="N7" i="1" s="1"/>
  <c r="G7" i="1"/>
  <c r="H7" i="1" s="1"/>
  <c r="J5" i="1"/>
  <c r="K5" i="1" s="1"/>
  <c r="L9" i="1" l="1"/>
</calcChain>
</file>

<file path=xl/sharedStrings.xml><?xml version="1.0" encoding="utf-8"?>
<sst xmlns="http://schemas.openxmlformats.org/spreadsheetml/2006/main" count="25" uniqueCount="19">
  <si>
    <t>测量次数</t>
    <phoneticPr fontId="2" type="noConversion"/>
  </si>
  <si>
    <t>平均</t>
    <phoneticPr fontId="2" type="noConversion"/>
  </si>
  <si>
    <t>铅丝直径(mm)</t>
    <phoneticPr fontId="2" type="noConversion"/>
  </si>
  <si>
    <t>铜环外径D(mm)</t>
    <phoneticPr fontId="2" type="noConversion"/>
  </si>
  <si>
    <t>铜环内径d(mm)</t>
    <phoneticPr fontId="2" type="noConversion"/>
  </si>
  <si>
    <t>铜环高H(mm)</t>
    <phoneticPr fontId="2" type="noConversion"/>
  </si>
  <si>
    <t>残差</t>
    <phoneticPr fontId="2" type="noConversion"/>
  </si>
  <si>
    <t>U_DA</t>
    <phoneticPr fontId="2" type="noConversion"/>
  </si>
  <si>
    <t>残差^2</t>
    <phoneticPr fontId="2" type="noConversion"/>
  </si>
  <si>
    <t>U_DB</t>
    <phoneticPr fontId="2" type="noConversion"/>
  </si>
  <si>
    <t>铜环质量(g)</t>
    <phoneticPr fontId="2" type="noConversion"/>
  </si>
  <si>
    <t>U_D</t>
    <phoneticPr fontId="2" type="noConversion"/>
  </si>
  <si>
    <t>E_D</t>
    <phoneticPr fontId="2" type="noConversion"/>
  </si>
  <si>
    <t>铜环体积V(cm^3)</t>
    <phoneticPr fontId="2" type="noConversion"/>
  </si>
  <si>
    <t>U_V/V</t>
    <phoneticPr fontId="2" type="noConversion"/>
  </si>
  <si>
    <t>U_V</t>
    <phoneticPr fontId="2" type="noConversion"/>
  </si>
  <si>
    <t>密度(10^(-3)g/mm^3)</t>
    <phoneticPr fontId="2" type="noConversion"/>
  </si>
  <si>
    <t>U_密度/密度</t>
    <phoneticPr fontId="2" type="noConversion"/>
  </si>
  <si>
    <t>U_密度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</si>
</sst>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0.000"/>
    <numFmt numFmtId="177" formatCode="0.00_ "/>
    <numFmt numFmtId="178" formatCode="0.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0" fontId="0" fillId="0" borderId="0" xfId="1" applyNumberFormat="1" applyFont="1" applyAlignment="1"/>
    <xf numFmtId="43" fontId="0" fillId="0" borderId="0" xfId="2" applyFont="1" applyAlignment="1"/>
  </cellXfs>
  <cellStyles count="3">
    <cellStyle name="千位分隔" xfId="2" builtinId="3"/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L20" sqref="L20"/>
    </sheetView>
  </sheetViews>
  <sheetFormatPr defaultRowHeight="14.25" x14ac:dyDescent="0.2"/>
  <cols>
    <col min="2" max="2" width="13.625" bestFit="1" customWidth="1"/>
    <col min="4" max="4" width="7.5" bestFit="1" customWidth="1"/>
    <col min="5" max="5" width="3.75" customWidth="1"/>
    <col min="6" max="6" width="21" bestFit="1" customWidth="1"/>
    <col min="7" max="7" width="6.375" bestFit="1" customWidth="1"/>
    <col min="8" max="8" width="7.5" bestFit="1" customWidth="1"/>
    <col min="9" max="9" width="14.875" bestFit="1" customWidth="1"/>
    <col min="10" max="10" width="6.375" bestFit="1" customWidth="1"/>
    <col min="11" max="11" width="7.5" bestFit="1" customWidth="1"/>
    <col min="12" max="12" width="12.875" bestFit="1" customWidth="1"/>
    <col min="13" max="13" width="6.375" bestFit="1" customWidth="1"/>
    <col min="14" max="14" width="7.5" bestFit="1" customWidth="1"/>
    <col min="15" max="15" width="11.25" bestFit="1" customWidth="1"/>
    <col min="16" max="16" width="16.5" bestFit="1" customWidth="1"/>
  </cols>
  <sheetData>
    <row r="1" spans="1:15" x14ac:dyDescent="0.2">
      <c r="A1" t="s">
        <v>0</v>
      </c>
      <c r="B1" t="s">
        <v>2</v>
      </c>
      <c r="C1" t="s">
        <v>6</v>
      </c>
      <c r="D1" t="s">
        <v>8</v>
      </c>
      <c r="F1" t="s">
        <v>3</v>
      </c>
      <c r="G1" t="s">
        <v>6</v>
      </c>
      <c r="H1" t="s">
        <v>8</v>
      </c>
      <c r="I1" t="s">
        <v>4</v>
      </c>
      <c r="J1" t="s">
        <v>6</v>
      </c>
      <c r="K1" t="s">
        <v>8</v>
      </c>
      <c r="L1" t="s">
        <v>5</v>
      </c>
      <c r="M1" t="s">
        <v>6</v>
      </c>
      <c r="N1" t="s">
        <v>8</v>
      </c>
      <c r="O1" t="s">
        <v>10</v>
      </c>
    </row>
    <row r="2" spans="1:15" x14ac:dyDescent="0.2">
      <c r="A2">
        <v>1</v>
      </c>
      <c r="B2">
        <v>0.97899999999999998</v>
      </c>
      <c r="C2" s="4">
        <f t="shared" ref="C2" si="0">B2-B$8</f>
        <v>-1.3333333333333308E-2</v>
      </c>
      <c r="D2" s="2">
        <f>POWER(C2,2)</f>
        <v>1.7777777777777711E-4</v>
      </c>
      <c r="E2" s="2"/>
      <c r="F2">
        <v>28.12</v>
      </c>
      <c r="G2" s="3">
        <f>F2-F$8</f>
        <v>3.6666666666668846E-2</v>
      </c>
      <c r="H2" s="2">
        <f>POWER(G2,2)</f>
        <v>1.3444444444446041E-3</v>
      </c>
      <c r="I2" s="1">
        <v>19.3</v>
      </c>
      <c r="J2" s="3">
        <f t="shared" ref="G2:J7" si="1">I2-I$8</f>
        <v>-0.48999999999999488</v>
      </c>
      <c r="K2" s="2">
        <f>POWER(J2,2)</f>
        <v>0.24009999999999498</v>
      </c>
      <c r="L2">
        <v>30.12</v>
      </c>
      <c r="M2" s="3">
        <f t="shared" ref="M2" si="2">L2-L$8</f>
        <v>-0.10333333333333172</v>
      </c>
      <c r="N2" s="2">
        <f>POWER(M2,2)</f>
        <v>1.0677777777777444E-2</v>
      </c>
      <c r="O2">
        <v>55.795999999999999</v>
      </c>
    </row>
    <row r="3" spans="1:15" x14ac:dyDescent="0.2">
      <c r="A3">
        <v>2</v>
      </c>
      <c r="B3">
        <v>0.98499999999999999</v>
      </c>
      <c r="C3" s="4">
        <f t="shared" ref="C3" si="3">B3-B$8</f>
        <v>-7.3333333333333028E-3</v>
      </c>
      <c r="D3" s="2">
        <f t="shared" ref="D3:D7" si="4">POWER(C3,2)</f>
        <v>5.3777777777777334E-5</v>
      </c>
      <c r="E3" s="2"/>
      <c r="F3">
        <v>28.16</v>
      </c>
      <c r="G3" s="3">
        <f t="shared" si="1"/>
        <v>7.6666666666667993E-2</v>
      </c>
      <c r="H3" s="2">
        <f t="shared" ref="H3:H7" si="5">POWER(G3,2)</f>
        <v>5.8777777777779807E-3</v>
      </c>
      <c r="I3" s="1">
        <v>19.36</v>
      </c>
      <c r="J3" s="3">
        <f t="shared" si="1"/>
        <v>-0.42999999999999616</v>
      </c>
      <c r="K3" s="2">
        <f t="shared" ref="K3:K7" si="6">POWER(J3,2)</f>
        <v>0.18489999999999671</v>
      </c>
      <c r="L3">
        <v>30.24</v>
      </c>
      <c r="M3" s="3">
        <f t="shared" ref="M3" si="7">L3-L$8</f>
        <v>1.6666666666665719E-2</v>
      </c>
      <c r="N3" s="2">
        <f t="shared" ref="N3:N7" si="8">POWER(M3,2)</f>
        <v>2.7777777777774617E-4</v>
      </c>
    </row>
    <row r="4" spans="1:15" x14ac:dyDescent="0.2">
      <c r="A4">
        <v>3</v>
      </c>
      <c r="B4">
        <v>1.0049999999999999</v>
      </c>
      <c r="C4" s="4">
        <f>B4-B$8</f>
        <v>1.2666666666666604E-2</v>
      </c>
      <c r="D4" s="2">
        <f t="shared" si="4"/>
        <v>1.6044444444444285E-4</v>
      </c>
      <c r="E4" s="2"/>
      <c r="F4">
        <v>28.06</v>
      </c>
      <c r="G4" s="3">
        <f t="shared" si="1"/>
        <v>-2.3333333333333428E-2</v>
      </c>
      <c r="H4" s="2">
        <f t="shared" si="5"/>
        <v>5.4444444444444885E-4</v>
      </c>
      <c r="I4" s="1">
        <v>20</v>
      </c>
      <c r="J4" s="3">
        <f t="shared" si="1"/>
        <v>0.21000000000000441</v>
      </c>
      <c r="K4" s="2">
        <f t="shared" si="6"/>
        <v>4.4100000000001853E-2</v>
      </c>
      <c r="L4">
        <v>30.22</v>
      </c>
      <c r="M4" s="3">
        <f t="shared" ref="M4" si="9">L4-L$8</f>
        <v>-3.3333333333338544E-3</v>
      </c>
      <c r="N4" s="2">
        <f t="shared" si="8"/>
        <v>1.1111111111114584E-5</v>
      </c>
    </row>
    <row r="5" spans="1:15" x14ac:dyDescent="0.2">
      <c r="A5">
        <v>4</v>
      </c>
      <c r="B5">
        <v>1.0009999999999999</v>
      </c>
      <c r="C5" s="4">
        <f t="shared" ref="C5" si="10">B5-B$8</f>
        <v>8.6666666666666003E-3</v>
      </c>
      <c r="D5" s="2">
        <f t="shared" si="4"/>
        <v>7.5111111111109957E-5</v>
      </c>
      <c r="E5" s="2"/>
      <c r="F5">
        <v>28.06</v>
      </c>
      <c r="G5" s="3">
        <f t="shared" si="1"/>
        <v>-2.3333333333333428E-2</v>
      </c>
      <c r="H5" s="2">
        <f t="shared" si="5"/>
        <v>5.4444444444444885E-4</v>
      </c>
      <c r="I5" s="1">
        <v>20.02</v>
      </c>
      <c r="J5" s="3">
        <f t="shared" si="1"/>
        <v>0.23000000000000398</v>
      </c>
      <c r="K5" s="2">
        <f t="shared" si="6"/>
        <v>5.2900000000001828E-2</v>
      </c>
      <c r="L5">
        <v>30.26</v>
      </c>
      <c r="M5" s="3">
        <f t="shared" ref="M5" si="11">L5-L$8</f>
        <v>3.6666666666668846E-2</v>
      </c>
      <c r="N5" s="2">
        <f t="shared" si="8"/>
        <v>1.3444444444446041E-3</v>
      </c>
    </row>
    <row r="6" spans="1:15" x14ac:dyDescent="0.2">
      <c r="A6">
        <v>5</v>
      </c>
      <c r="B6" s="2">
        <v>1</v>
      </c>
      <c r="C6" s="4">
        <f>B6-B$8</f>
        <v>7.6666666666667105E-3</v>
      </c>
      <c r="D6" s="2">
        <f t="shared" si="4"/>
        <v>5.8777777777778451E-5</v>
      </c>
      <c r="E6" s="2"/>
      <c r="F6">
        <v>28.06</v>
      </c>
      <c r="G6" s="3">
        <f t="shared" si="1"/>
        <v>-2.3333333333333428E-2</v>
      </c>
      <c r="H6" s="2">
        <f t="shared" si="5"/>
        <v>5.4444444444444885E-4</v>
      </c>
      <c r="I6" s="1">
        <v>20.02</v>
      </c>
      <c r="J6" s="3">
        <f t="shared" si="1"/>
        <v>0.23000000000000398</v>
      </c>
      <c r="K6" s="2">
        <f t="shared" si="6"/>
        <v>5.2900000000001828E-2</v>
      </c>
      <c r="L6" s="1">
        <v>30.2</v>
      </c>
      <c r="M6" s="3">
        <f t="shared" ref="M6" si="12">L6-L$8</f>
        <v>-2.3333333333333428E-2</v>
      </c>
      <c r="N6" s="2">
        <f t="shared" si="8"/>
        <v>5.4444444444444885E-4</v>
      </c>
    </row>
    <row r="7" spans="1:15" x14ac:dyDescent="0.2">
      <c r="A7">
        <v>6</v>
      </c>
      <c r="B7">
        <v>0.98399999999999999</v>
      </c>
      <c r="C7" s="4">
        <f t="shared" ref="C7" si="13">B7-B$8</f>
        <v>-8.3333333333333037E-3</v>
      </c>
      <c r="D7" s="2">
        <f t="shared" si="4"/>
        <v>6.9444444444443956E-5</v>
      </c>
      <c r="E7" s="2"/>
      <c r="F7">
        <v>28.04</v>
      </c>
      <c r="G7" s="3">
        <f t="shared" si="1"/>
        <v>-4.3333333333333002E-2</v>
      </c>
      <c r="H7" s="2">
        <f t="shared" si="5"/>
        <v>1.8777777777777491E-3</v>
      </c>
      <c r="I7" s="1">
        <v>20.04</v>
      </c>
      <c r="J7" s="3">
        <f t="shared" si="1"/>
        <v>0.25000000000000355</v>
      </c>
      <c r="K7" s="2">
        <f t="shared" si="6"/>
        <v>6.2500000000001776E-2</v>
      </c>
      <c r="L7" s="1">
        <v>30.3</v>
      </c>
      <c r="M7" s="3">
        <f t="shared" ref="M7" si="14">L7-L$8</f>
        <v>7.6666666666667993E-2</v>
      </c>
      <c r="N7" s="2">
        <f t="shared" si="8"/>
        <v>5.8777777777779807E-3</v>
      </c>
    </row>
    <row r="8" spans="1:15" x14ac:dyDescent="0.2">
      <c r="A8" t="s">
        <v>1</v>
      </c>
      <c r="B8" s="2">
        <f>AVERAGE(B2:B7)</f>
        <v>0.99233333333333329</v>
      </c>
      <c r="F8" s="1">
        <f t="shared" ref="F8:L8" si="15">AVERAGE(F2:F7)</f>
        <v>28.083333333333332</v>
      </c>
      <c r="G8" s="3"/>
      <c r="H8" s="3"/>
      <c r="I8" s="1">
        <f t="shared" si="15"/>
        <v>19.789999999999996</v>
      </c>
      <c r="J8" s="1"/>
      <c r="K8" s="1"/>
      <c r="L8" s="1">
        <f t="shared" si="15"/>
        <v>30.223333333333333</v>
      </c>
      <c r="M8" s="3"/>
      <c r="N8" s="3"/>
    </row>
    <row r="9" spans="1:15" x14ac:dyDescent="0.2">
      <c r="A9" t="s">
        <v>7</v>
      </c>
      <c r="B9" s="2">
        <f>SQRT(SUM(D2:D7)/5)</f>
        <v>1.0911767348448459E-2</v>
      </c>
      <c r="F9" s="2">
        <f>SQRT(SUM(H2:H7)/5)</f>
        <v>4.6332134277051559E-2</v>
      </c>
      <c r="I9" s="2">
        <f>SQRT(SUM(K2:K7)/5)</f>
        <v>0.35704341472711659</v>
      </c>
      <c r="L9" s="2">
        <f>SQRT(SUM(N2:N7)/5)</f>
        <v>6.1210020966069499E-2</v>
      </c>
    </row>
    <row r="10" spans="1:15" x14ac:dyDescent="0.2">
      <c r="A10" t="s">
        <v>9</v>
      </c>
      <c r="B10" s="2">
        <v>4.0000000000000001E-3</v>
      </c>
      <c r="F10" s="1">
        <v>0.02</v>
      </c>
      <c r="I10" s="1">
        <v>0.02</v>
      </c>
      <c r="L10" s="1">
        <v>0.02</v>
      </c>
      <c r="O10">
        <v>1E-3</v>
      </c>
    </row>
    <row r="11" spans="1:15" x14ac:dyDescent="0.2">
      <c r="A11" t="s">
        <v>11</v>
      </c>
      <c r="B11" s="2">
        <f>SQRT(B9*B9+B10*B10)</f>
        <v>1.16218185610801E-2</v>
      </c>
      <c r="F11" s="2">
        <f>SQRT(F9*F9+F10*F10)</f>
        <v>5.0464508980735519E-2</v>
      </c>
      <c r="I11" s="2">
        <f>SQRT(I9*I9+I10*I10)</f>
        <v>0.35760313197733573</v>
      </c>
      <c r="L11" s="2">
        <f>SQRT(L9*L9+L10*L10)</f>
        <v>6.4394616752230668E-2</v>
      </c>
      <c r="O11" s="2">
        <f>SQRT(O9*O9+O10*O10)</f>
        <v>1E-3</v>
      </c>
    </row>
    <row r="12" spans="1:15" x14ac:dyDescent="0.2">
      <c r="A12" t="s">
        <v>12</v>
      </c>
      <c r="B12" s="5">
        <f>B11/B8</f>
        <v>1.1711607552314512E-2</v>
      </c>
      <c r="F12" s="5">
        <f>F11/F8</f>
        <v>1.7969558094030453E-3</v>
      </c>
      <c r="I12" s="5">
        <f>I11/I8</f>
        <v>1.8069890448576847E-2</v>
      </c>
      <c r="L12" s="5">
        <f>L11/L8</f>
        <v>2.1306258989378184E-3</v>
      </c>
    </row>
    <row r="16" spans="1:15" x14ac:dyDescent="0.2">
      <c r="F16" t="s">
        <v>13</v>
      </c>
      <c r="I16" t="s">
        <v>14</v>
      </c>
      <c r="L16" t="s">
        <v>15</v>
      </c>
    </row>
    <row r="17" spans="2:12" x14ac:dyDescent="0.2">
      <c r="B17" s="1"/>
      <c r="F17" s="1">
        <f>3.14/4*($F$8*$F$8-$I$8*$I$8)*$L$8/POWER(10,3)</f>
        <v>9.4196508771229652</v>
      </c>
      <c r="I17" s="1">
        <f>SQRT(POWER(2*I8*I11/(POWER(I8,2)-POWER(F8,2)),2)+POWER(2*F8*F11/(POWER(I8,2)-POWER(F8,2)),2)+POWER(L11/L8,2))</f>
        <v>3.6419746058438091E-2</v>
      </c>
      <c r="L17" s="1">
        <f>I17*F17</f>
        <v>0.34306129290396203</v>
      </c>
    </row>
    <row r="19" spans="2:12" x14ac:dyDescent="0.2">
      <c r="F19" t="s">
        <v>16</v>
      </c>
      <c r="I19" t="s">
        <v>17</v>
      </c>
      <c r="L19" t="s">
        <v>18</v>
      </c>
    </row>
    <row r="20" spans="2:12" x14ac:dyDescent="0.2">
      <c r="F20" s="1">
        <f>O2/F17</f>
        <v>5.9233617814338482</v>
      </c>
      <c r="I20" s="6">
        <f>SQRT(POWER(O11/O2,2)+POWER(L17/F17,2))</f>
        <v>3.6419750468319731E-2</v>
      </c>
      <c r="L20" s="6">
        <f>I20*F20</f>
        <v>0.21572735801340259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2015-06-05T18:19:34Z</dcterms:created>
  <dcterms:modified xsi:type="dcterms:W3CDTF">2023-03-18T14:58:48Z</dcterms:modified>
</cp:coreProperties>
</file>