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E:\#刘济伟\####学习资料\#笔记\大学物理\物理实验\实验4\"/>
    </mc:Choice>
  </mc:AlternateContent>
  <xr:revisionPtr revIDLastSave="0" documentId="13_ncr:1_{52C1C709-5BAA-4A34-83F3-10D0FBC515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F29" i="1" l="1"/>
  <c r="B30" i="1"/>
  <c r="B31" i="1"/>
  <c r="B32" i="1"/>
  <c r="B33" i="1"/>
  <c r="B34" i="1"/>
  <c r="B29" i="1"/>
  <c r="H25" i="1"/>
  <c r="H24" i="1"/>
  <c r="H23" i="1"/>
  <c r="H22" i="1"/>
  <c r="H21" i="1"/>
  <c r="G11" i="1"/>
  <c r="B13" i="1" s="1"/>
  <c r="B14" i="1" s="1"/>
  <c r="B7" i="1"/>
  <c r="B8" i="1" s="1"/>
  <c r="H5" i="1"/>
  <c r="C2" i="1"/>
  <c r="F6" i="1" s="1"/>
  <c r="B16" i="1" s="1"/>
  <c r="F7" i="1" l="1"/>
  <c r="F8" i="1" s="1"/>
  <c r="B17" i="1" l="1"/>
  <c r="B18" i="1" s="1"/>
</calcChain>
</file>

<file path=xl/sharedStrings.xml><?xml version="1.0" encoding="utf-8"?>
<sst xmlns="http://schemas.openxmlformats.org/spreadsheetml/2006/main" count="48" uniqueCount="28">
  <si>
    <t>悬点o x_1/cm</t>
  </si>
  <si>
    <t>最低点 A x_2/cm</t>
  </si>
  <si>
    <t>l_1</t>
  </si>
  <si>
    <t>cm</t>
  </si>
  <si>
    <t>U_l=</t>
  </si>
  <si>
    <t>mm</t>
  </si>
  <si>
    <t>次数</t>
  </si>
  <si>
    <t>平均</t>
  </si>
  <si>
    <t>d/mm</t>
  </si>
  <si>
    <t>U_bd=</t>
  </si>
  <si>
    <t>l=</t>
  </si>
  <si>
    <t>U_d=</t>
  </si>
  <si>
    <t>E_d</t>
  </si>
  <si>
    <t>E_l=</t>
  </si>
  <si>
    <t>30T/s</t>
  </si>
  <si>
    <t>s</t>
  </si>
  <si>
    <t>U_b30T=</t>
  </si>
  <si>
    <t>U_30T=</t>
  </si>
  <si>
    <t>g=</t>
  </si>
  <si>
    <t>m/s^2</t>
  </si>
  <si>
    <t>U_g=</t>
  </si>
  <si>
    <t>E_g</t>
  </si>
  <si>
    <t>l/cm</t>
  </si>
  <si>
    <t>l</t>
  </si>
  <si>
    <r>
      <t>T</t>
    </r>
    <r>
      <rPr>
        <sz val="11"/>
        <color theme="1"/>
        <rFont val="等线"/>
        <family val="3"/>
        <charset val="134"/>
        <scheme val="minor"/>
      </rPr>
      <t>^2</t>
    </r>
    <phoneticPr fontId="2" type="noConversion"/>
  </si>
  <si>
    <t>(30T)</t>
    <phoneticPr fontId="2" type="noConversion"/>
  </si>
  <si>
    <t>(30T)^2</t>
    <phoneticPr fontId="2" type="noConversion"/>
  </si>
  <si>
    <t>g=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</si>
</sst>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Border="0"/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/>
    <xf numFmtId="2" fontId="0" fillId="0" borderId="1" xfId="0" applyNumberFormat="1" applyBorder="1"/>
    <xf numFmtId="10" fontId="0" fillId="0" borderId="0" xfId="1" applyNumberFormat="1" applyFont="1" applyAlignment="1"/>
    <xf numFmtId="176" fontId="0" fillId="0" borderId="1" xfId="0" applyNumberFormat="1" applyBorder="1"/>
    <xf numFmtId="0" fontId="0" fillId="0" borderId="0" xfId="0" applyAlignment="1">
      <alignment horizontal="center"/>
    </xf>
    <xf numFmtId="0" fontId="3" fillId="0" borderId="0" xfId="0" applyFont="1"/>
    <xf numFmtId="0" fontId="3" fillId="0" borderId="1" xfId="0" applyFont="1" applyBorder="1"/>
    <xf numFmtId="0" fontId="0" fillId="0" borderId="0" xfId="0" applyBorder="1"/>
    <xf numFmtId="0" fontId="0" fillId="0" borderId="1" xfId="0" applyBorder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x-none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L~30T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x-none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Sheet1!$A$28</c:f>
              <c:strCache>
                <c:ptCount val="1"/>
                <c:pt idx="0">
                  <c:v>(30T)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10"/>
            <c:backward val="40"/>
            <c:dispRSqr val="1"/>
            <c:dispEq val="1"/>
            <c:trendlineLbl>
              <c:layout>
                <c:manualLayout>
                  <c:x val="-0.45088428948323978"/>
                  <c:y val="0.20863527551456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x-none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Sheet1!$A$29:$A$34</c:f>
              <c:numCache>
                <c:formatCode>General</c:formatCode>
                <c:ptCount val="6"/>
                <c:pt idx="0">
                  <c:v>41.460999999999999</c:v>
                </c:pt>
                <c:pt idx="1">
                  <c:v>45.5486</c:v>
                </c:pt>
                <c:pt idx="2">
                  <c:v>49.512599999999999</c:v>
                </c:pt>
                <c:pt idx="3">
                  <c:v>53.042000000000002</c:v>
                </c:pt>
                <c:pt idx="4">
                  <c:v>56.224600000000002</c:v>
                </c:pt>
                <c:pt idx="5">
                  <c:v>59.468800000000002</c:v>
                </c:pt>
              </c:numCache>
            </c:numRef>
          </c:xVal>
          <c:yVal>
            <c:numRef>
              <c:f>Sheet1!$C$29:$C$34</c:f>
              <c:numCache>
                <c:formatCode>General</c:formatCode>
                <c:ptCount val="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36-4E86-98C3-ACABCB39B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663712"/>
        <c:axId val="1070668992"/>
      </c:scatterChart>
      <c:valAx>
        <c:axId val="1070663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x-none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0668992"/>
        <c:crosses val="autoZero"/>
        <c:crossBetween val="midCat"/>
      </c:valAx>
      <c:valAx>
        <c:axId val="107066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x-none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0663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x-none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L~(30T)^2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Sheet1!$C$28</c:f>
              <c:strCache>
                <c:ptCount val="1"/>
                <c:pt idx="0">
                  <c:v>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1710"/>
            <c:dispRSqr val="1"/>
            <c:dispEq val="1"/>
            <c:trendlineLbl>
              <c:layout>
                <c:manualLayout>
                  <c:x val="-0.31350128666094096"/>
                  <c:y val="0.15057706524451608"/>
                </c:manualLayout>
              </c:layout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Sheet1!$B$29:$B$34</c:f>
              <c:numCache>
                <c:formatCode>General</c:formatCode>
                <c:ptCount val="6"/>
                <c:pt idx="0">
                  <c:v>1719.0145209999998</c:v>
                </c:pt>
                <c:pt idx="1">
                  <c:v>2074.67496196</c:v>
                </c:pt>
                <c:pt idx="2">
                  <c:v>2451.4975587599997</c:v>
                </c:pt>
                <c:pt idx="3">
                  <c:v>2813.4537640000003</c:v>
                </c:pt>
                <c:pt idx="4">
                  <c:v>3161.2056451600001</c:v>
                </c:pt>
                <c:pt idx="5">
                  <c:v>3536.5381734400003</c:v>
                </c:pt>
              </c:numCache>
            </c:numRef>
          </c:xVal>
          <c:yVal>
            <c:numRef>
              <c:f>Sheet1!$C$29:$C$34</c:f>
              <c:numCache>
                <c:formatCode>General</c:formatCode>
                <c:ptCount val="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94-419D-B670-01C5288E8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5442143"/>
        <c:axId val="1065435423"/>
      </c:scatterChart>
      <c:valAx>
        <c:axId val="106544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5435423"/>
        <c:crosses val="autoZero"/>
        <c:crossBetween val="midCat"/>
      </c:valAx>
      <c:valAx>
        <c:axId val="106543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544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768798</xdr:colOff>
      <xdr:row>34</xdr:row>
      <xdr:rowOff>76340</xdr:rowOff>
    </xdr:from>
    <xdr:to>
      <xdr:col>14</xdr:col>
      <xdr:colOff>351826</xdr:colOff>
      <xdr:row>58</xdr:row>
      <xdr:rowOff>120137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34</xdr:row>
      <xdr:rowOff>48566</xdr:rowOff>
    </xdr:from>
    <xdr:to>
      <xdr:col>5</xdr:col>
      <xdr:colOff>140731</xdr:colOff>
      <xdr:row>57</xdr:row>
      <xdr:rowOff>171619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0388F04-11FD-465A-9C68-129D9BEBCC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22" zoomScale="111" zoomScaleNormal="111" workbookViewId="0">
      <selection activeCell="F30" sqref="F30"/>
    </sheetView>
  </sheetViews>
  <sheetFormatPr defaultColWidth="8.75" defaultRowHeight="14.25" x14ac:dyDescent="0.2"/>
  <cols>
    <col min="1" max="1" width="13" customWidth="1"/>
    <col min="2" max="2" width="15.875" customWidth="1"/>
    <col min="4" max="6" width="12.75"/>
  </cols>
  <sheetData>
    <row r="1" spans="1:9" x14ac:dyDescent="0.2">
      <c r="A1" s="1" t="s">
        <v>0</v>
      </c>
      <c r="B1" s="1" t="s">
        <v>1</v>
      </c>
      <c r="C1" s="1" t="s">
        <v>2</v>
      </c>
    </row>
    <row r="2" spans="1:9" x14ac:dyDescent="0.2">
      <c r="A2" s="1">
        <v>0</v>
      </c>
      <c r="B2" s="1">
        <v>100</v>
      </c>
      <c r="C2" s="1">
        <f>ABS(A2-B2)</f>
        <v>100</v>
      </c>
      <c r="D2" t="s">
        <v>3</v>
      </c>
      <c r="E2" t="s">
        <v>4</v>
      </c>
      <c r="F2">
        <v>0.5</v>
      </c>
      <c r="G2" t="s">
        <v>5</v>
      </c>
    </row>
    <row r="3" spans="1:9" ht="69" customHeight="1" x14ac:dyDescent="0.2"/>
    <row r="4" spans="1:9" x14ac:dyDescent="0.2">
      <c r="A4" s="1" t="s">
        <v>6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 t="s">
        <v>7</v>
      </c>
    </row>
    <row r="5" spans="1:9" x14ac:dyDescent="0.2">
      <c r="A5" s="1" t="s">
        <v>8</v>
      </c>
      <c r="B5" s="2">
        <v>20.100000000000001</v>
      </c>
      <c r="C5" s="2">
        <v>20.100000000000001</v>
      </c>
      <c r="D5" s="2">
        <v>20.100000000000001</v>
      </c>
      <c r="E5" s="2">
        <v>20.100000000000001</v>
      </c>
      <c r="F5" s="2">
        <v>20.100000000000001</v>
      </c>
      <c r="G5" s="2">
        <v>20.100000000000001</v>
      </c>
      <c r="H5" s="1">
        <f>AVERAGE(B5:G5)</f>
        <v>20.099999999999998</v>
      </c>
      <c r="I5" t="s">
        <v>5</v>
      </c>
    </row>
    <row r="6" spans="1:9" x14ac:dyDescent="0.2">
      <c r="A6" t="s">
        <v>9</v>
      </c>
      <c r="B6">
        <v>0.02</v>
      </c>
      <c r="C6" t="s">
        <v>5</v>
      </c>
      <c r="E6" t="s">
        <v>10</v>
      </c>
      <c r="F6">
        <f>C2*10-H5/2</f>
        <v>989.95</v>
      </c>
      <c r="G6" t="s">
        <v>5</v>
      </c>
    </row>
    <row r="7" spans="1:9" x14ac:dyDescent="0.2">
      <c r="A7" t="s">
        <v>11</v>
      </c>
      <c r="B7">
        <f>SQRT(POWER(STDEV(B5:G5),2)+POWER(B6,2))</f>
        <v>0.02</v>
      </c>
      <c r="C7" t="s">
        <v>5</v>
      </c>
      <c r="E7" t="s">
        <v>4</v>
      </c>
      <c r="F7">
        <f>SQRT(POWER(F2,2)+POWER(B7,2))</f>
        <v>0.5003998401278722</v>
      </c>
      <c r="G7" t="s">
        <v>5</v>
      </c>
    </row>
    <row r="8" spans="1:9" x14ac:dyDescent="0.2">
      <c r="A8" t="s">
        <v>12</v>
      </c>
      <c r="B8" s="3">
        <f>B7/H5</f>
        <v>9.950248756218907E-4</v>
      </c>
      <c r="E8" t="s">
        <v>13</v>
      </c>
      <c r="F8" s="3">
        <f>F7/F6</f>
        <v>5.0547991325609594E-4</v>
      </c>
    </row>
    <row r="9" spans="1:9" ht="81.75" customHeight="1" x14ac:dyDescent="0.2"/>
    <row r="10" spans="1:9" x14ac:dyDescent="0.2">
      <c r="A10" s="1" t="s">
        <v>6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 t="s">
        <v>7</v>
      </c>
    </row>
    <row r="11" spans="1:9" x14ac:dyDescent="0.2">
      <c r="A11" s="1" t="s">
        <v>14</v>
      </c>
      <c r="B11" s="1">
        <v>59.302999999999997</v>
      </c>
      <c r="C11" s="1">
        <v>59.582000000000001</v>
      </c>
      <c r="D11" s="4">
        <v>59.57</v>
      </c>
      <c r="E11" s="1">
        <v>59.530999999999999</v>
      </c>
      <c r="F11" s="1">
        <v>59.357999999999997</v>
      </c>
      <c r="G11" s="1">
        <f>AVERAGE(B11:F11)</f>
        <v>59.468800000000002</v>
      </c>
      <c r="H11" t="s">
        <v>15</v>
      </c>
    </row>
    <row r="12" spans="1:9" x14ac:dyDescent="0.2">
      <c r="A12" t="s">
        <v>16</v>
      </c>
      <c r="B12">
        <v>0.01</v>
      </c>
      <c r="C12" t="s">
        <v>15</v>
      </c>
    </row>
    <row r="13" spans="1:9" x14ac:dyDescent="0.2">
      <c r="A13" t="s">
        <v>17</v>
      </c>
      <c r="B13">
        <f>SQRT(POWER(STDEV(B11:G11),2)+POWER(B12,2))</f>
        <v>0.11592307794395527</v>
      </c>
      <c r="C13" t="s">
        <v>15</v>
      </c>
    </row>
    <row r="14" spans="1:9" x14ac:dyDescent="0.2">
      <c r="A14" t="s">
        <v>12</v>
      </c>
      <c r="B14" s="3">
        <f>B13/G11</f>
        <v>1.9493091830330403E-3</v>
      </c>
    </row>
    <row r="15" spans="1:9" ht="63.75" customHeight="1" x14ac:dyDescent="0.2"/>
    <row r="16" spans="1:9" x14ac:dyDescent="0.2">
      <c r="A16" t="s">
        <v>18</v>
      </c>
      <c r="B16">
        <f>(3600*POWER(3.14,2)*F6/1000)/POWER(G11,2)</f>
        <v>9.9356596617254471</v>
      </c>
      <c r="C16" t="s">
        <v>19</v>
      </c>
    </row>
    <row r="17" spans="1:9" x14ac:dyDescent="0.2">
      <c r="A17" t="s">
        <v>20</v>
      </c>
      <c r="B17">
        <f>B16*SQRT(POWER(F7/F6,2)+POWER(2*B13/G11,2))</f>
        <v>3.9059572842559495E-2</v>
      </c>
      <c r="C17" t="s">
        <v>19</v>
      </c>
    </row>
    <row r="18" spans="1:9" x14ac:dyDescent="0.2">
      <c r="A18" t="s">
        <v>21</v>
      </c>
      <c r="B18" s="3">
        <f>B17/B16</f>
        <v>3.9312510867322049E-3</v>
      </c>
    </row>
    <row r="19" spans="1:9" ht="122.25" customHeight="1" x14ac:dyDescent="0.2"/>
    <row r="20" spans="1:9" x14ac:dyDescent="0.2">
      <c r="A20" s="1" t="s">
        <v>6</v>
      </c>
      <c r="B20" s="1" t="s">
        <v>22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 t="s">
        <v>7</v>
      </c>
    </row>
    <row r="21" spans="1:9" x14ac:dyDescent="0.2">
      <c r="A21" s="9" t="s">
        <v>14</v>
      </c>
      <c r="B21" s="1">
        <v>50</v>
      </c>
      <c r="C21" s="1">
        <v>41.578000000000003</v>
      </c>
      <c r="D21" s="1">
        <v>41.554000000000002</v>
      </c>
      <c r="E21" s="1">
        <v>41.003999999999998</v>
      </c>
      <c r="F21" s="1">
        <v>41.573999999999998</v>
      </c>
      <c r="G21" s="1">
        <v>41.594999999999999</v>
      </c>
      <c r="H21" s="1">
        <f>AVERAGE(C21:G21)</f>
        <v>41.460999999999999</v>
      </c>
      <c r="I21" t="s">
        <v>15</v>
      </c>
    </row>
    <row r="22" spans="1:9" x14ac:dyDescent="0.2">
      <c r="A22" s="9"/>
      <c r="B22" s="1">
        <v>60</v>
      </c>
      <c r="C22" s="4">
        <v>45.63</v>
      </c>
      <c r="D22" s="4">
        <v>45.633000000000003</v>
      </c>
      <c r="E22" s="4">
        <v>45.58</v>
      </c>
      <c r="F22" s="1">
        <v>45.584000000000003</v>
      </c>
      <c r="G22" s="1">
        <v>45.316000000000003</v>
      </c>
      <c r="H22" s="1">
        <f t="shared" ref="H22:H25" si="0">AVERAGE(C22:G22)</f>
        <v>45.548600000000008</v>
      </c>
      <c r="I22" t="s">
        <v>15</v>
      </c>
    </row>
    <row r="23" spans="1:9" x14ac:dyDescent="0.2">
      <c r="A23" s="9"/>
      <c r="B23" s="1">
        <v>70</v>
      </c>
      <c r="C23" s="1">
        <v>49.618000000000002</v>
      </c>
      <c r="D23" s="1">
        <v>49.618000000000002</v>
      </c>
      <c r="E23" s="1">
        <v>49.619</v>
      </c>
      <c r="F23" s="1">
        <v>49.085999999999999</v>
      </c>
      <c r="G23" s="1">
        <v>49.622</v>
      </c>
      <c r="H23" s="1">
        <f t="shared" si="0"/>
        <v>49.512600000000006</v>
      </c>
      <c r="I23" t="s">
        <v>15</v>
      </c>
    </row>
    <row r="24" spans="1:9" x14ac:dyDescent="0.2">
      <c r="A24" s="9"/>
      <c r="B24" s="1">
        <v>80</v>
      </c>
      <c r="C24" s="1">
        <v>52.944000000000003</v>
      </c>
      <c r="D24" s="1">
        <v>53.064999999999998</v>
      </c>
      <c r="E24" s="4">
        <v>53.06</v>
      </c>
      <c r="F24" s="1">
        <v>53.073</v>
      </c>
      <c r="G24" s="1">
        <v>53.067999999999998</v>
      </c>
      <c r="H24" s="1">
        <f t="shared" si="0"/>
        <v>53.042000000000009</v>
      </c>
      <c r="I24" t="s">
        <v>15</v>
      </c>
    </row>
    <row r="25" spans="1:9" x14ac:dyDescent="0.2">
      <c r="A25" s="9"/>
      <c r="B25" s="1">
        <v>90</v>
      </c>
      <c r="C25" s="1">
        <v>56.372999999999998</v>
      </c>
      <c r="D25" s="4">
        <v>56.35</v>
      </c>
      <c r="E25" s="1">
        <v>56.372999999999998</v>
      </c>
      <c r="F25" s="1">
        <v>56.052999999999997</v>
      </c>
      <c r="G25" s="1">
        <v>55.973999999999997</v>
      </c>
      <c r="H25" s="1">
        <f t="shared" si="0"/>
        <v>56.224599999999995</v>
      </c>
      <c r="I25" t="s">
        <v>15</v>
      </c>
    </row>
    <row r="26" spans="1:9" x14ac:dyDescent="0.2">
      <c r="A26" s="5"/>
      <c r="C26" s="1"/>
      <c r="D26" s="1"/>
      <c r="E26" s="4"/>
      <c r="F26" s="1"/>
      <c r="G26" s="1"/>
      <c r="H26" s="1"/>
    </row>
    <row r="27" spans="1:9" ht="74.25" customHeight="1" x14ac:dyDescent="0.2"/>
    <row r="28" spans="1:9" x14ac:dyDescent="0.2">
      <c r="A28" s="7" t="s">
        <v>25</v>
      </c>
      <c r="B28" s="7" t="s">
        <v>26</v>
      </c>
      <c r="C28" s="1" t="s">
        <v>23</v>
      </c>
    </row>
    <row r="29" spans="1:9" x14ac:dyDescent="0.2">
      <c r="A29" s="1">
        <v>41.460999999999999</v>
      </c>
      <c r="B29" s="1">
        <f>POWER(A29,2)</f>
        <v>1719.0145209999998</v>
      </c>
      <c r="C29" s="1">
        <v>0.5</v>
      </c>
      <c r="E29" t="s">
        <v>27</v>
      </c>
      <c r="F29">
        <f>3600*POWER(3.14159,2)*0.000275</f>
        <v>9.7708918508189999</v>
      </c>
    </row>
    <row r="30" spans="1:9" x14ac:dyDescent="0.2">
      <c r="A30" s="1">
        <v>45.5486</v>
      </c>
      <c r="B30" s="1">
        <f t="shared" ref="B30:B34" si="1">POWER(A30,2)</f>
        <v>2074.67496196</v>
      </c>
      <c r="C30" s="1">
        <v>0.6</v>
      </c>
    </row>
    <row r="31" spans="1:9" x14ac:dyDescent="0.2">
      <c r="A31" s="1">
        <v>49.512599999999999</v>
      </c>
      <c r="B31" s="1">
        <f t="shared" si="1"/>
        <v>2451.4975587599997</v>
      </c>
      <c r="C31" s="1">
        <v>0.7</v>
      </c>
    </row>
    <row r="32" spans="1:9" x14ac:dyDescent="0.2">
      <c r="A32" s="1">
        <v>53.042000000000002</v>
      </c>
      <c r="B32" s="1">
        <f t="shared" si="1"/>
        <v>2813.4537640000003</v>
      </c>
      <c r="C32" s="1">
        <v>0.8</v>
      </c>
    </row>
    <row r="33" spans="1:3" x14ac:dyDescent="0.2">
      <c r="A33" s="1">
        <v>56.224600000000002</v>
      </c>
      <c r="B33" s="1">
        <f t="shared" si="1"/>
        <v>3161.2056451600001</v>
      </c>
      <c r="C33" s="1">
        <v>0.9</v>
      </c>
    </row>
    <row r="34" spans="1:3" x14ac:dyDescent="0.2">
      <c r="A34" s="1">
        <v>59.468800000000002</v>
      </c>
      <c r="B34" s="1">
        <f t="shared" si="1"/>
        <v>3536.5381734400003</v>
      </c>
      <c r="C34" s="1">
        <v>1</v>
      </c>
    </row>
    <row r="36" spans="1:3" x14ac:dyDescent="0.2">
      <c r="A36" s="6" t="s">
        <v>24</v>
      </c>
      <c r="B36" s="8"/>
    </row>
    <row r="37" spans="1:3" x14ac:dyDescent="0.2">
      <c r="B37" s="8"/>
    </row>
    <row r="38" spans="1:3" x14ac:dyDescent="0.2">
      <c r="B38" s="8"/>
    </row>
    <row r="39" spans="1:3" x14ac:dyDescent="0.2">
      <c r="B39" s="8"/>
    </row>
    <row r="40" spans="1:3" x14ac:dyDescent="0.2">
      <c r="B40" s="8"/>
    </row>
    <row r="41" spans="1:3" x14ac:dyDescent="0.2">
      <c r="B41" s="8"/>
    </row>
    <row r="42" spans="1:3" x14ac:dyDescent="0.2">
      <c r="B42" s="8"/>
    </row>
    <row r="43" spans="1:3" x14ac:dyDescent="0.2">
      <c r="B43" s="8"/>
    </row>
  </sheetData>
  <mergeCells count="1">
    <mergeCell ref="A21:A25"/>
  </mergeCells>
  <phoneticPr fontId="2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sddn</dc:creator>
  <cp:lastModifiedBy>sddn</cp:lastModifiedBy>
  <dcterms:created xsi:type="dcterms:W3CDTF">2015-06-05T18:19:00Z</dcterms:created>
  <dcterms:modified xsi:type="dcterms:W3CDTF">2023-04-16T09:57:43Z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988A5C2303AB4ECB86FC52D0EA9CF886_13</vt:lpwstr>
  </property>
  <property fmtid="{D5CDD505-2E9C-101B-9397-08002B2CF9AE}" pid="3" name="KSOProductBuildVer">
    <vt:lpwstr>2052-11.1.0.14036</vt:lpwstr>
  </property>
</Properties>
</file>