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7" documentId="8_{EC7EDA24-B1B6-4979-8F86-1BB08327FCFF}" xr6:coauthVersionLast="47" xr6:coauthVersionMax="47" xr10:uidLastSave="{432FB996-DD66-4C22-B4E0-C9DC8EBF4374}"/>
  <bookViews>
    <workbookView xWindow="-98" yWindow="-98" windowWidth="19396" windowHeight="12196" activeTab="7" xr2:uid="{00000000-000D-0000-FFFF-FFFF00000000}"/>
  </bookViews>
  <sheets>
    <sheet name="Any" sheetId="1" r:id="rId1"/>
    <sheet name="(7,4,3)" sheetId="5" r:id="rId2"/>
    <sheet name="(15,7,5)" sheetId="4" r:id="rId3"/>
    <sheet name="(31,26,3)" sheetId="14" r:id="rId4"/>
    <sheet name="(63,45)" sheetId="2" r:id="rId5"/>
    <sheet name="(63,45)ML_ET" sheetId="6" r:id="rId6"/>
    <sheet name="(128,64,22)" sheetId="3" r:id="rId7"/>
    <sheet name="(127,64)" sheetId="12" r:id="rId8"/>
    <sheet name="(127,99)" sheetId="13" r:id="rId9"/>
    <sheet name="(255,223)" sheetId="10" r:id="rId10"/>
    <sheet name="GE_skip_OSD" sheetId="9" r:id="rId11"/>
    <sheet name="count == form here -&gt;" sheetId="11" r:id="rId12"/>
    <sheet name="(31,21)ML_ET" sheetId="7" r:id="rId13"/>
    <sheet name="(63,45)ML_ET_v2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5" i="12" l="1"/>
  <c r="Z56" i="8"/>
  <c r="M56" i="8"/>
  <c r="Z54" i="8"/>
  <c r="M54" i="8"/>
  <c r="Z52" i="8"/>
  <c r="M52" i="8"/>
  <c r="AM38" i="8"/>
  <c r="Z38" i="8"/>
  <c r="M38" i="8"/>
  <c r="AM36" i="8"/>
  <c r="Z36" i="8"/>
  <c r="M36" i="8"/>
  <c r="AM34" i="8"/>
  <c r="Z34" i="8"/>
  <c r="M34" i="8"/>
  <c r="Z54" i="7"/>
  <c r="M54" i="7"/>
  <c r="Z52" i="7"/>
  <c r="M52" i="7"/>
  <c r="Z50" i="7"/>
  <c r="M50" i="7"/>
  <c r="Z38" i="7"/>
  <c r="M38" i="7"/>
  <c r="Z36" i="7"/>
  <c r="M36" i="7"/>
  <c r="Z34" i="7"/>
  <c r="M34" i="7"/>
  <c r="T120" i="6"/>
  <c r="G120" i="6"/>
  <c r="T119" i="6"/>
  <c r="G119" i="6"/>
  <c r="T118" i="6"/>
  <c r="G118" i="6"/>
  <c r="T113" i="6"/>
  <c r="T112" i="6"/>
  <c r="T111" i="6"/>
  <c r="X107" i="6"/>
  <c r="T107" i="6"/>
  <c r="X106" i="6"/>
  <c r="T106" i="6"/>
  <c r="X105" i="6"/>
  <c r="T105" i="6"/>
  <c r="U101" i="6"/>
  <c r="T101" i="6"/>
  <c r="H101" i="6"/>
  <c r="G101" i="6"/>
  <c r="U100" i="6"/>
  <c r="T100" i="6"/>
  <c r="H100" i="6"/>
  <c r="G100" i="6"/>
  <c r="U99" i="6"/>
  <c r="T99" i="6"/>
  <c r="H99" i="6"/>
  <c r="G99" i="6"/>
  <c r="T97" i="6"/>
  <c r="G97" i="6"/>
  <c r="T96" i="6"/>
  <c r="G96" i="6"/>
  <c r="T95" i="6"/>
  <c r="G95" i="6"/>
  <c r="AG83" i="6"/>
  <c r="AF83" i="6"/>
  <c r="AB83" i="6"/>
  <c r="Z83" i="6"/>
  <c r="X83" i="6"/>
  <c r="W83" i="6"/>
  <c r="T83" i="6"/>
  <c r="S83" i="6"/>
  <c r="M83" i="6"/>
  <c r="G83" i="6"/>
  <c r="F83" i="6"/>
  <c r="AG82" i="6"/>
  <c r="AF82" i="6"/>
  <c r="AB82" i="6"/>
  <c r="AA82" i="6"/>
  <c r="Z82" i="6"/>
  <c r="X82" i="6"/>
  <c r="W82" i="6"/>
  <c r="T82" i="6"/>
  <c r="S82" i="6"/>
  <c r="M82" i="6"/>
  <c r="G82" i="6"/>
  <c r="F82" i="6"/>
  <c r="AG81" i="6"/>
  <c r="AF81" i="6"/>
  <c r="AB81" i="6"/>
  <c r="AA81" i="6"/>
  <c r="Z81" i="6"/>
  <c r="X81" i="6"/>
  <c r="W81" i="6"/>
  <c r="T81" i="6"/>
  <c r="S81" i="6"/>
  <c r="M81" i="6"/>
  <c r="G81" i="6"/>
  <c r="F81" i="6"/>
  <c r="AF78" i="6"/>
  <c r="AE78" i="6"/>
  <c r="AG77" i="6"/>
  <c r="AF77" i="6"/>
  <c r="AB77" i="6"/>
  <c r="AA77" i="6"/>
  <c r="Z77" i="6"/>
  <c r="X77" i="6"/>
  <c r="W77" i="6"/>
  <c r="T77" i="6"/>
  <c r="S77" i="6"/>
  <c r="M77" i="6"/>
  <c r="G77" i="6"/>
  <c r="F77" i="6"/>
  <c r="AG76" i="6"/>
  <c r="AF76" i="6"/>
  <c r="AB76" i="6"/>
  <c r="AA76" i="6"/>
  <c r="Z76" i="6"/>
  <c r="X76" i="6"/>
  <c r="W76" i="6"/>
  <c r="T76" i="6"/>
  <c r="S76" i="6"/>
  <c r="M76" i="6"/>
  <c r="G76" i="6"/>
  <c r="F76" i="6"/>
  <c r="AG75" i="6"/>
  <c r="AF75" i="6"/>
  <c r="AB75" i="6"/>
  <c r="AA75" i="6"/>
  <c r="Z75" i="6"/>
  <c r="X75" i="6"/>
  <c r="W75" i="6"/>
  <c r="T75" i="6"/>
  <c r="S75" i="6"/>
  <c r="M75" i="6"/>
  <c r="G75" i="6"/>
  <c r="F75" i="6"/>
  <c r="AA71" i="6"/>
  <c r="Z71" i="6"/>
  <c r="X71" i="6"/>
  <c r="W71" i="6"/>
  <c r="T71" i="6"/>
  <c r="S71" i="6"/>
  <c r="M71" i="6"/>
  <c r="G71" i="6"/>
  <c r="F71" i="6"/>
  <c r="AF70" i="6"/>
  <c r="AA70" i="6"/>
  <c r="Z70" i="6"/>
  <c r="X70" i="6"/>
  <c r="W70" i="6"/>
  <c r="T70" i="6"/>
  <c r="S70" i="6"/>
  <c r="M70" i="6"/>
  <c r="G70" i="6"/>
  <c r="F70" i="6"/>
  <c r="AF69" i="6"/>
  <c r="AA69" i="6"/>
  <c r="Z69" i="6"/>
  <c r="X69" i="6"/>
  <c r="W69" i="6"/>
  <c r="T69" i="6"/>
  <c r="S69" i="6"/>
  <c r="M69" i="6"/>
  <c r="G69" i="6"/>
  <c r="F69" i="6"/>
  <c r="Z47" i="6"/>
  <c r="Z45" i="6"/>
  <c r="Z43" i="6"/>
  <c r="Z31" i="6"/>
  <c r="M31" i="6"/>
  <c r="Z29" i="6"/>
  <c r="M29" i="6"/>
  <c r="Z27" i="6"/>
  <c r="M27" i="6"/>
  <c r="I48" i="1"/>
  <c r="I47" i="1"/>
  <c r="I46" i="1"/>
  <c r="I45" i="1"/>
  <c r="I44" i="1"/>
  <c r="I43" i="1"/>
  <c r="I42" i="1"/>
  <c r="I41" i="1"/>
  <c r="AU37" i="1"/>
  <c r="AT37" i="1"/>
  <c r="AK37" i="1"/>
  <c r="AJ37" i="1"/>
  <c r="AB37" i="1"/>
  <c r="X37" i="1"/>
  <c r="W37" i="1"/>
  <c r="M37" i="1"/>
  <c r="L37" i="1"/>
  <c r="AU36" i="1"/>
  <c r="AT36" i="1"/>
  <c r="AK36" i="1"/>
  <c r="AJ36" i="1"/>
  <c r="X36" i="1"/>
  <c r="W36" i="1"/>
  <c r="M36" i="1"/>
  <c r="L36" i="1"/>
  <c r="AU35" i="1"/>
  <c r="AT35" i="1"/>
  <c r="AK35" i="1"/>
  <c r="AJ35" i="1"/>
  <c r="X35" i="1"/>
  <c r="W35" i="1"/>
  <c r="M35" i="1"/>
  <c r="L35" i="1"/>
  <c r="AU34" i="1"/>
  <c r="AT34" i="1"/>
  <c r="AK34" i="1"/>
  <c r="AJ34" i="1"/>
  <c r="X34" i="1"/>
  <c r="W34" i="1"/>
  <c r="M34" i="1"/>
  <c r="L34" i="1"/>
  <c r="AU33" i="1"/>
  <c r="AT33" i="1"/>
  <c r="AK33" i="1"/>
  <c r="AJ33" i="1"/>
  <c r="X33" i="1"/>
  <c r="W33" i="1"/>
  <c r="M33" i="1"/>
  <c r="L33" i="1"/>
  <c r="AU32" i="1"/>
  <c r="AT32" i="1"/>
  <c r="AK32" i="1"/>
  <c r="AJ32" i="1"/>
  <c r="X32" i="1"/>
  <c r="W32" i="1"/>
  <c r="M32" i="1"/>
  <c r="L32" i="1"/>
  <c r="AU31" i="1"/>
  <c r="AT31" i="1"/>
  <c r="AK31" i="1"/>
  <c r="AJ31" i="1"/>
  <c r="X31" i="1"/>
  <c r="W31" i="1"/>
  <c r="M31" i="1"/>
  <c r="L31" i="1"/>
  <c r="AU30" i="1"/>
  <c r="AT30" i="1"/>
  <c r="AK30" i="1"/>
  <c r="AJ30" i="1"/>
  <c r="X30" i="1"/>
  <c r="W30" i="1"/>
  <c r="M30" i="1"/>
  <c r="L30" i="1"/>
  <c r="AU29" i="1"/>
  <c r="AT29" i="1"/>
  <c r="AK29" i="1"/>
  <c r="AJ29" i="1"/>
  <c r="X29" i="1"/>
  <c r="W29" i="1"/>
  <c r="M29" i="1"/>
  <c r="L29" i="1"/>
  <c r="AU28" i="1"/>
  <c r="AT28" i="1"/>
  <c r="AK28" i="1"/>
  <c r="AJ28" i="1"/>
  <c r="X28" i="1"/>
  <c r="W28" i="1"/>
  <c r="M28" i="1"/>
  <c r="L28" i="1"/>
  <c r="AU27" i="1"/>
  <c r="AT27" i="1"/>
  <c r="AK27" i="1"/>
  <c r="AJ27" i="1"/>
  <c r="X27" i="1"/>
  <c r="W27" i="1"/>
  <c r="M27" i="1"/>
  <c r="L27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AA27" authorId="0" shapeId="0" xr:uid="{89B333F5-3128-47EB-A622-BE9033090D3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接近 ML。因为中止条件不是 ML 条件，其中，利用了 LRP 相关距离的均值估计下界</t>
        </r>
      </text>
    </comment>
    <comment ref="Q52" authorId="0" shapeId="0" xr:uid="{1BB683FB-6922-43ED-A96A-9441491DF7F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Q4" authorId="0" shapeId="0" xr:uid="{AF3EED93-8D9A-4597-80D1-8949F22773B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sharedStrings.xml><?xml version="1.0" encoding="utf-8"?>
<sst xmlns="http://schemas.openxmlformats.org/spreadsheetml/2006/main" count="1641" uniqueCount="212">
  <si>
    <t>SNR(dB)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</si>
  <si>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</si>
  <si>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</si>
  <si>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</si>
  <si>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</si>
  <si>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</si>
  <si>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</si>
  <si>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ave_list</t>
  </si>
  <si>
    <t>ML_list</t>
  </si>
  <si>
    <t>max_list_rate</t>
  </si>
  <si>
    <t>time(s)</t>
  </si>
  <si>
    <t>FER</t>
  </si>
  <si>
    <t>Errors</t>
  </si>
  <si>
    <t>Frames</t>
  </si>
  <si>
    <t>GF2_ope</t>
  </si>
  <si>
    <t>float_ope</t>
  </si>
  <si>
    <t>SNR(dB)</t>
  </si>
  <si>
    <t>time all (h)</t>
    <phoneticPr fontId="1" type="noConversion"/>
  </si>
  <si>
    <t>time all (s)</t>
    <phoneticPr fontId="1" type="noConversion"/>
  </si>
  <si>
    <t>invalid_list_rate</t>
  </si>
  <si>
    <t>ET_rate</t>
  </si>
  <si>
    <t>GF2e_ope</t>
  </si>
  <si>
    <t>LL_OSD(3) specific-ET</t>
    <phoneticPr fontId="1" type="noConversion"/>
  </si>
  <si>
    <t>GF2e_ope</t>
    <phoneticPr fontId="1" type="noConversion"/>
  </si>
  <si>
    <t>OSD_dual(2)</t>
    <phoneticPr fontId="1" type="noConversion"/>
  </si>
  <si>
    <t>SNR_dB</t>
  </si>
  <si>
    <t>invalid_rate</t>
  </si>
  <si>
    <t>binary_list</t>
  </si>
  <si>
    <t>LL_OSD_binary_H(3)</t>
    <phoneticPr fontId="1" type="noConversion"/>
  </si>
  <si>
    <t>LL_OSD_binary_H(2)</t>
    <phoneticPr fontId="1" type="noConversion"/>
  </si>
  <si>
    <t>BCH(7,4,3)</t>
    <phoneticPr fontId="1" type="noConversion"/>
  </si>
  <si>
    <t>LL_OSD(3) OS-ET</t>
    <phoneticPr fontId="1" type="noConversion"/>
  </si>
  <si>
    <t>LL_OSD_binary_H_v2(3) OS-ET</t>
    <phoneticPr fontId="1" type="noConversion"/>
  </si>
  <si>
    <t>LL_OSD_Viterbi(6,128) ML-ET</t>
    <phoneticPr fontId="1" type="noConversion"/>
  </si>
  <si>
    <t>LL_OSD_binary_H_Hybrid_Viterbi(2,6,128) OS-ET</t>
    <phoneticPr fontId="1" type="noConversion"/>
  </si>
  <si>
    <t>LL_OSD_binary_H_Hybrid_Viterbi(1,6,128) OS-ET</t>
    <phoneticPr fontId="1" type="noConversion"/>
  </si>
  <si>
    <t>LL_OSD_binary_H_Hybrid_Viterbi(0,6,128) OS-ET</t>
    <phoneticPr fontId="1" type="noConversion"/>
  </si>
  <si>
    <t>LL_OSD_binary_H_v2(3) ML-ET</t>
    <phoneticPr fontId="1" type="noConversion"/>
  </si>
  <si>
    <t>LL_OSD_binary_H_v2(3) specific-ET</t>
    <phoneticPr fontId="1" type="noConversion"/>
  </si>
  <si>
    <t>LC_OSD(8,16384) OS-ET</t>
    <phoneticPr fontId="1" type="noConversion"/>
  </si>
  <si>
    <t>LL_OSD_binary_H(3) specific-ET</t>
    <phoneticPr fontId="1" type="noConversion"/>
  </si>
  <si>
    <t>LL_OSD_binary_H(2) specific-ET</t>
    <phoneticPr fontId="1" type="noConversion"/>
  </si>
  <si>
    <t>LL_OSD_binary_H(1) specific-ET</t>
    <phoneticPr fontId="1" type="noConversion"/>
  </si>
  <si>
    <t>OSD_dual(2) specific-ET</t>
    <phoneticPr fontId="1" type="noConversion"/>
  </si>
  <si>
    <t>LL_OSD_Viterbi_v2(2,4) OS-ET</t>
    <phoneticPr fontId="1" type="noConversion"/>
  </si>
  <si>
    <t>LL_OSD_Viterbi(2,4) ML-ET</t>
    <phoneticPr fontId="1" type="noConversion"/>
  </si>
  <si>
    <t>Comp. of Building Viterbi Trellis</t>
    <phoneticPr fontId="1" type="noConversion"/>
  </si>
  <si>
    <t>Best Hybrid</t>
    <phoneticPr fontId="1" type="noConversion"/>
  </si>
  <si>
    <t>LL_OSD_binary_H_v2(3,1) OS-ET</t>
    <phoneticPr fontId="1" type="noConversion"/>
  </si>
  <si>
    <t>LL_OSD_v2(3,1) OS-ET</t>
    <phoneticPr fontId="1" type="noConversion"/>
  </si>
  <si>
    <t>LL_OSD_v2(3) OS-ET</t>
    <phoneticPr fontId="1" type="noConversion"/>
  </si>
  <si>
    <t>LL_OSD_v2(3) specific-ET</t>
    <phoneticPr fontId="1" type="noConversion"/>
  </si>
  <si>
    <t>LL_OSD_v2(3) ML-ET</t>
    <phoneticPr fontId="1" type="noConversion"/>
  </si>
  <si>
    <t>OSD(2) OS-ET</t>
    <phoneticPr fontId="1" type="noConversion"/>
  </si>
  <si>
    <t>OSD(2) specific-ET</t>
    <phoneticPr fontId="1" type="noConversion"/>
  </si>
  <si>
    <t>Match_OSD(1,2) no-ET</t>
    <phoneticPr fontId="1" type="noConversion"/>
  </si>
  <si>
    <t>Match_OSD_standard(1,2) no-ET</t>
    <phoneticPr fontId="1" type="noConversion"/>
  </si>
  <si>
    <t>OSD(2) no-ET</t>
    <phoneticPr fontId="1" type="noConversion"/>
  </si>
  <si>
    <t>seg</t>
    <phoneticPr fontId="1" type="noConversion"/>
  </si>
  <si>
    <t>(size: 7 * 2)</t>
    <phoneticPr fontId="1" type="noConversion"/>
  </si>
  <si>
    <t>LL_OSD_binary_H(3) OS-ET</t>
    <phoneticPr fontId="1" type="noConversion"/>
  </si>
  <si>
    <t>Extra - ET</t>
    <phoneticPr fontId="1" type="noConversion"/>
  </si>
  <si>
    <t>Extra - Hybrid_Viterbi</t>
    <phoneticPr fontId="1" type="noConversion"/>
  </si>
  <si>
    <t>Latency</t>
    <phoneticPr fontId="1" type="noConversion"/>
  </si>
  <si>
    <t>GE (LLOSD)</t>
    <phoneticPr fontId="1" type="noConversion"/>
  </si>
  <si>
    <t>GE (LLOSD_BH)</t>
    <phoneticPr fontId="1" type="noConversion"/>
  </si>
  <si>
    <t>GE (OSD)</t>
    <phoneticPr fontId="1" type="noConversion"/>
  </si>
  <si>
    <t>ave</t>
    <phoneticPr fontId="1" type="noConversion"/>
  </si>
  <si>
    <t>min</t>
    <phoneticPr fontId="1" type="noConversion"/>
  </si>
  <si>
    <t>max</t>
    <phoneticPr fontId="1" type="noConversion"/>
  </si>
  <si>
    <t>Latency (7 group* 100000 times)</t>
    <phoneticPr fontId="1" type="noConversion"/>
  </si>
  <si>
    <t>OSD_dual(2) ML-ET</t>
    <phoneticPr fontId="1" type="noConversion"/>
  </si>
  <si>
    <t>LL_OSD_binary_H_seg(1,2) ML-ET</t>
    <phoneticPr fontId="1" type="noConversion"/>
  </si>
  <si>
    <t>LL_OSD_binary_H_seg(1,2) OS-ET</t>
    <phoneticPr fontId="1" type="noConversion"/>
  </si>
  <si>
    <t>LL_OSD_binary_H_seg(1,2) specific-ET</t>
    <phoneticPr fontId="1" type="noConversion"/>
  </si>
  <si>
    <t>OSD_dual(1)</t>
    <phoneticPr fontId="1" type="noConversion"/>
  </si>
  <si>
    <t>LL_OSD_v2(3)</t>
    <phoneticPr fontId="1" type="noConversion"/>
  </si>
  <si>
    <t>time (re-encoding)</t>
    <phoneticPr fontId="1" type="noConversion"/>
  </si>
  <si>
    <t>Operations (GF2e/GF2)</t>
    <phoneticPr fontId="1" type="noConversion"/>
  </si>
  <si>
    <t>ave(count ==)</t>
    <phoneticPr fontId="1" type="noConversion"/>
  </si>
  <si>
    <t>ave(all)</t>
    <phoneticPr fontId="1" type="noConversion"/>
  </si>
  <si>
    <t>ave(add)</t>
    <phoneticPr fontId="1" type="noConversion"/>
  </si>
  <si>
    <t>ave(mul)</t>
    <phoneticPr fontId="1" type="noConversion"/>
  </si>
  <si>
    <t>(size: 6 * 2)</t>
    <phoneticPr fontId="1" type="noConversion"/>
  </si>
  <si>
    <t>LL_OSD_v2(1)</t>
    <phoneticPr fontId="1" type="noConversion"/>
  </si>
  <si>
    <t>LL_OSD_v2(2)</t>
    <phoneticPr fontId="1" type="noConversion"/>
  </si>
  <si>
    <t>optimal TBD</t>
    <phoneticPr fontId="1" type="noConversion"/>
  </si>
  <si>
    <t>(size: 4 * 2)</t>
    <phoneticPr fontId="1" type="noConversion"/>
  </si>
  <si>
    <t>OSD_v2(4) specific- ET</t>
    <phoneticPr fontId="1" type="noConversion"/>
  </si>
  <si>
    <t>OSD_v2(4) OS-ET</t>
    <phoneticPr fontId="1" type="noConversion"/>
  </si>
  <si>
    <t>received-r</t>
    <phoneticPr fontId="1" type="noConversion"/>
  </si>
  <si>
    <t>LL_OSD_binary_H_seg(1,2)</t>
    <phoneticPr fontId="1" type="noConversion"/>
  </si>
  <si>
    <t>LL_OSD_binary_H_seg(1,1)</t>
    <phoneticPr fontId="1" type="noConversion"/>
  </si>
  <si>
    <t>Guo-(2,1)</t>
    <phoneticPr fontId="1" type="noConversion"/>
  </si>
  <si>
    <t>Guo-(3,2)</t>
    <phoneticPr fontId="1" type="noConversion"/>
  </si>
  <si>
    <t>Decoding Latency may be incorrect</t>
    <phoneticPr fontId="1" type="noConversion"/>
  </si>
  <si>
    <t>eBCH(64,36,12)-Adaptive_GE_OSD_daul(3,2)</t>
    <phoneticPr fontId="1" type="noConversion"/>
  </si>
  <si>
    <t>BCH(15,7,5)-Pc_SGM_OSD_daul(2,1)</t>
    <phoneticPr fontId="1" type="noConversion"/>
  </si>
  <si>
    <t>lambda = 0.05</t>
    <phoneticPr fontId="1" type="noConversion"/>
  </si>
  <si>
    <t>lambda = 0.1</t>
    <phoneticPr fontId="1" type="noConversion"/>
  </si>
  <si>
    <t>lambda = 0.2</t>
    <phoneticPr fontId="1" type="noConversion"/>
  </si>
  <si>
    <t>lambda = 0.5</t>
    <phoneticPr fontId="1" type="noConversion"/>
  </si>
  <si>
    <t>GE_skip_rate</t>
    <phoneticPr fontId="1" type="noConversion"/>
  </si>
  <si>
    <t>GE_skip_rate</t>
  </si>
  <si>
    <t>eBCH(64,45,8)-Adaptive_GE_OSD_daul(1,1)</t>
    <phoneticPr fontId="1" type="noConversion"/>
  </si>
  <si>
    <t>eBCH(64,45,8)-Pc_SGM_OSD_daul(1,1)</t>
    <phoneticPr fontId="1" type="noConversion"/>
  </si>
  <si>
    <t>eBCH(31,21,6)-Pc_SGM_OSD_daul(1,1)</t>
    <phoneticPr fontId="1" type="noConversion"/>
  </si>
  <si>
    <t>eBCH(64,36,12)-Adaptive_GE_OSD_daul(3,2)_no_discarding_rule</t>
    <phoneticPr fontId="1" type="noConversion"/>
  </si>
  <si>
    <t>BCH(15,7,5)-Adaptive_GE_OSD_daul(2,1)_no_discarding_rule</t>
    <phoneticPr fontId="1" type="noConversion"/>
  </si>
  <si>
    <t>eBCH(32,21,6)-Adaptive_GE_OSD_daul(1,1)</t>
    <phoneticPr fontId="1" type="noConversion"/>
  </si>
  <si>
    <t>Adaptive_GE_OSD_daul(1,1)</t>
    <phoneticPr fontId="1" type="noConversion"/>
  </si>
  <si>
    <t>Pc_SGM_OSD_daul(1,1)</t>
  </si>
  <si>
    <t>eBCH(128,64,22)_LC_OSD(8,16384)</t>
    <phoneticPr fontId="1" type="noConversion"/>
  </si>
  <si>
    <t>BCH(127,64,21)_OSD(4)</t>
    <phoneticPr fontId="1" type="noConversion"/>
  </si>
  <si>
    <t>BCH(63,45,7)_LL_OSD(3) - old</t>
    <phoneticPr fontId="1" type="noConversion"/>
  </si>
  <si>
    <t>BCH(63,45,7)_LL_OSD(3) - new</t>
    <phoneticPr fontId="1" type="noConversion"/>
  </si>
  <si>
    <t>BCH(63,45,7)_LL_OSD_Viterbi (6,128)</t>
    <phoneticPr fontId="1" type="noConversion"/>
  </si>
  <si>
    <t>BCH(63,45,7)_OSD (2)</t>
    <phoneticPr fontId="1" type="noConversion"/>
  </si>
  <si>
    <t>BCH(15,7,5)_LL_OSD(3) specific-ET</t>
    <phoneticPr fontId="1" type="noConversion"/>
  </si>
  <si>
    <t>BCH(15,7,5)_LL_OSD(3) ML-ET</t>
    <phoneticPr fontId="1" type="noConversion"/>
  </si>
  <si>
    <t>BCH(15,7,5)_LL_OSD(3) OS-ET</t>
    <phoneticPr fontId="1" type="noConversion"/>
  </si>
  <si>
    <t>BCH(15,7,5)_LL_OSD_binary_H_v2(3) OS-ET</t>
    <phoneticPr fontId="1" type="noConversion"/>
  </si>
  <si>
    <t>BCH(7,4,3)_LL_OSD_Viterbi(2,4)</t>
    <phoneticPr fontId="1" type="noConversion"/>
  </si>
  <si>
    <t>BCH(7,4,3)_LL_OSD_Viterbi_v2(2,4)</t>
    <phoneticPr fontId="1" type="noConversion"/>
  </si>
  <si>
    <t>BCH(63,18,21)_OSD(5)</t>
    <phoneticPr fontId="1" type="noConversion"/>
  </si>
  <si>
    <t>BCH(64,18,22)_OSD(5)</t>
    <phoneticPr fontId="1" type="noConversion"/>
  </si>
  <si>
    <t>SNR</t>
  </si>
  <si>
    <t>FErr.</t>
  </si>
  <si>
    <t>addNum</t>
  </si>
  <si>
    <t>mulNum</t>
  </si>
  <si>
    <t>totalNum</t>
  </si>
  <si>
    <t>openrate</t>
  </si>
  <si>
    <t>Guo(3,2,0)</t>
    <phoneticPr fontId="1" type="noConversion"/>
  </si>
  <si>
    <t>Guo(3,2)</t>
    <phoneticPr fontId="1" type="noConversion"/>
  </si>
  <si>
    <t>HSD(1,4)</t>
    <phoneticPr fontId="1" type="noConversion"/>
  </si>
  <si>
    <t>HSD(1,6)</t>
    <phoneticPr fontId="1" type="noConversion"/>
  </si>
  <si>
    <t>HSD(1,8)</t>
    <phoneticPr fontId="1" type="noConversion"/>
  </si>
  <si>
    <t>HSD(1,10)</t>
    <phoneticPr fontId="1" type="noConversion"/>
  </si>
  <si>
    <t>HSD(2,10)</t>
    <phoneticPr fontId="1" type="noConversion"/>
  </si>
  <si>
    <t>Release mode x64</t>
    <phoneticPr fontId="1" type="noConversion"/>
  </si>
  <si>
    <t>Debug mode x64</t>
    <phoneticPr fontId="1" type="noConversion"/>
  </si>
  <si>
    <t>(7 group* 100000 times)</t>
    <phoneticPr fontId="1" type="noConversion"/>
  </si>
  <si>
    <t>Release mode x64 jiabao</t>
    <phoneticPr fontId="1" type="noConversion"/>
  </si>
  <si>
    <t>time(us)</t>
    <phoneticPr fontId="1" type="noConversion"/>
  </si>
  <si>
    <t>time All (us)</t>
    <phoneticPr fontId="1" type="noConversion"/>
  </si>
  <si>
    <t>LL_OSD_jiabao_seg(1,3)</t>
    <phoneticPr fontId="1" type="noConversion"/>
  </si>
  <si>
    <t>time (us)</t>
    <phoneticPr fontId="1" type="noConversion"/>
  </si>
  <si>
    <t>Debug mode x64 jiabao</t>
    <phoneticPr fontId="1" type="noConversion"/>
  </si>
  <si>
    <t>Unit time</t>
    <phoneticPr fontId="1" type="noConversion"/>
  </si>
  <si>
    <t>LL_OSD_jiabao(3)_paper</t>
    <phoneticPr fontId="1" type="noConversion"/>
  </si>
  <si>
    <t>LL_OSD_jiabao_seg(1,3)_paper</t>
    <phoneticPr fontId="1" type="noConversion"/>
  </si>
  <si>
    <t>nb_list</t>
    <phoneticPr fontId="1" type="noConversion"/>
  </si>
  <si>
    <t>time (re-construct)</t>
    <phoneticPr fontId="1" type="noConversion"/>
  </si>
  <si>
    <t>Not use it any more</t>
    <phoneticPr fontId="1" type="noConversion"/>
  </si>
  <si>
    <t>first_re-encoding</t>
    <phoneticPr fontId="1" type="noConversion"/>
  </si>
  <si>
    <t>LL_OSD</t>
    <phoneticPr fontId="1" type="noConversion"/>
  </si>
  <si>
    <t>LL_OSD_BH</t>
    <phoneticPr fontId="1" type="noConversion"/>
  </si>
  <si>
    <t>LL_OSD_jiabao(3) original</t>
    <phoneticPr fontId="1" type="noConversion"/>
  </si>
  <si>
    <t>Pc_SGM_OSD_daul(1,1)</t>
    <phoneticPr fontId="1" type="noConversion"/>
  </si>
  <si>
    <t>Debug Mode</t>
    <phoneticPr fontId="1" type="noConversion"/>
  </si>
  <si>
    <t>debug mode</t>
  </si>
  <si>
    <t>OSD(1)</t>
    <phoneticPr fontId="1" type="noConversion"/>
  </si>
  <si>
    <t>Hybrid_soft(1,4)</t>
    <phoneticPr fontId="1" type="noConversion"/>
  </si>
  <si>
    <t>Hybrid_soft(1,6)</t>
    <phoneticPr fontId="1" type="noConversion"/>
  </si>
  <si>
    <t>Hybrid_soft(1,8)</t>
    <phoneticPr fontId="1" type="noConversion"/>
  </si>
  <si>
    <t>Hybrid_soft(1,10)</t>
    <phoneticPr fontId="1" type="noConversion"/>
  </si>
  <si>
    <t>Hybrid_soft(2,10)</t>
    <phoneticPr fontId="1" type="noConversion"/>
  </si>
  <si>
    <t>Hybrid_soft(1,12)</t>
    <phoneticPr fontId="1" type="noConversion"/>
  </si>
  <si>
    <t>Hybrid_soft(1,14)</t>
    <phoneticPr fontId="1" type="noConversion"/>
  </si>
  <si>
    <t>Hybrid_soft(3,10)</t>
    <phoneticPr fontId="1" type="noConversion"/>
  </si>
  <si>
    <t>Hybrid_soft(3,12)</t>
    <phoneticPr fontId="1" type="noConversion"/>
  </si>
  <si>
    <t>HSD(1,12)</t>
    <phoneticPr fontId="1" type="noConversion"/>
  </si>
  <si>
    <t>HSD(1,14)</t>
    <phoneticPr fontId="1" type="noConversion"/>
  </si>
  <si>
    <t>HSD(3,10)</t>
    <phoneticPr fontId="1" type="noConversion"/>
  </si>
  <si>
    <t>HSD(3,12)</t>
    <phoneticPr fontId="1" type="noConversion"/>
  </si>
  <si>
    <t>Extra - GRAND</t>
    <phoneticPr fontId="1" type="noConversion"/>
  </si>
  <si>
    <t>GRAND(4000)</t>
    <phoneticPr fontId="1" type="noConversion"/>
  </si>
  <si>
    <t>ORBGRAND(4000)</t>
    <phoneticPr fontId="1" type="noConversion"/>
  </si>
  <si>
    <t>ORBGRAND(400)</t>
    <phoneticPr fontId="1" type="noConversion"/>
  </si>
  <si>
    <t>GRAND(400)</t>
    <phoneticPr fontId="1" type="noConversion"/>
  </si>
  <si>
    <t>ORBGRAND(4e5)</t>
    <phoneticPr fontId="1" type="noConversion"/>
  </si>
  <si>
    <t>ORBGRAND(4e4)</t>
    <phoneticPr fontId="1" type="noConversion"/>
  </si>
  <si>
    <t>GRAND(4e4)</t>
    <phoneticPr fontId="1" type="noConversion"/>
  </si>
  <si>
    <t>GRAND(4e5)</t>
    <phoneticPr fontId="1" type="noConversion"/>
  </si>
  <si>
    <t>Adaptive_GE_dual(2,1)</t>
    <phoneticPr fontId="1" type="noConversion"/>
  </si>
  <si>
    <t>Pc_SGM_OSD_daul(2,1)</t>
    <phoneticPr fontId="1" type="noConversion"/>
  </si>
  <si>
    <t>Adaptive_GE_OSD_dual(1,1)</t>
    <phoneticPr fontId="1" type="noConversion"/>
  </si>
  <si>
    <t>Pc_SGM_OSD_dual_(1,1)</t>
    <phoneticPr fontId="1" type="noConversion"/>
  </si>
  <si>
    <t>OSD_dual(3)</t>
    <phoneticPr fontId="1" type="noConversion"/>
  </si>
  <si>
    <t>GE_G-GE_H</t>
    <phoneticPr fontId="1" type="noConversion"/>
  </si>
  <si>
    <t>GE_H</t>
    <phoneticPr fontId="1" type="noConversion"/>
  </si>
  <si>
    <t>GE_G</t>
    <phoneticPr fontId="1" type="noConversion"/>
  </si>
  <si>
    <t>HSD(2,8)</t>
    <phoneticPr fontId="1" type="noConversion"/>
  </si>
  <si>
    <t>SGRAND(4e4)</t>
    <phoneticPr fontId="1" type="noConversion"/>
  </si>
  <si>
    <t>SGRAND(4e5) ML</t>
    <phoneticPr fontId="1" type="noConversion"/>
  </si>
  <si>
    <t>SGRAND(400)</t>
    <phoneticPr fontId="1" type="noConversion"/>
  </si>
  <si>
    <t>SGRAND(4000)</t>
    <phoneticPr fontId="1" type="noConversion"/>
  </si>
  <si>
    <t>LLOSD(1) ML criterion</t>
    <phoneticPr fontId="1" type="noConversion"/>
  </si>
  <si>
    <t>simulation_times</t>
  </si>
  <si>
    <t>error_rate</t>
  </si>
  <si>
    <t>error_rate_hd</t>
  </si>
  <si>
    <t>double_ope_num</t>
  </si>
  <si>
    <t>GF2_ope_num</t>
  </si>
  <si>
    <t>GF2e_ope_num</t>
  </si>
  <si>
    <t>time_consume(s)</t>
  </si>
  <si>
    <t>BM</t>
    <phoneticPr fontId="1" type="noConversion"/>
  </si>
  <si>
    <t>error frames</t>
    <phoneticPr fontId="1" type="noConversion"/>
  </si>
  <si>
    <t>total frames</t>
    <phoneticPr fontId="1" type="noConversion"/>
  </si>
  <si>
    <t>Eb / N0 (dB)</t>
    <phoneticPr fontId="1" type="noConversion"/>
  </si>
  <si>
    <t>ML</t>
    <phoneticPr fontId="1" type="noConversion"/>
  </si>
  <si>
    <t>LLOSD(1), dH(z,v) &lt;= d/2, sort</t>
    <phoneticPr fontId="1" type="noConversion"/>
  </si>
  <si>
    <t>LLOSD(1), dH(z,v) &lt;= d/2, categorization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</si>
</sst>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 "/>
    <numFmt numFmtId="178" formatCode="0.0_ "/>
    <numFmt numFmtId="179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/>
    <xf numFmtId="176" fontId="0" fillId="0" borderId="4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6" xfId="0" applyBorder="1"/>
    <xf numFmtId="11" fontId="0" fillId="0" borderId="0" xfId="0" applyNumberFormat="1" applyFill="1"/>
    <xf numFmtId="11" fontId="0" fillId="0" borderId="7" xfId="0" applyNumberFormat="1" applyFill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176" fontId="0" fillId="2" borderId="4" xfId="0" applyNumberFormat="1" applyFill="1" applyBorder="1"/>
    <xf numFmtId="11" fontId="0" fillId="2" borderId="0" xfId="0" applyNumberFormat="1" applyFill="1"/>
    <xf numFmtId="176" fontId="0" fillId="2" borderId="6" xfId="0" applyNumberFormat="1" applyFill="1" applyBorder="1"/>
    <xf numFmtId="0" fontId="0" fillId="0" borderId="0" xfId="0" applyFill="1" applyBorder="1"/>
    <xf numFmtId="177" fontId="0" fillId="0" borderId="0" xfId="0" applyNumberFormat="1"/>
    <xf numFmtId="178" fontId="0" fillId="0" borderId="4" xfId="0" applyNumberFormat="1" applyBorder="1"/>
    <xf numFmtId="178" fontId="0" fillId="0" borderId="6" xfId="0" applyNumberFormat="1" applyBorder="1"/>
    <xf numFmtId="11" fontId="0" fillId="3" borderId="7" xfId="0" applyNumberForma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0" xfId="0" applyFill="1"/>
    <xf numFmtId="0" fontId="0" fillId="0" borderId="8" xfId="0" applyBorder="1"/>
    <xf numFmtId="11" fontId="0" fillId="3" borderId="0" xfId="0" applyNumberFormat="1" applyFill="1" applyBorder="1"/>
    <xf numFmtId="179" fontId="0" fillId="0" borderId="0" xfId="0" applyNumberFormat="1" applyBorder="1"/>
    <xf numFmtId="179" fontId="0" fillId="4" borderId="7" xfId="0" applyNumberFormat="1" applyFill="1" applyBorder="1"/>
    <xf numFmtId="178" fontId="0" fillId="2" borderId="4" xfId="0" applyNumberFormat="1" applyFill="1" applyBorder="1"/>
    <xf numFmtId="178" fontId="0" fillId="2" borderId="6" xfId="0" applyNumberFormat="1" applyFill="1" applyBorder="1"/>
    <xf numFmtId="11" fontId="0" fillId="5" borderId="0" xfId="0" applyNumberFormat="1" applyFill="1" applyBorder="1"/>
    <xf numFmtId="11" fontId="0" fillId="5" borderId="7" xfId="0" applyNumberFormat="1" applyFill="1" applyBorder="1"/>
    <xf numFmtId="11" fontId="0" fillId="6" borderId="0" xfId="0" applyNumberFormat="1" applyFill="1" applyBorder="1"/>
    <xf numFmtId="11" fontId="0" fillId="6" borderId="7" xfId="0" applyNumberFormat="1" applyFill="1" applyBorder="1"/>
    <xf numFmtId="11" fontId="0" fillId="0" borderId="0" xfId="0" applyNumberFormat="1" applyFill="1" applyBorder="1"/>
    <xf numFmtId="11" fontId="0" fillId="6" borderId="0" xfId="0" applyNumberFormat="1" applyFill="1"/>
    <xf numFmtId="11" fontId="4" fillId="0" borderId="0" xfId="0" applyNumberFormat="1" applyFont="1" applyFill="1" applyBorder="1"/>
    <xf numFmtId="11" fontId="4" fillId="0" borderId="7" xfId="0" applyNumberFormat="1" applyFont="1" applyFill="1" applyBorder="1"/>
    <xf numFmtId="178" fontId="0" fillId="0" borderId="0" xfId="0" applyNumberFormat="1" applyBorder="1"/>
    <xf numFmtId="11" fontId="5" fillId="0" borderId="0" xfId="0" applyNumberFormat="1" applyFont="1" applyBorder="1"/>
    <xf numFmtId="11" fontId="5" fillId="0" borderId="7" xfId="0" applyNumberFormat="1" applyFont="1" applyBorder="1"/>
    <xf numFmtId="0" fontId="0" fillId="0" borderId="0" xfId="0" applyFill="1"/>
    <xf numFmtId="11" fontId="0" fillId="7" borderId="7" xfId="0" applyNumberFormat="1" applyFill="1" applyBorder="1"/>
    <xf numFmtId="0" fontId="0" fillId="0" borderId="5" xfId="0" applyBorder="1"/>
    <xf numFmtId="0" fontId="0" fillId="7" borderId="7" xfId="0" applyFill="1" applyBorder="1"/>
    <xf numFmtId="0" fontId="0" fillId="0" borderId="7" xfId="0" applyFill="1" applyBorder="1"/>
    <xf numFmtId="0" fontId="0" fillId="7" borderId="0" xfId="0" applyFill="1" applyBorder="1"/>
    <xf numFmtId="11" fontId="0" fillId="6" borderId="5" xfId="0" applyNumberFormat="1" applyFill="1" applyBorder="1"/>
    <xf numFmtId="11" fontId="0" fillId="6" borderId="8" xfId="0" applyNumberForma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11" fontId="4" fillId="0" borderId="0" xfId="0" applyNumberFormat="1" applyFon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2" xfId="0" applyFill="1" applyBorder="1"/>
    <xf numFmtId="0" fontId="6" fillId="0" borderId="2" xfId="0" applyFont="1" applyBorder="1"/>
    <xf numFmtId="0" fontId="6" fillId="0" borderId="3" xfId="0" applyFont="1" applyBorder="1"/>
    <xf numFmtId="0" fontId="0" fillId="8" borderId="0" xfId="0" applyFill="1"/>
    <xf numFmtId="176" fontId="0" fillId="2" borderId="0" xfId="0" applyNumberFormat="1" applyFill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 applyNumberFormat="1" applyBorder="1"/>
    <xf numFmtId="0" fontId="0" fillId="4" borderId="0" xfId="0" applyNumberFormat="1" applyFill="1" applyBorder="1"/>
    <xf numFmtId="0" fontId="0" fillId="4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11" fontId="0" fillId="9" borderId="0" xfId="0" applyNumberFormat="1" applyFill="1" applyBorder="1"/>
    <xf numFmtId="11" fontId="0" fillId="9" borderId="7" xfId="0" applyNumberFormat="1" applyFill="1" applyBorder="1"/>
    <xf numFmtId="11" fontId="0" fillId="5" borderId="5" xfId="0" applyNumberFormat="1" applyFill="1" applyBorder="1"/>
    <xf numFmtId="11" fontId="0" fillId="5" borderId="8" xfId="0" applyNumberFormat="1" applyFill="1" applyBorder="1"/>
    <xf numFmtId="176" fontId="0" fillId="0" borderId="6" xfId="0" applyNumberFormat="1" applyBorder="1"/>
    <xf numFmtId="11" fontId="6" fillId="6" borderId="0" xfId="0" applyNumberFormat="1" applyFont="1" applyFill="1" applyBorder="1"/>
    <xf numFmtId="11" fontId="6" fillId="0" borderId="0" xfId="0" applyNumberFormat="1" applyFont="1" applyBorder="1"/>
    <xf numFmtId="11" fontId="6" fillId="0" borderId="7" xfId="0" applyNumberFormat="1" applyFont="1" applyBorder="1"/>
    <xf numFmtId="11" fontId="0" fillId="10" borderId="0" xfId="0" applyNumberFormat="1" applyFill="1" applyBorder="1"/>
    <xf numFmtId="11" fontId="0" fillId="10" borderId="7" xfId="0" applyNumberFormat="1" applyFill="1" applyBorder="1"/>
    <xf numFmtId="0" fontId="0" fillId="10" borderId="0" xfId="0" applyFill="1"/>
    <xf numFmtId="11" fontId="0" fillId="10" borderId="0" xfId="0" applyNumberFormat="1" applyFill="1"/>
    <xf numFmtId="11" fontId="0" fillId="5" borderId="0" xfId="0" applyNumberFormat="1" applyFill="1"/>
    <xf numFmtId="11" fontId="0" fillId="5" borderId="4" xfId="0" applyNumberFormat="1" applyFill="1" applyBorder="1"/>
    <xf numFmtId="11" fontId="0" fillId="5" borderId="6" xfId="0" applyNumberFormat="1" applyFill="1" applyBorder="1"/>
    <xf numFmtId="0" fontId="7" fillId="0" borderId="0" xfId="0" applyFont="1" applyAlignment="1">
      <alignment vertical="center"/>
    </xf>
    <xf numFmtId="11" fontId="0" fillId="11" borderId="0" xfId="0" applyNumberFormat="1" applyFill="1" applyBorder="1"/>
    <xf numFmtId="11" fontId="0" fillId="11" borderId="7" xfId="0" applyNumberFormat="1" applyFill="1" applyBorder="1"/>
    <xf numFmtId="11" fontId="0" fillId="11" borderId="6" xfId="0" applyNumberFormat="1" applyFill="1" applyBorder="1"/>
    <xf numFmtId="11" fontId="7" fillId="0" borderId="0" xfId="0" applyNumberFormat="1" applyFont="1"/>
    <xf numFmtId="178" fontId="0" fillId="5" borderId="1" xfId="0" applyNumberFormat="1" applyFill="1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11" fontId="0" fillId="0" borderId="5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4" fillId="0" borderId="9" xfId="0" applyNumberFormat="1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Any!$A$1:$A$1</c:f>
              <c:strCache>
                <c:ptCount val="1"/>
                <c:pt idx="0">
                  <c:v>eBCH(128,64,22)_LC_OSD(8,16384)</c:v>
                </c:pt>
              </c:strCache>
            </c:strRef>
          </c:tx>
          <c:xVal>
            <c:numRef>
              <c:f>Any!$A$3:$A$8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Any!$B$3:$B$8</c:f>
              <c:numCache>
                <c:formatCode>0.00E+00</c:formatCode>
                <c:ptCount val="6"/>
                <c:pt idx="0">
                  <c:v>0.114</c:v>
                </c:pt>
                <c:pt idx="1">
                  <c:v>3.56E-2</c:v>
                </c:pt>
                <c:pt idx="2">
                  <c:v>7.8050000000000003E-3</c:v>
                </c:pt>
                <c:pt idx="3">
                  <c:v>1.0480000000000001E-3</c:v>
                </c:pt>
                <c:pt idx="4">
                  <c:v>8.6840000000000002E-5</c:v>
                </c:pt>
                <c:pt idx="5">
                  <c:v>5.7629999999999997E-6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CD5-4C04-A916-EB6E588999A2}"/>
            </c:ext>
          </c:extLst>
        </c:ser>
        <c:ser>
          <c:idx val="1"/>
          <c:order val="1"/>
          <c:tx>
            <c:strRef>
              <c:f>Any!$A$12:$A$13</c:f>
              <c:strCache>
                <c:ptCount val="2"/>
                <c:pt idx="1">
                  <c:v>BCH(127,64,21)_OSD(4)</c:v>
                </c:pt>
              </c:strCache>
            </c:strRef>
          </c:tx>
          <c:xVal>
            <c:numRef>
              <c:f>Any!$A$15:$A$22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Any!$B$15:$B$22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CD5-4C04-A916-EB6E588999A2}"/>
            </c:ext>
          </c:extLst>
        </c:ser>
        <c:ser>
          <c:idx val="2"/>
          <c:order val="2"/>
          <c:tx>
            <c:strRef>
              <c:f>Any!$N$1</c:f>
              <c:strCache>
                <c:ptCount val="1"/>
                <c:pt idx="0">
                  <c:v>BCH(64,18,22)_OSD(5)</c:v>
                </c:pt>
              </c:strCache>
            </c:strRef>
          </c:tx>
          <c:xVal>
            <c:numRef>
              <c:f>Any!$N$3:$N$9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Any!$O$3:$O$9</c:f>
              <c:numCache>
                <c:formatCode>0.00E+00</c:formatCode>
                <c:ptCount val="7"/>
                <c:pt idx="0">
                  <c:v>1.37E-2</c:v>
                </c:pt>
                <c:pt idx="1">
                  <c:v>4.182E-3</c:v>
                </c:pt>
                <c:pt idx="2">
                  <c:v>1.3799999999999999E-3</c:v>
                </c:pt>
                <c:pt idx="3">
                  <c:v>3.4729999999999999E-4</c:v>
                </c:pt>
                <c:pt idx="4">
                  <c:v>5.9979999999999998E-5</c:v>
                </c:pt>
                <c:pt idx="5">
                  <c:v>8.5760000000000006E-6</c:v>
                </c:pt>
                <c:pt idx="6">
                  <c:v>1.02E-6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F94-AB85-5AEDBCB61DF4}"/>
            </c:ext>
          </c:extLst>
        </c:ser>
        <c:ser>
          <c:idx val="3"/>
          <c:order val="3"/>
          <c:tx>
            <c:strRef>
              <c:f>Any!$N$13</c:f>
              <c:strCache>
                <c:ptCount val="1"/>
                <c:pt idx="0">
                  <c:v>BCH(63,18,21)_OSD(5)</c:v>
                </c:pt>
              </c:strCache>
            </c:strRef>
          </c:tx>
          <c:xVal>
            <c:numRef>
              <c:f>Any!$N$15:$N$21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Any!$O$15:$O$21</c:f>
              <c:numCache>
                <c:formatCode>0.00E+00</c:formatCode>
                <c:ptCount val="7"/>
                <c:pt idx="0">
                  <c:v>1.4659999999999999E-2</c:v>
                </c:pt>
                <c:pt idx="1">
                  <c:v>4.6959999999999997E-3</c:v>
                </c:pt>
                <c:pt idx="2">
                  <c:v>1.335E-3</c:v>
                </c:pt>
                <c:pt idx="3">
                  <c:v>3.4489999999999998E-4</c:v>
                </c:pt>
                <c:pt idx="4">
                  <c:v>6.2529999999999999E-5</c:v>
                </c:pt>
                <c:pt idx="5">
                  <c:v>9.6220000000000004E-6</c:v>
                </c:pt>
                <c:pt idx="6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2-4F94-AB85-5AEDBCB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867253611984666"/>
          <c:y val="8.4670843807092208E-2"/>
          <c:w val="0.42980537322614959"/>
          <c:h val="0.320063315143589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'(127,64)'!$E$33:$E$43</c:f>
              <c:numCache>
                <c:formatCode>0.00E+00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4F-457E-BEBC-CBEAD4985567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'(127,64)'!$P$33:$P$41</c:f>
              <c:numCache>
                <c:formatCode>0.00E+00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4F-457E-BEBC-CBEAD4985567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'(127,64)'!$V$3:$V$14</c:f>
              <c:numCache>
                <c:formatCode>0.00E+00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4F-457E-BEBC-CBEAD4985567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'(127,64)'!$AD$3:$AD$13</c:f>
              <c:numCache>
                <c:formatCode>0.00E+00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4F-457E-BEBC-CBEAD4985567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'(127,64)'!$N$19:$N$29</c:f>
              <c:numCache>
                <c:formatCode>0.00E+00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4F-457E-BEBC-CBEAD4985567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'(127,64)'!$V$19:$V$28</c:f>
              <c:numCache>
                <c:formatCode>0.00E+00</c:formatCode>
                <c:ptCount val="10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2931169.75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4F-457E-BEBC-CBEAD4985567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'(127,64)'!$E$47:$E$52</c:f>
              <c:numCache>
                <c:formatCode>0.00E+00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0-424C-82EF-B6159E5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'(127,64)'!$F$3:$F$15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64F-457E-BEBC-CBEAD498556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'(127,64)'!$I$3:$I$15</c15:sqref>
                        </c15:formulaRef>
                      </c:ext>
                    </c:extLst>
                    <c:numCache>
                      <c:formatCode>0.0_ 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'(127,64)'!$N$3:$N$15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4F-457E-BEBC-CBEAD498556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'(127,64)'!$F$19:$F$29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4F-457E-BEBC-CBEAD49855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'(127,64)'!$AD$19:$AD$29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4F-457E-BEBC-CBEAD49855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'(127,64)'!$AD$33:$AD$43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4F-457E-BEBC-CBEAD498556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'(127,64)'!$E$56:$E$64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45-4A4D-8ED4-0152E8F8F8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'(127,64)'!$E$68:$E$76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787700</c:v>
                      </c:pt>
                      <c:pt idx="1">
                        <c:v>781200</c:v>
                      </c:pt>
                      <c:pt idx="2">
                        <c:v>765800</c:v>
                      </c:pt>
                      <c:pt idx="3">
                        <c:v>725900</c:v>
                      </c:pt>
                      <c:pt idx="4">
                        <c:v>657400</c:v>
                      </c:pt>
                      <c:pt idx="5">
                        <c:v>559500</c:v>
                      </c:pt>
                      <c:pt idx="6">
                        <c:v>441900</c:v>
                      </c:pt>
                      <c:pt idx="7">
                        <c:v>327000</c:v>
                      </c:pt>
                      <c:pt idx="8">
                        <c:v>226100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5-4A4D-8ED4-0152E8F8F8D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4346942626162931"/>
          <c:w val="0.58837979090102366"/>
          <c:h val="0.302924086948528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B3-4C6F-8854-6BDF227D8DFB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B3-4C6F-8854-6BDF227D8DFB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AB3-4C6F-8854-6BDF227D8DFB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AB3-4C6F-8854-6BDF227D8DFB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'(127,99)'!$K$21:$K$30</c:f>
              <c:numCache>
                <c:formatCode>0.00E+00</c:formatCode>
                <c:ptCount val="10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6.7240810000000002E-6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AB3-4C6F-8854-6BDF227D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7AB3-4C6F-8854-6BDF227D8D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B3-4C6F-8854-6BDF227D8DF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B3-4C6F-8854-6BDF227D8DFB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368743588749202"/>
          <c:y val="0.41724951122765314"/>
          <c:w val="0.52068443452863011"/>
          <c:h val="0.425730524498286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'(127,99)'!$E$3:$E$8</c:f>
              <c:numCache>
                <c:formatCode>0.00E+00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582-AC46-0A84BE4DCB2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'(127,99)'!$E$12:$E$17</c:f>
              <c:numCache>
                <c:formatCode>0.00E+00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C-4582-AC46-0A84BE4DCB2E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'(127,99)'!$F$21:$F$31</c:f>
              <c:numCache>
                <c:formatCode>0.00E+00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3C-4582-AC46-0A84BE4DCB2E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'(127,99)'!$F$35:$F$44</c:f>
              <c:numCache>
                <c:formatCode>0.00E+00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3C-4582-AC46-0A84BE4DCB2E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'(127,99)'!$N$21:$N$30</c:f>
              <c:numCache>
                <c:formatCode>0.00E+00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3C-4582-AC46-0A84BE4D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'(127,99)'!$O$3:$O$8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D3C-4582-AC46-0A84BE4DCB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'(127,99)'!$O$12:$O$17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3C-4582-AC46-0A84BE4DCB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'(127,99)'!$V$21:$V$30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3C-4582-AC46-0A84BE4DCB2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5378861059640172"/>
          <c:w val="0.67133789734546656"/>
          <c:h val="0.299431857582193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'(255,223)'!$A$1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'(255,223)'!$A$3:$A$10</c:f>
              <c:numCache>
                <c:formatCode>0.0_ 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</c:numCache>
            </c:numRef>
          </c:xVal>
          <c:yVal>
            <c:numRef>
              <c:f>'(255,223)'!$B$3:$B$10</c:f>
              <c:numCache>
                <c:formatCode>0.00E+00</c:formatCode>
                <c:ptCount val="8"/>
                <c:pt idx="0">
                  <c:v>0.84179999999999999</c:v>
                </c:pt>
                <c:pt idx="1">
                  <c:v>0.60409999999999997</c:v>
                </c:pt>
                <c:pt idx="2">
                  <c:v>0.32929999999999998</c:v>
                </c:pt>
                <c:pt idx="3">
                  <c:v>0.12</c:v>
                </c:pt>
                <c:pt idx="4">
                  <c:v>2.8299999999999999E-2</c:v>
                </c:pt>
                <c:pt idx="5">
                  <c:v>3.5349999999999999E-3</c:v>
                </c:pt>
                <c:pt idx="6">
                  <c:v>3.2420000000000002E-4</c:v>
                </c:pt>
                <c:pt idx="7">
                  <c:v>1.45E-5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7C-49F4-B1CE-134ADA08DD1C}"/>
            </c:ext>
          </c:extLst>
        </c:ser>
        <c:ser>
          <c:idx val="2"/>
          <c:order val="2"/>
          <c:tx>
            <c:strRef>
              <c:f>'(255,223)'!$A$25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'(255,223)'!$A$27:$A$33</c:f>
              <c:numCache>
                <c:formatCode>0.0_ 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'(255,223)'!$B$27:$B$33</c:f>
              <c:numCache>
                <c:formatCode>0.00E+00</c:formatCode>
                <c:ptCount val="7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7C-49F4-B1CE-134ADA08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'(255,223)'!$A$13</c15:sqref>
                        </c15:formulaRef>
                      </c:ext>
                    </c:extLst>
                    <c:strCache>
                      <c:ptCount val="1"/>
                      <c:pt idx="0">
                        <c:v>LL_OSD_binary_H(2)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'(255,223)'!$A$15:$A$22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4</c:v>
                      </c:pt>
                      <c:pt idx="3">
                        <c:v>4.5</c:v>
                      </c:pt>
                      <c:pt idx="4">
                        <c:v>5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'(255,223)'!$B$15:$B$22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0.84179999999999999</c:v>
                      </c:pt>
                      <c:pt idx="1">
                        <c:v>0.60409999999999997</c:v>
                      </c:pt>
                      <c:pt idx="2">
                        <c:v>0.32929999999999998</c:v>
                      </c:pt>
                      <c:pt idx="3">
                        <c:v>0.12</c:v>
                      </c:pt>
                      <c:pt idx="4">
                        <c:v>2.8299999999999999E-2</c:v>
                      </c:pt>
                      <c:pt idx="5">
                        <c:v>3.5349999999999999E-3</c:v>
                      </c:pt>
                      <c:pt idx="6">
                        <c:v>3.2420000000000002E-4</c:v>
                      </c:pt>
                      <c:pt idx="7">
                        <c:v>1.45E-5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07C-49F4-B1CE-134ADA08DD1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197380217493961"/>
          <c:y val="0.48537019865961417"/>
          <c:w val="0.33022156218181375"/>
          <c:h val="0.13112024965636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GE_skip_OSD!$AP$1</c:f>
              <c:strCache>
                <c:ptCount val="1"/>
                <c:pt idx="0">
                  <c:v>lambda = 0.5</c:v>
                </c:pt>
              </c:strCache>
            </c:strRef>
          </c:tx>
          <c:xVal>
            <c:numRef>
              <c:f>GE_skip_OSD!$AH$3:$AH$13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GE_skip_OSD!$AP$3:$AP$13</c:f>
              <c:numCache>
                <c:formatCode>0.00E+00</c:formatCode>
                <c:ptCount val="11"/>
                <c:pt idx="0">
                  <c:v>0.14099999999999999</c:v>
                </c:pt>
                <c:pt idx="1">
                  <c:v>0.27700000000000002</c:v>
                </c:pt>
                <c:pt idx="2">
                  <c:v>0.45629999999999998</c:v>
                </c:pt>
                <c:pt idx="3">
                  <c:v>0.62290000000000001</c:v>
                </c:pt>
                <c:pt idx="4">
                  <c:v>0.75509999999999999</c:v>
                </c:pt>
                <c:pt idx="5">
                  <c:v>0.85019999999999996</c:v>
                </c:pt>
                <c:pt idx="6">
                  <c:v>0.9143</c:v>
                </c:pt>
                <c:pt idx="7">
                  <c:v>0.95489999999999997</c:v>
                </c:pt>
                <c:pt idx="8">
                  <c:v>0.97850000000000004</c:v>
                </c:pt>
                <c:pt idx="9">
                  <c:v>0.9909</c:v>
                </c:pt>
                <c:pt idx="10">
                  <c:v>0.99660000000000004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6-4306-A512-FDA800112B27}"/>
            </c:ext>
          </c:extLst>
        </c:ser>
        <c:ser>
          <c:idx val="1"/>
          <c:order val="1"/>
          <c:tx>
            <c:strRef>
              <c:f>GE_skip_OSD!$AE$1</c:f>
              <c:strCache>
                <c:ptCount val="1"/>
                <c:pt idx="0">
                  <c:v>lambda = 0.2</c:v>
                </c:pt>
              </c:strCache>
            </c:strRef>
          </c:tx>
          <c:xVal>
            <c:numRef>
              <c:f>GE_skip_OSD!$W$3:$W$13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GE_skip_OSD!$AE$3:$AE$13</c:f>
              <c:numCache>
                <c:formatCode>0.00E+00</c:formatCode>
                <c:ptCount val="11"/>
                <c:pt idx="0">
                  <c:v>6.4999999999999997E-3</c:v>
                </c:pt>
                <c:pt idx="1">
                  <c:v>2.793E-2</c:v>
                </c:pt>
                <c:pt idx="2">
                  <c:v>9.4219999999999998E-2</c:v>
                </c:pt>
                <c:pt idx="3">
                  <c:v>0.23419999999999999</c:v>
                </c:pt>
                <c:pt idx="4">
                  <c:v>0.43120000000000003</c:v>
                </c:pt>
                <c:pt idx="5">
                  <c:v>0.64319999999999999</c:v>
                </c:pt>
                <c:pt idx="6">
                  <c:v>0.8115</c:v>
                </c:pt>
                <c:pt idx="7">
                  <c:v>0.91479999999999995</c:v>
                </c:pt>
                <c:pt idx="8">
                  <c:v>0.96609999999999996</c:v>
                </c:pt>
                <c:pt idx="9">
                  <c:v>0.98780000000000001</c:v>
                </c:pt>
                <c:pt idx="10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C6-4306-A512-FDA800112B27}"/>
            </c:ext>
          </c:extLst>
        </c:ser>
        <c:ser>
          <c:idx val="2"/>
          <c:order val="2"/>
          <c:tx>
            <c:strRef>
              <c:f>GE_skip_OSD!$T$1</c:f>
              <c:strCache>
                <c:ptCount val="1"/>
                <c:pt idx="0">
                  <c:v>lambda = 0.1</c:v>
                </c:pt>
              </c:strCache>
            </c:strRef>
          </c:tx>
          <c:xVal>
            <c:numRef>
              <c:f>GE_skip_OSD!$L$3:$L$13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GE_skip_OSD!$T$3:$T$13</c:f>
              <c:numCache>
                <c:formatCode>0.00E+00</c:formatCode>
                <c:ptCount val="11"/>
                <c:pt idx="0">
                  <c:v>8.0000000000000004E-4</c:v>
                </c:pt>
                <c:pt idx="1">
                  <c:v>4.5529999999999998E-3</c:v>
                </c:pt>
                <c:pt idx="2">
                  <c:v>2.0549999999999999E-2</c:v>
                </c:pt>
                <c:pt idx="3">
                  <c:v>7.2660000000000002E-2</c:v>
                </c:pt>
                <c:pt idx="4">
                  <c:v>0.1893</c:v>
                </c:pt>
                <c:pt idx="5">
                  <c:v>0.37640000000000001</c:v>
                </c:pt>
                <c:pt idx="6">
                  <c:v>0.59179999999999999</c:v>
                </c:pt>
                <c:pt idx="7">
                  <c:v>0.77669999999999995</c:v>
                </c:pt>
                <c:pt idx="8">
                  <c:v>0.8982</c:v>
                </c:pt>
                <c:pt idx="9">
                  <c:v>0.96120000000000005</c:v>
                </c:pt>
                <c:pt idx="10">
                  <c:v>0.98740000000000006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5C6-4306-A512-FDA800112B27}"/>
            </c:ext>
          </c:extLst>
        </c:ser>
        <c:ser>
          <c:idx val="3"/>
          <c:order val="3"/>
          <c:tx>
            <c:strRef>
              <c:f>GE_skip_OSD!$I$1</c:f>
              <c:strCache>
                <c:ptCount val="1"/>
                <c:pt idx="0">
                  <c:v>lambda = 0.05</c:v>
                </c:pt>
              </c:strCache>
            </c:strRef>
          </c:tx>
          <c:xVal>
            <c:numRef>
              <c:f>GE_skip_OSD!$A$3:$A$13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GE_skip_OSD!$I$3:$I$13</c:f>
              <c:numCache>
                <c:formatCode>0.00E+00</c:formatCode>
                <c:ptCount val="11"/>
                <c:pt idx="0">
                  <c:v>0</c:v>
                </c:pt>
                <c:pt idx="1">
                  <c:v>1.7870000000000001E-4</c:v>
                </c:pt>
                <c:pt idx="2">
                  <c:v>2.8219999999999999E-3</c:v>
                </c:pt>
                <c:pt idx="3">
                  <c:v>1.6709999999999999E-2</c:v>
                </c:pt>
                <c:pt idx="4">
                  <c:v>6.1719999999999997E-2</c:v>
                </c:pt>
                <c:pt idx="5">
                  <c:v>0.1671</c:v>
                </c:pt>
                <c:pt idx="6">
                  <c:v>0.34110000000000001</c:v>
                </c:pt>
                <c:pt idx="7">
                  <c:v>0.55000000000000004</c:v>
                </c:pt>
                <c:pt idx="8">
                  <c:v>0.73899999999999999</c:v>
                </c:pt>
                <c:pt idx="9">
                  <c:v>0.87139999999999995</c:v>
                </c:pt>
                <c:pt idx="10">
                  <c:v>0.9456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C6-4306-A512-FDA80011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GE skip rate</a:t>
                </a:r>
              </a:p>
            </c:rich>
          </c:tx>
          <c:layout>
            <c:manualLayout>
              <c:xMode val="edge"/>
              <c:yMode val="edge"/>
              <c:x val="2.4774186331731368E-2"/>
              <c:y val="0.31751270297198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368807672625818"/>
          <c:y val="0.57219432359240696"/>
          <c:w val="0.24021856358864233"/>
          <c:h val="0.262915318563089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'(31,21)ML_ET'!$A$8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'(31,21)ML_ET'!$A$10:$A$21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'(31,21)ML_ET'!$B$10:$B$21</c:f>
              <c:numCache>
                <c:formatCode>0.00E+00</c:formatCode>
                <c:ptCount val="12"/>
                <c:pt idx="0">
                  <c:v>0.1124</c:v>
                </c:pt>
                <c:pt idx="1">
                  <c:v>6.4500000000000002E-2</c:v>
                </c:pt>
                <c:pt idx="2">
                  <c:v>2.9499999999999998E-2</c:v>
                </c:pt>
                <c:pt idx="3">
                  <c:v>1.4800000000000001E-2</c:v>
                </c:pt>
                <c:pt idx="4">
                  <c:v>4.9179999999999996E-3</c:v>
                </c:pt>
                <c:pt idx="5">
                  <c:v>1.7420000000000001E-3</c:v>
                </c:pt>
                <c:pt idx="6">
                  <c:v>5.6420000000000005E-4</c:v>
                </c:pt>
                <c:pt idx="7">
                  <c:v>1.104E-4</c:v>
                </c:pt>
                <c:pt idx="8">
                  <c:v>2.2889999999999999E-5</c:v>
                </c:pt>
                <c:pt idx="9">
                  <c:v>5.0440000000000003E-6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F7E-A12A-2BDA49CA70C2}"/>
            </c:ext>
          </c:extLst>
        </c:ser>
        <c:ser>
          <c:idx val="1"/>
          <c:order val="1"/>
          <c:tx>
            <c:strRef>
              <c:f>'(31,21)ML_ET'!$N$8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'(31,21)ML_ET'!$N$10:$N$21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'(31,21)ML_ET'!$O$10:$O$21</c:f>
              <c:numCache>
                <c:formatCode>0.00E+00</c:formatCode>
                <c:ptCount val="12"/>
                <c:pt idx="0">
                  <c:v>0.11119999999999999</c:v>
                </c:pt>
                <c:pt idx="1">
                  <c:v>6.3100000000000003E-2</c:v>
                </c:pt>
                <c:pt idx="2">
                  <c:v>2.9000000000000001E-2</c:v>
                </c:pt>
                <c:pt idx="3">
                  <c:v>1.4420000000000001E-2</c:v>
                </c:pt>
                <c:pt idx="4">
                  <c:v>4.7650000000000001E-3</c:v>
                </c:pt>
                <c:pt idx="5">
                  <c:v>1.6919999999999999E-3</c:v>
                </c:pt>
                <c:pt idx="6">
                  <c:v>5.3899999999999998E-4</c:v>
                </c:pt>
                <c:pt idx="7">
                  <c:v>1.097E-4</c:v>
                </c:pt>
                <c:pt idx="8">
                  <c:v>2.2710000000000001E-5</c:v>
                </c:pt>
                <c:pt idx="9">
                  <c:v>4.8620000000000002E-6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D-4F7E-A12A-2BDA49CA70C2}"/>
            </c:ext>
          </c:extLst>
        </c:ser>
        <c:ser>
          <c:idx val="2"/>
          <c:order val="2"/>
          <c:tx>
            <c:strRef>
              <c:f>'(31,21)ML_ET'!$A$24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'(31,21)ML_ET'!$A$26:$A$38</c:f>
              <c:numCache>
                <c:formatCode>0.0_ 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xVal>
          <c:yVal>
            <c:numRef>
              <c:f>'(31,21)ML_ET'!$B$26:$B$38</c:f>
              <c:numCache>
                <c:formatCode>0.00E+00</c:formatCode>
                <c:ptCount val="13"/>
                <c:pt idx="0">
                  <c:v>0.2407</c:v>
                </c:pt>
                <c:pt idx="1">
                  <c:v>0.15859999999999999</c:v>
                </c:pt>
                <c:pt idx="2">
                  <c:v>9.3100000000000002E-2</c:v>
                </c:pt>
                <c:pt idx="3">
                  <c:v>5.2499999999999998E-2</c:v>
                </c:pt>
                <c:pt idx="4">
                  <c:v>2.1499999999999998E-2</c:v>
                </c:pt>
                <c:pt idx="5">
                  <c:v>8.9429999999999996E-3</c:v>
                </c:pt>
                <c:pt idx="6">
                  <c:v>3.1510000000000002E-3</c:v>
                </c:pt>
                <c:pt idx="7">
                  <c:v>9.211E-4</c:v>
                </c:pt>
                <c:pt idx="8">
                  <c:v>2.0829999999999999E-4</c:v>
                </c:pt>
                <c:pt idx="9">
                  <c:v>3.5250000000000003E-5</c:v>
                </c:pt>
                <c:pt idx="10">
                  <c:v>5.7760000000000003E-6</c:v>
                </c:pt>
                <c:pt idx="11">
                  <c:v>6.4000000000000001E-7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D-4F7E-A12A-2BDA49CA70C2}"/>
            </c:ext>
          </c:extLst>
        </c:ser>
        <c:ser>
          <c:idx val="3"/>
          <c:order val="3"/>
          <c:tx>
            <c:strRef>
              <c:f>'(31,21)ML_ET'!$N$24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'(31,21)ML_ET'!$N$26:$N$37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'(31,21)ML_ET'!$O$26:$O$37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D-4F7E-A12A-2BDA49CA70C2}"/>
            </c:ext>
          </c:extLst>
        </c:ser>
        <c:ser>
          <c:idx val="4"/>
          <c:order val="4"/>
          <c:tx>
            <c:strRef>
              <c:f>'(31,21)ML_ET'!$A$40</c:f>
              <c:strCache>
                <c:ptCount val="1"/>
                <c:pt idx="0">
                  <c:v>LL_OSD_binary_H(2)</c:v>
                </c:pt>
              </c:strCache>
            </c:strRef>
          </c:tx>
          <c:xVal>
            <c:numRef>
              <c:f>'(31,21)ML_ET'!$A$42:$A$53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'(31,21)ML_ET'!$B$42:$B$53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D-4F7E-A12A-2BDA49CA70C2}"/>
            </c:ext>
          </c:extLst>
        </c:ser>
        <c:ser>
          <c:idx val="5"/>
          <c:order val="5"/>
          <c:tx>
            <c:strRef>
              <c:f>'(31,21)ML_ET'!$N$40</c:f>
              <c:strCache>
                <c:ptCount val="1"/>
                <c:pt idx="0">
                  <c:v>LL_OSD_binary_H_seg(1,1)</c:v>
                </c:pt>
              </c:strCache>
            </c:strRef>
          </c:tx>
          <c:xVal>
            <c:numRef>
              <c:f>'(31,21)ML_ET'!$N$42:$N$53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'(31,21)ML_ET'!$O$42:$O$53</c:f>
              <c:numCache>
                <c:formatCode>0.00E+00</c:formatCode>
                <c:ptCount val="12"/>
                <c:pt idx="0">
                  <c:v>0.1216</c:v>
                </c:pt>
                <c:pt idx="1">
                  <c:v>7.1199999999999999E-2</c:v>
                </c:pt>
                <c:pt idx="2">
                  <c:v>3.4200000000000001E-2</c:v>
                </c:pt>
                <c:pt idx="3">
                  <c:v>1.6799999999999999E-2</c:v>
                </c:pt>
                <c:pt idx="4">
                  <c:v>5.7629999999999999E-3</c:v>
                </c:pt>
                <c:pt idx="5">
                  <c:v>1.9380000000000001E-3</c:v>
                </c:pt>
                <c:pt idx="6">
                  <c:v>6.6699999999999995E-4</c:v>
                </c:pt>
                <c:pt idx="7">
                  <c:v>1.3229999999999999E-4</c:v>
                </c:pt>
                <c:pt idx="8">
                  <c:v>2.5550000000000001E-5</c:v>
                </c:pt>
                <c:pt idx="9">
                  <c:v>5.2440000000000001E-6</c:v>
                </c:pt>
                <c:pt idx="10">
                  <c:v>7.1999999999999999E-7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D-4F7E-A12A-2BDA49CA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50022015330509"/>
          <c:y val="0.43322382615431448"/>
          <c:w val="0.33825590816147189"/>
          <c:h val="0.384337876610493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'(63,45)ML_ET_v2'!$A$8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'(63,45)ML_ET_v2'!$A$10:$A$22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'(63,45)ML_ET_v2'!$B$10:$B$22</c:f>
              <c:numCache>
                <c:formatCode>0.00E+00</c:formatCode>
                <c:ptCount val="13"/>
                <c:pt idx="0">
                  <c:v>0.71950000000000003</c:v>
                </c:pt>
                <c:pt idx="1">
                  <c:v>0.5867</c:v>
                </c:pt>
                <c:pt idx="2">
                  <c:v>0.44059999999999999</c:v>
                </c:pt>
                <c:pt idx="3">
                  <c:v>0.28689999999999999</c:v>
                </c:pt>
                <c:pt idx="4">
                  <c:v>0.16500000000000001</c:v>
                </c:pt>
                <c:pt idx="5">
                  <c:v>0.08</c:v>
                </c:pt>
                <c:pt idx="6">
                  <c:v>3.2599999999999997E-2</c:v>
                </c:pt>
                <c:pt idx="7">
                  <c:v>1.069E-2</c:v>
                </c:pt>
                <c:pt idx="8">
                  <c:v>2.8410000000000002E-3</c:v>
                </c:pt>
                <c:pt idx="9">
                  <c:v>7.1219999999999996E-4</c:v>
                </c:pt>
                <c:pt idx="10">
                  <c:v>1.426E-4</c:v>
                </c:pt>
                <c:pt idx="11">
                  <c:v>1.6439999999999998E-5</c:v>
                </c:pt>
                <c:pt idx="12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15-43B2-85CA-BD052C99DF9B}"/>
            </c:ext>
          </c:extLst>
        </c:ser>
        <c:ser>
          <c:idx val="1"/>
          <c:order val="1"/>
          <c:tx>
            <c:strRef>
              <c:f>'(63,45)ML_ET_v2'!$N$8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'(63,45)ML_ET_v2'!$N$10:$N$22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'(63,45)ML_ET_v2'!$O$10:$O$22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15-43B2-85CA-BD052C99DF9B}"/>
            </c:ext>
          </c:extLst>
        </c:ser>
        <c:ser>
          <c:idx val="2"/>
          <c:order val="2"/>
          <c:tx>
            <c:strRef>
              <c:f>'(63,45)ML_ET_v2'!$A$24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'(63,45)ML_ET_v2'!$A$26:$A$38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'(63,45)ML_ET_v2'!$B$26:$B$38</c:f>
              <c:numCache>
                <c:formatCode>0.00E+00</c:formatCode>
                <c:ptCount val="13"/>
                <c:pt idx="0">
                  <c:v>0.9496</c:v>
                </c:pt>
                <c:pt idx="1">
                  <c:v>0.91139999999999999</c:v>
                </c:pt>
                <c:pt idx="2">
                  <c:v>0.83740000000000003</c:v>
                </c:pt>
                <c:pt idx="3">
                  <c:v>0.73380000000000001</c:v>
                </c:pt>
                <c:pt idx="4">
                  <c:v>0.60199999999999998</c:v>
                </c:pt>
                <c:pt idx="5">
                  <c:v>0.4365</c:v>
                </c:pt>
                <c:pt idx="6">
                  <c:v>0.2873</c:v>
                </c:pt>
                <c:pt idx="7">
                  <c:v>0.16470000000000001</c:v>
                </c:pt>
                <c:pt idx="8">
                  <c:v>8.5099999999999995E-2</c:v>
                </c:pt>
                <c:pt idx="9">
                  <c:v>3.0099999999999998E-2</c:v>
                </c:pt>
                <c:pt idx="10">
                  <c:v>8.9510000000000006E-3</c:v>
                </c:pt>
                <c:pt idx="11">
                  <c:v>2.3700000000000001E-3</c:v>
                </c:pt>
                <c:pt idx="12">
                  <c:v>5.2369999999999999E-4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15-43B2-85CA-BD052C99DF9B}"/>
            </c:ext>
          </c:extLst>
        </c:ser>
        <c:ser>
          <c:idx val="3"/>
          <c:order val="3"/>
          <c:tx>
            <c:strRef>
              <c:f>'(63,45)ML_ET_v2'!$N$24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'(63,45)ML_ET_v2'!$N$26:$N$38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'(63,45)ML_ET_v2'!$O$26:$O$38</c:f>
              <c:numCache>
                <c:formatCode>0.00E+00</c:formatCode>
                <c:ptCount val="13"/>
                <c:pt idx="0">
                  <c:v>0.85499999999999998</c:v>
                </c:pt>
                <c:pt idx="1">
                  <c:v>0.76419999999999999</c:v>
                </c:pt>
                <c:pt idx="2">
                  <c:v>0.64480000000000004</c:v>
                </c:pt>
                <c:pt idx="3">
                  <c:v>0.49419999999999997</c:v>
                </c:pt>
                <c:pt idx="4">
                  <c:v>0.34279999999999999</c:v>
                </c:pt>
                <c:pt idx="5">
                  <c:v>0.2026</c:v>
                </c:pt>
                <c:pt idx="6">
                  <c:v>0.1008</c:v>
                </c:pt>
                <c:pt idx="7">
                  <c:v>4.4499999999999998E-2</c:v>
                </c:pt>
                <c:pt idx="8">
                  <c:v>1.3990000000000001E-2</c:v>
                </c:pt>
                <c:pt idx="9">
                  <c:v>3.4589999999999998E-3</c:v>
                </c:pt>
                <c:pt idx="10">
                  <c:v>8.0959999999999995E-4</c:v>
                </c:pt>
                <c:pt idx="11">
                  <c:v>1.1349999999999999E-4</c:v>
                </c:pt>
                <c:pt idx="12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15-43B2-85CA-BD052C99DF9B}"/>
            </c:ext>
          </c:extLst>
        </c:ser>
        <c:ser>
          <c:idx val="4"/>
          <c:order val="4"/>
          <c:tx>
            <c:strRef>
              <c:f>'(63,45)ML_ET_v2'!$AA$24</c:f>
              <c:strCache>
                <c:ptCount val="1"/>
                <c:pt idx="0">
                  <c:v>LL_OSD_v2(3)</c:v>
                </c:pt>
              </c:strCache>
            </c:strRef>
          </c:tx>
          <c:xVal>
            <c:numRef>
              <c:f>'(63,45)ML_ET_v2'!$AA$26:$AA$38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'(63,45)ML_ET_v2'!$AB$26:$AB$38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15-43B2-85CA-BD052C99DF9B}"/>
            </c:ext>
          </c:extLst>
        </c:ser>
        <c:ser>
          <c:idx val="5"/>
          <c:order val="5"/>
          <c:tx>
            <c:strRef>
              <c:f>'(63,45)ML_ET_v2'!$A$42</c:f>
              <c:strCache>
                <c:ptCount val="1"/>
                <c:pt idx="0">
                  <c:v>LL_OSD_binary_H(3)</c:v>
                </c:pt>
              </c:strCache>
            </c:strRef>
          </c:tx>
          <c:xVal>
            <c:numRef>
              <c:f>'(63,45)ML_ET_v2'!$A$44:$A$56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'(63,45)ML_ET_v2'!$B$44:$B$56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15-43B2-85CA-BD052C99DF9B}"/>
            </c:ext>
          </c:extLst>
        </c:ser>
        <c:ser>
          <c:idx val="6"/>
          <c:order val="6"/>
          <c:tx>
            <c:strRef>
              <c:f>'(63,45)ML_ET_v2'!$N$42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'(63,45)ML_ET_v2'!$N$44:$N$56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'(63,45)ML_ET_v2'!$O$44:$O$56</c:f>
              <c:numCache>
                <c:formatCode>0.00E+00</c:formatCode>
                <c:ptCount val="13"/>
                <c:pt idx="0">
                  <c:v>0.7742</c:v>
                </c:pt>
                <c:pt idx="1">
                  <c:v>0.6492</c:v>
                </c:pt>
                <c:pt idx="2">
                  <c:v>0.51229999999999998</c:v>
                </c:pt>
                <c:pt idx="3">
                  <c:v>0.35339999999999999</c:v>
                </c:pt>
                <c:pt idx="4">
                  <c:v>0.21379999999999999</c:v>
                </c:pt>
                <c:pt idx="5">
                  <c:v>0.1075</c:v>
                </c:pt>
                <c:pt idx="6">
                  <c:v>4.6100000000000002E-2</c:v>
                </c:pt>
                <c:pt idx="7">
                  <c:v>1.49E-2</c:v>
                </c:pt>
                <c:pt idx="8">
                  <c:v>3.5850000000000001E-3</c:v>
                </c:pt>
                <c:pt idx="9">
                  <c:v>9.9759999999999996E-4</c:v>
                </c:pt>
                <c:pt idx="10">
                  <c:v>1.6200000000000001E-4</c:v>
                </c:pt>
                <c:pt idx="11">
                  <c:v>1.8070000000000001E-5</c:v>
                </c:pt>
                <c:pt idx="12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915-43B2-85CA-BD052C99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321980334141654"/>
          <c:y val="0.35603847741561789"/>
          <c:w val="0.34792402143962786"/>
          <c:h val="0.39104432370047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'(31,26,3)'!$A$19</c:f>
              <c:strCache>
                <c:ptCount val="1"/>
                <c:pt idx="0">
                  <c:v>BM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'(31,26,3)'!$A$21:$A$26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'(31,26,3)'!$C$21:$C$26</c:f>
              <c:numCache>
                <c:formatCode>0.00E+00</c:formatCode>
                <c:ptCount val="6"/>
                <c:pt idx="0">
                  <c:v>0.26100000000000001</c:v>
                </c:pt>
                <c:pt idx="1">
                  <c:v>0.121</c:v>
                </c:pt>
                <c:pt idx="2">
                  <c:v>4.2500000000000003E-2</c:v>
                </c:pt>
                <c:pt idx="3">
                  <c:v>1.0800000000000001E-2</c:v>
                </c:pt>
                <c:pt idx="4">
                  <c:v>1.3699999999999999E-3</c:v>
                </c:pt>
                <c:pt idx="5">
                  <c:v>1.5799999999999999E-4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BD-4536-9266-B20F13E57FC5}"/>
            </c:ext>
          </c:extLst>
        </c:ser>
        <c:ser>
          <c:idx val="4"/>
          <c:order val="1"/>
          <c:tx>
            <c:strRef>
              <c:f>'(31,26,3)'!$A$39</c:f>
              <c:strCache>
                <c:ptCount val="1"/>
                <c:pt idx="0">
                  <c:v>LLOSD(1), dH(z,v) &lt;= d/2, categorization</c:v>
                </c:pt>
              </c:strCache>
            </c:strRef>
          </c:tx>
          <c:xVal>
            <c:numRef>
              <c:f>'(31,26,3)'!$A$41:$A$46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'(31,26,3)'!$B$41:$B$46</c:f>
              <c:numCache>
                <c:formatCode>0.00E+00</c:formatCode>
                <c:ptCount val="6"/>
                <c:pt idx="0">
                  <c:v>0.1784</c:v>
                </c:pt>
                <c:pt idx="1">
                  <c:v>5.8599999999999999E-2</c:v>
                </c:pt>
                <c:pt idx="2">
                  <c:v>1.3599999999999999E-2</c:v>
                </c:pt>
                <c:pt idx="3">
                  <c:v>1.9009999999999999E-3</c:v>
                </c:pt>
                <c:pt idx="4">
                  <c:v>1.5190000000000001E-4</c:v>
                </c:pt>
                <c:pt idx="5">
                  <c:v>5.3730000000000001E-6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A-4CC7-A251-452B4FE230AB}"/>
            </c:ext>
          </c:extLst>
        </c:ser>
        <c:ser>
          <c:idx val="1"/>
          <c:order val="3"/>
          <c:tx>
            <c:strRef>
              <c:f>'(31,26,3)'!$A$10</c:f>
              <c:strCache>
                <c:ptCount val="1"/>
                <c:pt idx="0">
                  <c:v>LLOSD(1), dH(z,v) &lt;= d/2, sort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'(31,26,3)'!$A$12:$A$17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'(31,26,3)'!$B$12:$B$17</c:f>
              <c:numCache>
                <c:formatCode>0.00E+00</c:formatCode>
                <c:ptCount val="6"/>
                <c:pt idx="0">
                  <c:v>0.1406</c:v>
                </c:pt>
                <c:pt idx="1">
                  <c:v>3.8600000000000002E-2</c:v>
                </c:pt>
                <c:pt idx="2">
                  <c:v>8.0999999999999996E-3</c:v>
                </c:pt>
                <c:pt idx="3">
                  <c:v>7.6559999999999996E-4</c:v>
                </c:pt>
                <c:pt idx="4">
                  <c:v>4.9889999999999998E-5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BD-4536-9266-B20F13E57FC5}"/>
            </c:ext>
          </c:extLst>
        </c:ser>
        <c:ser>
          <c:idx val="3"/>
          <c:order val="4"/>
          <c:tx>
            <c:strRef>
              <c:f>'(31,26,3)'!$A$28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'(31,26,3)'!$A$30:$A$37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'(31,26,3)'!$B$30:$B$37</c:f>
              <c:numCache>
                <c:formatCode>0.00E+00</c:formatCode>
                <c:ptCount val="8"/>
                <c:pt idx="0">
                  <c:v>0.73529999999999995</c:v>
                </c:pt>
                <c:pt idx="1">
                  <c:v>0.45660000000000001</c:v>
                </c:pt>
                <c:pt idx="2">
                  <c:v>0.26950000000000002</c:v>
                </c:pt>
                <c:pt idx="3">
                  <c:v>9.9900000000000003E-2</c:v>
                </c:pt>
                <c:pt idx="4">
                  <c:v>3.2710000000000003E-2</c:v>
                </c:pt>
                <c:pt idx="5">
                  <c:v>5.692E-3</c:v>
                </c:pt>
                <c:pt idx="6">
                  <c:v>5.5060000000000005E-4</c:v>
                </c:pt>
                <c:pt idx="7">
                  <c:v>4.3999999999999999E-5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4BD-4536-9266-B20F13E5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'(31,26,3)'!$A$1</c15:sqref>
                        </c15:formulaRef>
                      </c:ext>
                    </c:extLst>
                    <c:strCache>
                      <c:ptCount val="1"/>
                      <c:pt idx="0">
                        <c:v>LLOSD(1) ML criterion</c:v>
                      </c:pt>
                    </c:strCache>
                  </c:strRef>
                </c:tx>
                <c:marker>
                  <c:spPr>
                    <a:noFill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'(31,26,3)'!$A$3:$A$8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'(31,26,3)'!$B$3:$B$8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0.1406</c:v>
                      </c:pt>
                      <c:pt idx="1">
                        <c:v>3.8600000000000002E-2</c:v>
                      </c:pt>
                      <c:pt idx="2">
                        <c:v>8.0999999999999996E-3</c:v>
                      </c:pt>
                      <c:pt idx="3">
                        <c:v>7.6559999999999996E-4</c:v>
                      </c:pt>
                      <c:pt idx="4">
                        <c:v>4.9889999999999998E-5</c:v>
                      </c:pt>
                      <c:pt idx="5">
                        <c:v>1.72E-6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4BD-4536-9266-B20F13E57FC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17448307720419"/>
          <c:y val="0.4619345810583993"/>
          <c:w val="0.52457353628078085"/>
          <c:h val="0.393032281641150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'(63,45)'!$B$120:$B$125</c:f>
              <c:numCache>
                <c:formatCode>0.00E+00</c:formatCode>
                <c:ptCount val="6"/>
                <c:pt idx="0">
                  <c:v>0.93410000000000004</c:v>
                </c:pt>
                <c:pt idx="1">
                  <c:v>0.8</c:v>
                </c:pt>
                <c:pt idx="2">
                  <c:v>0.55900000000000005</c:v>
                </c:pt>
                <c:pt idx="3">
                  <c:v>0.28339999999999999</c:v>
                </c:pt>
                <c:pt idx="4">
                  <c:v>8.8800000000000004E-2</c:v>
                </c:pt>
                <c:pt idx="5">
                  <c:v>1.8720000000000001E-2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7DF4-41C4-A7DC-D7D42E466BE5}"/>
            </c:ext>
          </c:extLst>
        </c:ser>
        <c:ser>
          <c:idx val="2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'(63,45)'!$B$129:$B$134</c:f>
              <c:numCache>
                <c:formatCode>0.00E+00</c:formatCode>
                <c:ptCount val="6"/>
                <c:pt idx="0">
                  <c:v>0.84130000000000005</c:v>
                </c:pt>
                <c:pt idx="1">
                  <c:v>0.62849999999999995</c:v>
                </c:pt>
                <c:pt idx="2">
                  <c:v>0.34489999999999998</c:v>
                </c:pt>
                <c:pt idx="3">
                  <c:v>0.11409999999999999</c:v>
                </c:pt>
                <c:pt idx="4">
                  <c:v>2.5100000000000001E-2</c:v>
                </c:pt>
                <c:pt idx="5">
                  <c:v>2.0439999999999998E-3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7DF4-41C4-A7DC-D7D42E466BE5}"/>
            </c:ext>
          </c:extLst>
        </c:ser>
        <c:ser>
          <c:idx val="4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'(63,45)'!$B$138:$B$143</c:f>
              <c:numCache>
                <c:formatCode>0.00E+00</c:formatCode>
                <c:ptCount val="6"/>
                <c:pt idx="0">
                  <c:v>0.80130000000000001</c:v>
                </c:pt>
                <c:pt idx="1">
                  <c:v>0.55800000000000005</c:v>
                </c:pt>
                <c:pt idx="2">
                  <c:v>0.27400000000000002</c:v>
                </c:pt>
                <c:pt idx="3">
                  <c:v>7.1999999999999995E-2</c:v>
                </c:pt>
                <c:pt idx="4">
                  <c:v>1.218E-2</c:v>
                </c:pt>
                <c:pt idx="5">
                  <c:v>6.7139999999999995E-4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7DF4-41C4-A7DC-D7D42E466BE5}"/>
            </c:ext>
          </c:extLst>
        </c:ser>
        <c:ser>
          <c:idx val="8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'(63,45)'!$B$147:$B$152</c:f>
              <c:numCache>
                <c:formatCode>0.00E+00</c:formatCode>
                <c:ptCount val="6"/>
                <c:pt idx="0">
                  <c:v>0.70830000000000004</c:v>
                </c:pt>
                <c:pt idx="1">
                  <c:v>0.44219999999999998</c:v>
                </c:pt>
                <c:pt idx="2">
                  <c:v>0.19839999999999999</c:v>
                </c:pt>
                <c:pt idx="3">
                  <c:v>4.9299999999999997E-2</c:v>
                </c:pt>
                <c:pt idx="4">
                  <c:v>9.2739999999999993E-3</c:v>
                </c:pt>
                <c:pt idx="5">
                  <c:v>5.4250000000000001E-4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DD8-4562-A537-B57490277EA9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8-4562-A537-B5749027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7DF4-41C4-A7DC-D7D42E466BE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4-41C4-A7DC-D7D42E466BE5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DF4-41C4-A7DC-D7D42E466BE5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D8-4562-A537-B57490277EA9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ED-4C01-A8D3-5744A0F71A54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ED-4C01-A8D3-5744A0F71A54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ED-4C01-A8D3-5744A0F71A54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ED-4C01-A8D3-5744A0F71A5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5381497436958727"/>
          <c:w val="0.52695953298339027"/>
          <c:h val="0.2683506776167529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'(63,45)'!$G$120:$G$125</c:f>
              <c:numCache>
                <c:formatCode>0.00E+00</c:formatCode>
                <c:ptCount val="6"/>
                <c:pt idx="0">
                  <c:v>379.9</c:v>
                </c:pt>
                <c:pt idx="1">
                  <c:v>335.6</c:v>
                </c:pt>
                <c:pt idx="2">
                  <c:v>248.2</c:v>
                </c:pt>
                <c:pt idx="3">
                  <c:v>138</c:v>
                </c:pt>
                <c:pt idx="4">
                  <c:v>52.38</c:v>
                </c:pt>
                <c:pt idx="5">
                  <c:v>14.3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57A7-48B9-9C31-E20F07FF091C}"/>
            </c:ext>
          </c:extLst>
        </c:ser>
        <c:ser>
          <c:idx val="1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'(63,45)'!$G$129:$G$134</c:f>
              <c:numCache>
                <c:formatCode>0.00E+00</c:formatCode>
                <c:ptCount val="6"/>
                <c:pt idx="0">
                  <c:v>3560</c:v>
                </c:pt>
                <c:pt idx="1">
                  <c:v>2898</c:v>
                </c:pt>
                <c:pt idx="2">
                  <c:v>1857</c:v>
                </c:pt>
                <c:pt idx="3">
                  <c:v>829.9</c:v>
                </c:pt>
                <c:pt idx="4">
                  <c:v>244.9</c:v>
                </c:pt>
                <c:pt idx="5">
                  <c:v>44.05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57A7-48B9-9C31-E20F07FF091C}"/>
            </c:ext>
          </c:extLst>
        </c:ser>
        <c:ser>
          <c:idx val="2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'(63,45)'!$G$138:$G$143</c:f>
              <c:numCache>
                <c:formatCode>0.00E+00</c:formatCode>
                <c:ptCount val="6"/>
                <c:pt idx="0">
                  <c:v>30460</c:v>
                </c:pt>
                <c:pt idx="1">
                  <c:v>22740</c:v>
                </c:pt>
                <c:pt idx="2">
                  <c:v>12590</c:v>
                </c:pt>
                <c:pt idx="3">
                  <c:v>4440</c:v>
                </c:pt>
                <c:pt idx="4">
                  <c:v>998.3</c:v>
                </c:pt>
                <c:pt idx="5">
                  <c:v>108.8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57A7-48B9-9C31-E20F07FF091C}"/>
            </c:ext>
          </c:extLst>
        </c:ser>
        <c:ser>
          <c:idx val="3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'(63,45)'!$G$147:$G$152</c:f>
              <c:numCache>
                <c:formatCode>0.00E+00</c:formatCode>
                <c:ptCount val="6"/>
                <c:pt idx="0">
                  <c:v>146600</c:v>
                </c:pt>
                <c:pt idx="1">
                  <c:v>92120</c:v>
                </c:pt>
                <c:pt idx="2">
                  <c:v>40310</c:v>
                </c:pt>
                <c:pt idx="3">
                  <c:v>10090</c:v>
                </c:pt>
                <c:pt idx="4">
                  <c:v>1909</c:v>
                </c:pt>
                <c:pt idx="5">
                  <c:v>142.9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57A7-48B9-9C31-E20F07FF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7A7-48B9-9C31-E20F07FF09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A7-48B9-9C31-E20F07FF09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A7-48B9-9C31-E20F07FF09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7A7-48B9-9C31-E20F07FF09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E-4D73-A213-E33D96DA5EE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3E-4D73-A213-E33D96DA5EE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3E-4D73-A213-E33D96DA5EE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E-4D73-A213-E33D96DA5EED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871283755782"/>
          <c:y val="0.59145960101007244"/>
          <c:w val="0.45066707424922303"/>
          <c:h val="0.226746224287062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'(63,45)'!$L$120:$L$125</c:f>
              <c:numCache>
                <c:formatCode>0.00E+00</c:formatCode>
                <c:ptCount val="6"/>
                <c:pt idx="0">
                  <c:v>0.88290000000000002</c:v>
                </c:pt>
                <c:pt idx="1">
                  <c:v>0.68440000000000001</c:v>
                </c:pt>
                <c:pt idx="2">
                  <c:v>0.37890000000000001</c:v>
                </c:pt>
                <c:pt idx="3">
                  <c:v>0.1144</c:v>
                </c:pt>
                <c:pt idx="4">
                  <c:v>1.9220000000000001E-2</c:v>
                </c:pt>
                <c:pt idx="5">
                  <c:v>1.3309999999999999E-3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C-4D42-994E-F663D128292F}"/>
            </c:ext>
          </c:extLst>
        </c:ser>
        <c:ser>
          <c:idx val="3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'(63,45)'!$L$129:$L$134</c:f>
              <c:numCache>
                <c:formatCode>0.00E+00</c:formatCode>
                <c:ptCount val="6"/>
                <c:pt idx="0">
                  <c:v>0.74209999999999998</c:v>
                </c:pt>
                <c:pt idx="1">
                  <c:v>0.45500000000000002</c:v>
                </c:pt>
                <c:pt idx="2">
                  <c:v>0.16520000000000001</c:v>
                </c:pt>
                <c:pt idx="3">
                  <c:v>2.5600000000000001E-2</c:v>
                </c:pt>
                <c:pt idx="4">
                  <c:v>2.006E-3</c:v>
                </c:pt>
                <c:pt idx="5">
                  <c:v>7.5500000000000006E-5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C-4D42-994E-F663D128292F}"/>
            </c:ext>
          </c:extLst>
        </c:ser>
        <c:ser>
          <c:idx val="5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'(63,45)'!$L$138:$L$143</c:f>
              <c:numCache>
                <c:formatCode>0.00E+00</c:formatCode>
                <c:ptCount val="6"/>
                <c:pt idx="0">
                  <c:v>0.55959999999999999</c:v>
                </c:pt>
                <c:pt idx="1">
                  <c:v>0.24429999999999999</c:v>
                </c:pt>
                <c:pt idx="2">
                  <c:v>5.5599999999999997E-2</c:v>
                </c:pt>
                <c:pt idx="3">
                  <c:v>5.9430000000000004E-3</c:v>
                </c:pt>
                <c:pt idx="4">
                  <c:v>2.2440000000000001E-4</c:v>
                </c:pt>
                <c:pt idx="5">
                  <c:v>3.6830000000000001E-6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C-4D42-994E-F663D128292F}"/>
            </c:ext>
          </c:extLst>
        </c:ser>
        <c:ser>
          <c:idx val="6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'(63,45)'!$L$147:$L$152</c:f>
              <c:numCache>
                <c:formatCode>0.00E+00</c:formatCode>
                <c:ptCount val="6"/>
                <c:pt idx="0">
                  <c:v>0.4667</c:v>
                </c:pt>
                <c:pt idx="1">
                  <c:v>0.1792</c:v>
                </c:pt>
                <c:pt idx="2">
                  <c:v>3.4599999999999999E-2</c:v>
                </c:pt>
                <c:pt idx="3">
                  <c:v>2.7490000000000001E-3</c:v>
                </c:pt>
                <c:pt idx="4">
                  <c:v>1.186E-4</c:v>
                </c:pt>
                <c:pt idx="5">
                  <c:v>2.497E-6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C-4D42-994E-F663D128292F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7C-4D42-994E-F663D128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C7C-4D42-994E-F663D128292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7C-4D42-994E-F663D128292F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7C-4D42-994E-F663D128292F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7C-4D42-994E-F663D128292F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7C-4D42-994E-F663D128292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7C-4D42-994E-F663D128292F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7C-4D42-994E-F663D128292F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7C-4D42-994E-F663D128292F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4697049679858989"/>
          <c:w val="0.52695953298339027"/>
          <c:h val="0.2751951551877502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2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'(63,45)'!$V$120:$V$125</c:f>
              <c:numCache>
                <c:formatCode>0.00E+00</c:formatCode>
                <c:ptCount val="6"/>
                <c:pt idx="0">
                  <c:v>0.88080000000000003</c:v>
                </c:pt>
                <c:pt idx="1">
                  <c:v>0.67410000000000003</c:v>
                </c:pt>
                <c:pt idx="2">
                  <c:v>0.35880000000000001</c:v>
                </c:pt>
                <c:pt idx="3">
                  <c:v>0.1016</c:v>
                </c:pt>
                <c:pt idx="4">
                  <c:v>1.389E-2</c:v>
                </c:pt>
                <c:pt idx="5">
                  <c:v>5.6269999999999996E-4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F0-45DD-BDF9-4E700EE75EB8}"/>
            </c:ext>
          </c:extLst>
        </c:ser>
        <c:ser>
          <c:idx val="11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'(63,45)'!$V$129:$V$134</c:f>
              <c:numCache>
                <c:formatCode>0.00E+00</c:formatCode>
                <c:ptCount val="6"/>
                <c:pt idx="0">
                  <c:v>0.73640000000000005</c:v>
                </c:pt>
                <c:pt idx="1">
                  <c:v>0.439</c:v>
                </c:pt>
                <c:pt idx="2">
                  <c:v>0.1522</c:v>
                </c:pt>
                <c:pt idx="3">
                  <c:v>2.0400000000000001E-2</c:v>
                </c:pt>
                <c:pt idx="4">
                  <c:v>1.114E-3</c:v>
                </c:pt>
                <c:pt idx="5">
                  <c:v>1.376E-5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0-45DD-BDF9-4E700EE75EB8}"/>
            </c:ext>
          </c:extLst>
        </c:ser>
        <c:ser>
          <c:idx val="9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'(63,45)'!$V$138:$V$143</c:f>
              <c:numCache>
                <c:formatCode>0.00E+00</c:formatCode>
                <c:ptCount val="6"/>
                <c:pt idx="0">
                  <c:v>0.5494</c:v>
                </c:pt>
                <c:pt idx="1">
                  <c:v>0.2319</c:v>
                </c:pt>
                <c:pt idx="2">
                  <c:v>4.9599999999999998E-2</c:v>
                </c:pt>
                <c:pt idx="3">
                  <c:v>3.7030000000000001E-3</c:v>
                </c:pt>
                <c:pt idx="4">
                  <c:v>1.066E-4</c:v>
                </c:pt>
                <c:pt idx="5">
                  <c:v>8.1890000000000001E-7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0-45DD-BDF9-4E700EE75EB8}"/>
            </c:ext>
          </c:extLst>
        </c:ser>
        <c:ser>
          <c:idx val="10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'(63,45)'!$V$147:$V$152</c:f>
              <c:numCache>
                <c:formatCode>0.00E+00</c:formatCode>
                <c:ptCount val="6"/>
                <c:pt idx="0">
                  <c:v>0.41839999999999999</c:v>
                </c:pt>
                <c:pt idx="1">
                  <c:v>0.1482</c:v>
                </c:pt>
                <c:pt idx="2">
                  <c:v>2.75E-2</c:v>
                </c:pt>
                <c:pt idx="3">
                  <c:v>1.915E-3</c:v>
                </c:pt>
                <c:pt idx="4">
                  <c:v>6.6580000000000003E-5</c:v>
                </c:pt>
                <c:pt idx="5">
                  <c:v>7.0790000000000003E-7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F0-45DD-BDF9-4E700EE75EB8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F0-45DD-BDF9-4E700EE7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9F0-45DD-BDF9-4E700EE75EB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F0-45DD-BDF9-4E700EE75EB8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F0-45DD-BDF9-4E700EE75EB8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F0-45DD-BDF9-4E700EE75EB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F0-45DD-BDF9-4E700EE75EB8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F0-45DD-BDF9-4E700EE75EB8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F0-45DD-BDF9-4E700EE75EB8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F0-45DD-BDF9-4E700EE75EB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6065945194058453"/>
          <c:w val="0.52695953298339027"/>
          <c:h val="0.2615062000457555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'(63,45)'!$Q$120:$Q$125</c:f>
              <c:numCache>
                <c:formatCode>0.00E+00</c:formatCode>
                <c:ptCount val="6"/>
                <c:pt idx="0">
                  <c:v>367.9</c:v>
                </c:pt>
                <c:pt idx="1">
                  <c:v>305.2</c:v>
                </c:pt>
                <c:pt idx="2">
                  <c:v>196.3</c:v>
                </c:pt>
                <c:pt idx="3">
                  <c:v>80.739999999999995</c:v>
                </c:pt>
                <c:pt idx="4">
                  <c:v>22.13</c:v>
                </c:pt>
                <c:pt idx="5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2-4960-A1B4-7E3DE0480BB5}"/>
            </c:ext>
          </c:extLst>
        </c:ser>
        <c:ser>
          <c:idx val="5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'(63,45)'!$Q$129:$Q$134</c:f>
              <c:numCache>
                <c:formatCode>0.00E+00</c:formatCode>
                <c:ptCount val="6"/>
                <c:pt idx="0">
                  <c:v>3194</c:v>
                </c:pt>
                <c:pt idx="1">
                  <c:v>2191</c:v>
                </c:pt>
                <c:pt idx="2">
                  <c:v>1004</c:v>
                </c:pt>
                <c:pt idx="3">
                  <c:v>249.1</c:v>
                </c:pt>
                <c:pt idx="4">
                  <c:v>39.04</c:v>
                </c:pt>
                <c:pt idx="5">
                  <c:v>5.2119999999999997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2-4960-A1B4-7E3DE0480BB5}"/>
            </c:ext>
          </c:extLst>
        </c:ser>
        <c:ser>
          <c:idx val="6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'(63,45)'!$Q$138:$Q$143</c:f>
              <c:numCache>
                <c:formatCode>0.00E+00</c:formatCode>
                <c:ptCount val="6"/>
                <c:pt idx="0">
                  <c:v>23490</c:v>
                </c:pt>
                <c:pt idx="1">
                  <c:v>12340</c:v>
                </c:pt>
                <c:pt idx="2">
                  <c:v>3783</c:v>
                </c:pt>
                <c:pt idx="3">
                  <c:v>588.9</c:v>
                </c:pt>
                <c:pt idx="4">
                  <c:v>55.26</c:v>
                </c:pt>
                <c:pt idx="5">
                  <c:v>5.6970000000000001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2-4960-A1B4-7E3DE0480BB5}"/>
            </c:ext>
          </c:extLst>
        </c:ser>
        <c:ser>
          <c:idx val="7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'(63,45)'!$Q$147:$Q$152</c:f>
              <c:numCache>
                <c:formatCode>0.00E+00</c:formatCode>
                <c:ptCount val="6"/>
                <c:pt idx="0">
                  <c:v>119500</c:v>
                </c:pt>
                <c:pt idx="1">
                  <c:v>46570</c:v>
                </c:pt>
                <c:pt idx="2">
                  <c:v>9442</c:v>
                </c:pt>
                <c:pt idx="3">
                  <c:v>917.1</c:v>
                </c:pt>
                <c:pt idx="4">
                  <c:v>61.8</c:v>
                </c:pt>
                <c:pt idx="5">
                  <c:v>5.7279999999999998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2-4960-A1B4-7E3DE048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722-4960-A1B4-7E3DE0480B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22-4960-A1B4-7E3DE0480B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22-4960-A1B4-7E3DE0480B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22-4960-A1B4-7E3DE0480B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22-4960-A1B4-7E3DE0480BB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22-4960-A1B4-7E3DE0480B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22-4960-A1B4-7E3DE0480BB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22-4960-A1B4-7E3DE0480BB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314546514979039"/>
          <c:y val="0.62568198886505899"/>
          <c:w val="0.50861071379416012"/>
          <c:h val="0.2130572691450681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8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'(63,45)'!$AA$120:$AA$125</c:f>
              <c:numCache>
                <c:formatCode>0.00E+00</c:formatCode>
                <c:ptCount val="6"/>
                <c:pt idx="0">
                  <c:v>367</c:v>
                </c:pt>
                <c:pt idx="1">
                  <c:v>302.3</c:v>
                </c:pt>
                <c:pt idx="2">
                  <c:v>190.5</c:v>
                </c:pt>
                <c:pt idx="3">
                  <c:v>75.260000000000005</c:v>
                </c:pt>
                <c:pt idx="4">
                  <c:v>18.61</c:v>
                </c:pt>
                <c:pt idx="5">
                  <c:v>3.4079999999999999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2-4ED7-B943-2067236E0E02}"/>
            </c:ext>
          </c:extLst>
        </c:ser>
        <c:ser>
          <c:idx val="9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'(63,45)'!$AA$129:$AA$134</c:f>
              <c:numCache>
                <c:formatCode>0.00E+00</c:formatCode>
                <c:ptCount val="6"/>
                <c:pt idx="0">
                  <c:v>3174</c:v>
                </c:pt>
                <c:pt idx="1">
                  <c:v>2144</c:v>
                </c:pt>
                <c:pt idx="2">
                  <c:v>945.9</c:v>
                </c:pt>
                <c:pt idx="3">
                  <c:v>216.9</c:v>
                </c:pt>
                <c:pt idx="4">
                  <c:v>29.5</c:v>
                </c:pt>
                <c:pt idx="5">
                  <c:v>3.6890000000000001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2-4ED7-B943-2067236E0E02}"/>
            </c:ext>
          </c:extLst>
        </c:ser>
        <c:ser>
          <c:idx val="10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'(63,45)'!$AA$138:$AA$143</c:f>
              <c:numCache>
                <c:formatCode>0.00E+00</c:formatCode>
                <c:ptCount val="6"/>
                <c:pt idx="0">
                  <c:v>23190</c:v>
                </c:pt>
                <c:pt idx="1">
                  <c:v>11820</c:v>
                </c:pt>
                <c:pt idx="2">
                  <c:v>3436</c:v>
                </c:pt>
                <c:pt idx="3">
                  <c:v>457.2</c:v>
                </c:pt>
                <c:pt idx="4">
                  <c:v>37.049999999999997</c:v>
                </c:pt>
                <c:pt idx="5">
                  <c:v>3.7480000000000002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B2-4ED7-B943-2067236E0E02}"/>
            </c:ext>
          </c:extLst>
        </c:ser>
        <c:ser>
          <c:idx val="11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'(63,45)'!$AA$147:$AA$152</c:f>
              <c:numCache>
                <c:formatCode>0.00E+00</c:formatCode>
                <c:ptCount val="6"/>
                <c:pt idx="0">
                  <c:v>88850</c:v>
                </c:pt>
                <c:pt idx="1">
                  <c:v>34490</c:v>
                </c:pt>
                <c:pt idx="2">
                  <c:v>7084</c:v>
                </c:pt>
                <c:pt idx="3">
                  <c:v>618.70000000000005</c:v>
                </c:pt>
                <c:pt idx="4">
                  <c:v>39.01</c:v>
                </c:pt>
                <c:pt idx="5">
                  <c:v>3.7519999999999998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B2-4ED7-B943-2067236E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1B2-4ED7-B943-2067236E0E0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B2-4ED7-B943-2067236E0E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B2-4ED7-B943-2067236E0E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B2-4ED7-B943-2067236E0E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1B2-4ED7-B943-2067236E0E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2-4ED7-B943-2067236E0E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B2-4ED7-B943-2067236E0E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2-4ED7-B943-2067236E0E02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80273840727991"/>
          <c:y val="0.62225975007956036"/>
          <c:w val="0.51633653240015176"/>
          <c:h val="0.192523836432076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71-477E-B787-AEDDA52B7213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71-477E-B787-AEDDA52B7213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71-477E-B787-AEDDA52B7213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71-477E-B787-AEDDA52B7213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71-477E-B787-AEDDA52B7213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'(127,64)'!$S$19:$S$28</c:f>
              <c:numCache>
                <c:formatCode>0.00E+00</c:formatCode>
                <c:ptCount val="10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1.349567E-5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571-477E-B787-AEDDA52B7213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3-4B9C-AA59-1A0D0F01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571-477E-B787-AEDDA52B7213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71-477E-B787-AEDDA52B7213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71-477E-B787-AEDDA52B721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571-477E-B787-AEDDA52B72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571-477E-B787-AEDDA52B72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'(127,64)'!$B$56:$B$64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0.21079999999999999</c:v>
                      </c:pt>
                      <c:pt idx="1">
                        <c:v>0.1038</c:v>
                      </c:pt>
                      <c:pt idx="2">
                        <c:v>4.5699999999999998E-2</c:v>
                      </c:pt>
                      <c:pt idx="3">
                        <c:v>1.46E-2</c:v>
                      </c:pt>
                      <c:pt idx="4">
                        <c:v>4.6519999999999999E-3</c:v>
                      </c:pt>
                      <c:pt idx="5">
                        <c:v>1.2279999999999999E-3</c:v>
                      </c:pt>
                      <c:pt idx="6">
                        <c:v>2.0340000000000001E-4</c:v>
                      </c:pt>
                      <c:pt idx="7">
                        <c:v>2.987E-5</c:v>
                      </c:pt>
                      <c:pt idx="8">
                        <c:v>3.8399999999999997E-6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62-4D29-97BD-2C16F29C799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'(127,64)'!$B$68:$B$76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</c:v>
                      </c:pt>
                      <c:pt idx="1">
                        <c:v>0.1037</c:v>
                      </c:pt>
                      <c:pt idx="2">
                        <c:v>4.5699999999999998E-2</c:v>
                      </c:pt>
                      <c:pt idx="3">
                        <c:v>1.4540000000000001E-2</c:v>
                      </c:pt>
                      <c:pt idx="4">
                        <c:v>4.6589999999999999E-3</c:v>
                      </c:pt>
                      <c:pt idx="5">
                        <c:v>1.1919999999999999E-3</c:v>
                      </c:pt>
                      <c:pt idx="6">
                        <c:v>1.907E-4</c:v>
                      </c:pt>
                      <c:pt idx="7">
                        <c:v>2.7699999999999999E-5</c:v>
                      </c:pt>
                      <c:pt idx="8">
                        <c:v>3.0599999999999999E-6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62-4D29-97BD-2C16F29C799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7426947550171392"/>
          <c:w val="0.36889856137045079"/>
          <c:h val="0.255056650287350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1</xdr:row>
      <xdr:rowOff>0</xdr:rowOff>
    </xdr:from>
    <xdr:to>
      <xdr:col>32</xdr:col>
      <xdr:colOff>609599</xdr:colOff>
      <xdr:row>19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549F0-67A2-44AF-ADAA-B9B715B1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403155</xdr:colOff>
      <xdr:row>21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88C850-FA31-434B-AB11-F943DD26A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152</xdr:row>
      <xdr:rowOff>152400</xdr:rowOff>
    </xdr:from>
    <xdr:to>
      <xdr:col>9</xdr:col>
      <xdr:colOff>441255</xdr:colOff>
      <xdr:row>173</xdr:row>
      <xdr:rowOff>62946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CD598-76E8-4DE3-A12B-B1F341D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174</xdr:row>
      <xdr:rowOff>161925</xdr:rowOff>
    </xdr:from>
    <xdr:to>
      <xdr:col>9</xdr:col>
      <xdr:colOff>403155</xdr:colOff>
      <xdr:row>195</xdr:row>
      <xdr:rowOff>72471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09D814-F4C2-4659-ADF0-5CAE1552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19</xdr:col>
      <xdr:colOff>260280</xdr:colOff>
      <xdr:row>173</xdr:row>
      <xdr:rowOff>91521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25F980-B5D4-4C42-B827-B35F1F15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153</xdr:row>
      <xdr:rowOff>0</xdr:rowOff>
    </xdr:from>
    <xdr:to>
      <xdr:col>29</xdr:col>
      <xdr:colOff>212655</xdr:colOff>
      <xdr:row>173</xdr:row>
      <xdr:rowOff>91521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761ED2-EE95-48AE-9FE7-BEAF427E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175</xdr:row>
      <xdr:rowOff>0</xdr:rowOff>
    </xdr:from>
    <xdr:to>
      <xdr:col>19</xdr:col>
      <xdr:colOff>260280</xdr:colOff>
      <xdr:row>195</xdr:row>
      <xdr:rowOff>91521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48B0DE-F9CB-48E5-9B98-C24732A3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175</xdr:row>
      <xdr:rowOff>0</xdr:rowOff>
    </xdr:from>
    <xdr:to>
      <xdr:col>29</xdr:col>
      <xdr:colOff>212655</xdr:colOff>
      <xdr:row>195</xdr:row>
      <xdr:rowOff>91521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9835F4-88AE-4E96-8DC9-53AE77F9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43</xdr:row>
      <xdr:rowOff>142875</xdr:rowOff>
    </xdr:from>
    <xdr:to>
      <xdr:col>20</xdr:col>
      <xdr:colOff>517455</xdr:colOff>
      <xdr:row>64</xdr:row>
      <xdr:rowOff>24846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561D9-A4DA-4BBD-8CF8-154F06CF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43</xdr:row>
      <xdr:rowOff>114300</xdr:rowOff>
    </xdr:from>
    <xdr:to>
      <xdr:col>30</xdr:col>
      <xdr:colOff>431730</xdr:colOff>
      <xdr:row>64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6D093A-B263-43DE-AA41-A727E4417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17</xdr:col>
      <xdr:colOff>403155</xdr:colOff>
      <xdr:row>52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D3B310-2D17-4D63-A627-F277F1DE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676275</xdr:colOff>
      <xdr:row>32</xdr:row>
      <xdr:rowOff>38100</xdr:rowOff>
    </xdr:from>
    <xdr:to>
      <xdr:col>27</xdr:col>
      <xdr:colOff>393630</xdr:colOff>
      <xdr:row>52</xdr:row>
      <xdr:rowOff>120096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0EB380-F2F7-48E4-B7DA-F25EB93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66675</xdr:rowOff>
    </xdr:from>
    <xdr:to>
      <xdr:col>22</xdr:col>
      <xdr:colOff>498405</xdr:colOff>
      <xdr:row>21</xdr:row>
      <xdr:rowOff>139146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1C4253-45F0-48EE-9901-3DC64B7B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533401</xdr:colOff>
      <xdr:row>0</xdr:row>
      <xdr:rowOff>0</xdr:rowOff>
    </xdr:from>
    <xdr:to>
      <xdr:col>51</xdr:col>
      <xdr:colOff>285751</xdr:colOff>
      <xdr:row>20</xdr:row>
      <xdr:rowOff>53421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C2C05-AE9F-4B13-808C-F67003BA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223631</xdr:colOff>
      <xdr:row>8</xdr:row>
      <xdr:rowOff>16564</xdr:rowOff>
    </xdr:from>
    <xdr:to>
      <xdr:col>35</xdr:col>
      <xdr:colOff>629270</xdr:colOff>
      <xdr:row>28</xdr:row>
      <xdr:rowOff>81995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7BAEB-5246-4AED-92F7-B1C16A43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571499</xdr:colOff>
      <xdr:row>1</xdr:row>
      <xdr:rowOff>24846</xdr:rowOff>
    </xdr:from>
    <xdr:to>
      <xdr:col>35</xdr:col>
      <xdr:colOff>272289</xdr:colOff>
      <xdr:row>21</xdr:row>
      <xdr:rowOff>57146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D0C579-C573-46F2-99EF-D34A4FD45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zoomScaleNormal="100" workbookViewId="0">
      <selection activeCell="I17" sqref="I17:I21"/>
    </sheetView>
  </sheetViews>
  <sheetFormatPr defaultRowHeight="13.9" x14ac:dyDescent="0.4"/>
  <cols>
    <col min="9" max="9" width="13.73046875" customWidth="1"/>
    <col min="26" max="34" width="9" customWidth="1"/>
    <col min="35" max="35" width="13.1328125" customWidth="1"/>
    <col min="36" max="37" width="9" customWidth="1"/>
  </cols>
  <sheetData>
    <row r="1" spans="1:22" ht="14.25" thickBot="1" x14ac:dyDescent="0.45">
      <c r="A1" t="s">
        <v>112</v>
      </c>
      <c r="N1" t="s">
        <v>125</v>
      </c>
    </row>
    <row r="2" spans="1:22" x14ac:dyDescent="0.4">
      <c r="A2" s="1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K2" s="21" t="s">
        <v>18</v>
      </c>
      <c r="L2" s="21" t="s">
        <v>17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7</v>
      </c>
      <c r="U2" s="2" t="s">
        <v>20</v>
      </c>
      <c r="V2" s="3" t="s">
        <v>10</v>
      </c>
    </row>
    <row r="3" spans="1:22" x14ac:dyDescent="0.4">
      <c r="A3" s="33">
        <v>1</v>
      </c>
      <c r="B3" s="16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7">
        <v>3.7980000000000002E-3</v>
      </c>
      <c r="K3" s="5">
        <f t="shared" ref="K3:K8" si="0">J3*D3</f>
        <v>37.980000000000004</v>
      </c>
      <c r="L3" s="22">
        <f t="shared" ref="L3:L8" si="1">K3/3600</f>
        <v>1.055E-2</v>
      </c>
      <c r="N3" s="23">
        <v>2</v>
      </c>
      <c r="O3" s="12">
        <v>1.37E-2</v>
      </c>
      <c r="P3" s="4">
        <v>200</v>
      </c>
      <c r="Q3" s="26">
        <v>14602</v>
      </c>
      <c r="R3" s="12">
        <v>2643000</v>
      </c>
      <c r="S3" s="12">
        <v>260000</v>
      </c>
      <c r="T3" s="12">
        <v>9427</v>
      </c>
      <c r="U3" s="12">
        <v>0.25280000000000002</v>
      </c>
      <c r="V3" s="7">
        <v>4.3420000000000004E-3</v>
      </c>
    </row>
    <row r="4" spans="1:22" x14ac:dyDescent="0.4">
      <c r="A4" s="33">
        <v>1.5</v>
      </c>
      <c r="B4" s="16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7">
        <v>2.5669999999999998E-3</v>
      </c>
      <c r="K4" s="5">
        <f t="shared" si="0"/>
        <v>25.669999999999998</v>
      </c>
      <c r="L4" s="22">
        <f t="shared" si="1"/>
        <v>7.1305555555555549E-3</v>
      </c>
      <c r="N4" s="23">
        <v>2.5</v>
      </c>
      <c r="O4" s="12">
        <v>4.182E-3</v>
      </c>
      <c r="P4" s="4">
        <v>200</v>
      </c>
      <c r="Q4" s="26">
        <v>47825</v>
      </c>
      <c r="R4" s="12">
        <v>2233000</v>
      </c>
      <c r="S4" s="12">
        <v>219500</v>
      </c>
      <c r="T4" s="12">
        <v>7960</v>
      </c>
      <c r="U4" s="12">
        <v>0.36909999999999998</v>
      </c>
      <c r="V4" s="7">
        <v>3.7810000000000001E-3</v>
      </c>
    </row>
    <row r="5" spans="1:22" x14ac:dyDescent="0.4">
      <c r="A5" s="33">
        <v>2</v>
      </c>
      <c r="B5" s="16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7">
        <v>1.588E-3</v>
      </c>
      <c r="K5" s="5">
        <f t="shared" si="0"/>
        <v>40.694088000000001</v>
      </c>
      <c r="L5" s="22">
        <f t="shared" si="1"/>
        <v>1.1303913333333334E-2</v>
      </c>
      <c r="N5" s="23">
        <v>3</v>
      </c>
      <c r="O5" s="12">
        <v>1.3799999999999999E-3</v>
      </c>
      <c r="P5" s="4">
        <v>200</v>
      </c>
      <c r="Q5" s="26">
        <v>144891</v>
      </c>
      <c r="R5" s="12">
        <v>1741000</v>
      </c>
      <c r="S5" s="12">
        <v>171000</v>
      </c>
      <c r="T5" s="12">
        <v>6198</v>
      </c>
      <c r="U5" s="12">
        <v>0.50880000000000003</v>
      </c>
      <c r="V5" s="7">
        <v>2.8860000000000001E-3</v>
      </c>
    </row>
    <row r="6" spans="1:22" x14ac:dyDescent="0.4">
      <c r="A6" s="33">
        <v>2.5</v>
      </c>
      <c r="B6" s="16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7">
        <v>9.1699999999999995E-4</v>
      </c>
      <c r="K6" s="5">
        <f t="shared" si="0"/>
        <v>174.922335</v>
      </c>
      <c r="L6" s="22">
        <f t="shared" si="1"/>
        <v>4.8589537500000002E-2</v>
      </c>
      <c r="N6" s="23">
        <v>3.5</v>
      </c>
      <c r="O6" s="12">
        <v>3.4729999999999999E-4</v>
      </c>
      <c r="P6" s="4">
        <v>200</v>
      </c>
      <c r="Q6" s="26">
        <v>575906</v>
      </c>
      <c r="R6" s="12">
        <v>1209000</v>
      </c>
      <c r="S6" s="12">
        <v>118500</v>
      </c>
      <c r="T6" s="12">
        <v>4296</v>
      </c>
      <c r="U6" s="12">
        <v>0.65949999999999998</v>
      </c>
      <c r="V6" s="7">
        <v>2.2460000000000002E-3</v>
      </c>
    </row>
    <row r="7" spans="1:22" x14ac:dyDescent="0.4">
      <c r="A7" s="33">
        <v>3</v>
      </c>
      <c r="B7" s="16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7">
        <v>6.6450000000000005E-4</v>
      </c>
      <c r="K7" s="5">
        <f t="shared" si="0"/>
        <v>1530.4438395000002</v>
      </c>
      <c r="L7" s="22">
        <f t="shared" si="1"/>
        <v>0.42512328875000005</v>
      </c>
      <c r="N7" s="23">
        <v>4</v>
      </c>
      <c r="O7" s="12">
        <v>5.9979999999999998E-5</v>
      </c>
      <c r="P7" s="4">
        <v>200</v>
      </c>
      <c r="Q7" s="26">
        <v>3334645</v>
      </c>
      <c r="R7" s="12">
        <v>736100</v>
      </c>
      <c r="S7" s="12">
        <v>71840</v>
      </c>
      <c r="T7" s="12">
        <v>2605</v>
      </c>
      <c r="U7" s="12">
        <v>0.79359999999999997</v>
      </c>
      <c r="V7" s="7">
        <v>1.6540000000000001E-3</v>
      </c>
    </row>
    <row r="8" spans="1:22" ht="14.25" thickBot="1" x14ac:dyDescent="0.45">
      <c r="A8" s="34">
        <v>3.5</v>
      </c>
      <c r="B8" s="17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10">
        <v>5.8839999999999999E-4</v>
      </c>
      <c r="K8" s="5">
        <f t="shared" si="0"/>
        <v>20419.717685200001</v>
      </c>
      <c r="L8" s="22">
        <f t="shared" si="1"/>
        <v>5.6721438014444452</v>
      </c>
      <c r="N8" s="23">
        <v>4.5</v>
      </c>
      <c r="O8" s="12">
        <v>8.5760000000000006E-6</v>
      </c>
      <c r="P8" s="4">
        <v>200</v>
      </c>
      <c r="Q8" s="26">
        <v>23320863</v>
      </c>
      <c r="R8" s="12">
        <v>381400</v>
      </c>
      <c r="S8" s="12">
        <v>36840</v>
      </c>
      <c r="T8" s="12">
        <v>1336</v>
      </c>
      <c r="U8" s="12">
        <v>0.89419999999999999</v>
      </c>
      <c r="V8" s="7">
        <v>6.7860000000000001E-4</v>
      </c>
    </row>
    <row r="9" spans="1:22" x14ac:dyDescent="0.4">
      <c r="N9" s="23">
        <v>5</v>
      </c>
      <c r="O9" s="12">
        <v>1.02E-6</v>
      </c>
      <c r="P9" s="26">
        <v>51</v>
      </c>
      <c r="Q9" s="4">
        <v>50000000</v>
      </c>
      <c r="R9" s="12">
        <v>164500</v>
      </c>
      <c r="S9" s="12">
        <v>15440</v>
      </c>
      <c r="T9" s="12">
        <v>560.20000000000005</v>
      </c>
      <c r="U9" s="12">
        <v>0.95569999999999999</v>
      </c>
      <c r="V9" s="7">
        <v>2.8919999999999998E-4</v>
      </c>
    </row>
    <row r="10" spans="1:22" x14ac:dyDescent="0.4">
      <c r="N10" s="23">
        <v>5.5</v>
      </c>
      <c r="O10" s="12">
        <v>5.9999999999999995E-8</v>
      </c>
      <c r="P10" s="26">
        <v>3</v>
      </c>
      <c r="Q10" s="4">
        <v>50000000</v>
      </c>
      <c r="R10" s="12">
        <v>59810</v>
      </c>
      <c r="S10" s="12">
        <v>5110</v>
      </c>
      <c r="T10" s="12">
        <v>185.5</v>
      </c>
      <c r="U10" s="12">
        <v>0.98540000000000005</v>
      </c>
      <c r="V10" s="7">
        <v>1.098E-4</v>
      </c>
    </row>
    <row r="11" spans="1:22" ht="14.25" thickBot="1" x14ac:dyDescent="0.45">
      <c r="N11" s="24">
        <v>6</v>
      </c>
      <c r="O11" s="8">
        <v>0</v>
      </c>
      <c r="P11" s="9">
        <v>0</v>
      </c>
      <c r="Q11" s="9">
        <v>50000000</v>
      </c>
      <c r="R11" s="8">
        <v>21100</v>
      </c>
      <c r="S11" s="8">
        <v>1290</v>
      </c>
      <c r="T11" s="8">
        <v>46.96</v>
      </c>
      <c r="U11" s="8">
        <v>0.99639999999999995</v>
      </c>
      <c r="V11" s="10">
        <v>4.3510000000000002E-5</v>
      </c>
    </row>
    <row r="13" spans="1:22" ht="14.25" thickBot="1" x14ac:dyDescent="0.45">
      <c r="A13" t="s">
        <v>113</v>
      </c>
      <c r="N13" t="s">
        <v>124</v>
      </c>
    </row>
    <row r="14" spans="1:22" x14ac:dyDescent="0.4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3" t="s">
        <v>6</v>
      </c>
      <c r="H14" s="21" t="s">
        <v>18</v>
      </c>
      <c r="I14" s="21" t="s">
        <v>17</v>
      </c>
      <c r="N14" s="1" t="s">
        <v>16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7</v>
      </c>
      <c r="U14" s="2" t="s">
        <v>20</v>
      </c>
      <c r="V14" s="3" t="s">
        <v>10</v>
      </c>
    </row>
    <row r="15" spans="1:22" x14ac:dyDescent="0.4">
      <c r="A15" s="6">
        <v>0</v>
      </c>
      <c r="B15" s="5">
        <v>0.4294</v>
      </c>
      <c r="C15" s="28">
        <v>4294</v>
      </c>
      <c r="D15">
        <v>10000</v>
      </c>
      <c r="E15" s="14">
        <v>168200000</v>
      </c>
      <c r="F15" s="5">
        <v>23660000</v>
      </c>
      <c r="G15" s="7">
        <v>0.43719999999999998</v>
      </c>
      <c r="H15" s="5">
        <f>G15*D15</f>
        <v>4372</v>
      </c>
      <c r="I15" s="22">
        <f>H15/3600</f>
        <v>1.2144444444444444</v>
      </c>
      <c r="N15" s="23">
        <v>2</v>
      </c>
      <c r="O15" s="12">
        <v>1.4659999999999999E-2</v>
      </c>
      <c r="P15" s="4">
        <v>200</v>
      </c>
      <c r="Q15" s="26">
        <v>13646</v>
      </c>
      <c r="R15" s="12">
        <v>2673000</v>
      </c>
      <c r="S15" s="12">
        <v>263500</v>
      </c>
      <c r="T15" s="12">
        <v>9728</v>
      </c>
      <c r="U15" s="12">
        <v>0.22889999999999999</v>
      </c>
      <c r="V15" s="7">
        <v>8.2559999999999995E-3</v>
      </c>
    </row>
    <row r="16" spans="1:22" x14ac:dyDescent="0.4">
      <c r="A16" s="6">
        <v>0.5</v>
      </c>
      <c r="B16" s="5">
        <v>0.2432</v>
      </c>
      <c r="C16" s="28">
        <v>2432</v>
      </c>
      <c r="D16">
        <v>10000</v>
      </c>
      <c r="E16" s="14">
        <v>162700000</v>
      </c>
      <c r="F16" s="5">
        <v>22890000</v>
      </c>
      <c r="G16" s="7">
        <v>0.36609999999999998</v>
      </c>
      <c r="H16" s="5">
        <f t="shared" ref="H16:H22" si="2">G16*D16</f>
        <v>3661</v>
      </c>
      <c r="I16" s="22">
        <f t="shared" ref="I16:I22" si="3">H16/3600</f>
        <v>1.0169444444444444</v>
      </c>
      <c r="N16" s="23">
        <v>2.5</v>
      </c>
      <c r="O16" s="12">
        <v>4.6959999999999997E-3</v>
      </c>
      <c r="P16" s="4">
        <v>200</v>
      </c>
      <c r="Q16" s="26">
        <v>42586</v>
      </c>
      <c r="R16" s="12">
        <v>2287000</v>
      </c>
      <c r="S16" s="12">
        <v>225300</v>
      </c>
      <c r="T16" s="12">
        <v>8321</v>
      </c>
      <c r="U16" s="12">
        <v>0.34050000000000002</v>
      </c>
      <c r="V16" s="7">
        <v>8.1759999999999992E-3</v>
      </c>
    </row>
    <row r="17" spans="1:47" x14ac:dyDescent="0.4">
      <c r="A17" s="18">
        <v>1</v>
      </c>
      <c r="B17" s="19">
        <v>0.1096</v>
      </c>
      <c r="C17" s="28">
        <v>1096</v>
      </c>
      <c r="D17">
        <v>10000</v>
      </c>
      <c r="E17" s="14">
        <v>150500000</v>
      </c>
      <c r="F17" s="5">
        <v>21190000</v>
      </c>
      <c r="G17" s="7">
        <v>0.33500000000000002</v>
      </c>
      <c r="H17" s="5">
        <f t="shared" si="2"/>
        <v>3350</v>
      </c>
      <c r="I17" s="22">
        <f t="shared" si="3"/>
        <v>0.93055555555555558</v>
      </c>
      <c r="N17" s="23">
        <v>3</v>
      </c>
      <c r="O17" s="12">
        <v>1.335E-3</v>
      </c>
      <c r="P17" s="4">
        <v>200</v>
      </c>
      <c r="Q17" s="26">
        <v>149793</v>
      </c>
      <c r="R17" s="12">
        <v>1809000</v>
      </c>
      <c r="S17" s="12">
        <v>178000</v>
      </c>
      <c r="T17" s="12">
        <v>6574</v>
      </c>
      <c r="U17" s="12">
        <v>0.47899999999999998</v>
      </c>
      <c r="V17" s="7">
        <v>5.1599999999999997E-3</v>
      </c>
    </row>
    <row r="18" spans="1:47" x14ac:dyDescent="0.4">
      <c r="A18" s="18">
        <v>1.5</v>
      </c>
      <c r="B18" s="19">
        <v>3.27E-2</v>
      </c>
      <c r="C18" s="28">
        <v>327</v>
      </c>
      <c r="D18">
        <v>10000</v>
      </c>
      <c r="E18" s="14">
        <v>127000000</v>
      </c>
      <c r="F18" s="5">
        <v>17900000</v>
      </c>
      <c r="G18" s="7">
        <v>0.28199999999999997</v>
      </c>
      <c r="H18" s="5">
        <f t="shared" si="2"/>
        <v>2819.9999999999995</v>
      </c>
      <c r="I18" s="22">
        <f t="shared" si="3"/>
        <v>0.78333333333333321</v>
      </c>
      <c r="N18" s="23">
        <v>3.5</v>
      </c>
      <c r="O18" s="12">
        <v>3.4489999999999998E-4</v>
      </c>
      <c r="P18" s="4">
        <v>200</v>
      </c>
      <c r="Q18" s="26">
        <v>579872</v>
      </c>
      <c r="R18" s="12">
        <v>1279000</v>
      </c>
      <c r="S18" s="12">
        <v>125600</v>
      </c>
      <c r="T18" s="12">
        <v>4640</v>
      </c>
      <c r="U18" s="12">
        <v>0.63229999999999997</v>
      </c>
      <c r="V18" s="7">
        <v>2.7469999999999999E-3</v>
      </c>
    </row>
    <row r="19" spans="1:47" x14ac:dyDescent="0.4">
      <c r="A19" s="18">
        <v>2</v>
      </c>
      <c r="B19" s="19">
        <v>8.0490000000000006E-3</v>
      </c>
      <c r="C19">
        <v>200</v>
      </c>
      <c r="D19" s="28">
        <v>24847</v>
      </c>
      <c r="E19" s="14">
        <v>94460000</v>
      </c>
      <c r="F19" s="5">
        <v>13330000</v>
      </c>
      <c r="G19" s="7">
        <v>0.21529999999999999</v>
      </c>
      <c r="H19" s="5">
        <f t="shared" si="2"/>
        <v>5349.5590999999995</v>
      </c>
      <c r="I19" s="22">
        <f t="shared" si="3"/>
        <v>1.4859886388888888</v>
      </c>
      <c r="N19" s="23">
        <v>4</v>
      </c>
      <c r="O19" s="12">
        <v>6.2529999999999999E-5</v>
      </c>
      <c r="P19" s="4">
        <v>200</v>
      </c>
      <c r="Q19" s="26">
        <v>3198240</v>
      </c>
      <c r="R19" s="12">
        <v>800400</v>
      </c>
      <c r="S19" s="12">
        <v>78350</v>
      </c>
      <c r="T19" s="12">
        <v>2893</v>
      </c>
      <c r="U19" s="12">
        <v>0.77070000000000005</v>
      </c>
      <c r="V19" s="7">
        <v>1.495E-3</v>
      </c>
    </row>
    <row r="20" spans="1:47" x14ac:dyDescent="0.4">
      <c r="A20" s="18">
        <v>2.5</v>
      </c>
      <c r="B20" s="19">
        <v>1.2489999999999999E-3</v>
      </c>
      <c r="C20">
        <v>200</v>
      </c>
      <c r="D20" s="28">
        <v>160170</v>
      </c>
      <c r="E20" s="14">
        <v>55980000</v>
      </c>
      <c r="F20" s="5">
        <v>7918000</v>
      </c>
      <c r="G20" s="7">
        <v>0.10920000000000001</v>
      </c>
      <c r="H20" s="5">
        <f t="shared" si="2"/>
        <v>17490.564000000002</v>
      </c>
      <c r="I20" s="22">
        <f t="shared" si="3"/>
        <v>4.8584900000000006</v>
      </c>
      <c r="N20" s="23">
        <v>4.5</v>
      </c>
      <c r="O20" s="12">
        <v>9.6220000000000004E-6</v>
      </c>
      <c r="P20" s="4">
        <v>200</v>
      </c>
      <c r="Q20" s="26">
        <v>20786332</v>
      </c>
      <c r="R20" s="12">
        <v>426700</v>
      </c>
      <c r="S20" s="12">
        <v>41400</v>
      </c>
      <c r="T20" s="12">
        <v>1529</v>
      </c>
      <c r="U20" s="12">
        <v>0.87890000000000001</v>
      </c>
      <c r="V20" s="7">
        <v>7.5049999999999997E-4</v>
      </c>
    </row>
    <row r="21" spans="1:47" x14ac:dyDescent="0.4">
      <c r="A21" s="18">
        <v>3</v>
      </c>
      <c r="B21" s="19">
        <v>1.099E-4</v>
      </c>
      <c r="C21">
        <v>200</v>
      </c>
      <c r="D21" s="28">
        <v>1819035</v>
      </c>
      <c r="E21" s="14">
        <v>25660000</v>
      </c>
      <c r="F21" s="5">
        <v>3634000</v>
      </c>
      <c r="G21" s="7">
        <v>4.5670000000000002E-2</v>
      </c>
      <c r="H21" s="5">
        <f t="shared" si="2"/>
        <v>83075.328450000001</v>
      </c>
      <c r="I21" s="22">
        <f t="shared" si="3"/>
        <v>23.076480125</v>
      </c>
      <c r="N21" s="23">
        <v>5</v>
      </c>
      <c r="O21" s="12">
        <v>1.1999999999999999E-6</v>
      </c>
      <c r="P21" s="26">
        <v>60</v>
      </c>
      <c r="Q21" s="4">
        <v>50000000</v>
      </c>
      <c r="R21" s="12">
        <v>190400</v>
      </c>
      <c r="S21" s="12">
        <v>18050</v>
      </c>
      <c r="T21" s="12">
        <v>666.7</v>
      </c>
      <c r="U21" s="12">
        <v>0.94720000000000004</v>
      </c>
      <c r="V21" s="7">
        <v>3.2909999999999998E-4</v>
      </c>
    </row>
    <row r="22" spans="1:47" ht="14.25" thickBot="1" x14ac:dyDescent="0.45">
      <c r="A22" s="20">
        <v>3.5</v>
      </c>
      <c r="B22" s="17">
        <v>6.9750000000000001E-6</v>
      </c>
      <c r="C22" s="9">
        <v>200</v>
      </c>
      <c r="D22" s="27">
        <v>28672072</v>
      </c>
      <c r="E22" s="15">
        <v>8419000</v>
      </c>
      <c r="F22" s="8">
        <v>1186000</v>
      </c>
      <c r="G22" s="10">
        <v>1.494E-2</v>
      </c>
      <c r="H22" s="5">
        <f t="shared" si="2"/>
        <v>428360.75568</v>
      </c>
      <c r="I22" s="22">
        <f t="shared" si="3"/>
        <v>118.98909879999999</v>
      </c>
      <c r="N22" s="23">
        <v>5.5</v>
      </c>
      <c r="O22" s="12">
        <v>4.0000000000000001E-8</v>
      </c>
      <c r="P22" s="26">
        <v>2</v>
      </c>
      <c r="Q22" s="4">
        <v>50000000</v>
      </c>
      <c r="R22" s="12">
        <v>71050</v>
      </c>
      <c r="S22" s="12">
        <v>6246</v>
      </c>
      <c r="T22" s="12">
        <v>230.9</v>
      </c>
      <c r="U22" s="12">
        <v>0.98180000000000001</v>
      </c>
      <c r="V22" s="7">
        <v>1.2640000000000001E-4</v>
      </c>
    </row>
    <row r="23" spans="1:47" ht="14.25" thickBot="1" x14ac:dyDescent="0.45">
      <c r="A23" s="67"/>
      <c r="B23" s="16"/>
      <c r="C23" s="4"/>
      <c r="D23" s="26"/>
      <c r="E23" s="39"/>
      <c r="F23" s="12"/>
      <c r="G23" s="12"/>
      <c r="H23" s="5"/>
      <c r="I23" s="22"/>
      <c r="N23" s="24">
        <v>6</v>
      </c>
      <c r="O23" s="8">
        <v>0</v>
      </c>
      <c r="P23" s="50">
        <v>0</v>
      </c>
      <c r="Q23" s="9">
        <v>50000000</v>
      </c>
      <c r="R23" s="8">
        <v>24630</v>
      </c>
      <c r="S23" s="8">
        <v>1657</v>
      </c>
      <c r="T23" s="8">
        <v>61.41</v>
      </c>
      <c r="U23" s="8">
        <v>0.99519999999999997</v>
      </c>
      <c r="V23" s="10">
        <v>4.8649999999999997E-5</v>
      </c>
    </row>
    <row r="25" spans="1:47" ht="14.25" thickBot="1" x14ac:dyDescent="0.45">
      <c r="A25" t="s">
        <v>114</v>
      </c>
      <c r="O25" t="s">
        <v>115</v>
      </c>
      <c r="Z25" t="s">
        <v>116</v>
      </c>
      <c r="AM25" t="s">
        <v>117</v>
      </c>
    </row>
    <row r="26" spans="1:47" x14ac:dyDescent="0.4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23</v>
      </c>
      <c r="G26" s="2" t="s">
        <v>15</v>
      </c>
      <c r="H26" s="2" t="s">
        <v>7</v>
      </c>
      <c r="I26" s="2" t="s">
        <v>19</v>
      </c>
      <c r="J26" s="2" t="s">
        <v>20</v>
      </c>
      <c r="K26" s="3" t="s">
        <v>10</v>
      </c>
      <c r="L26" s="21" t="s">
        <v>18</v>
      </c>
      <c r="M26" s="21" t="s">
        <v>17</v>
      </c>
      <c r="O26" s="1" t="s">
        <v>16</v>
      </c>
      <c r="P26" s="2" t="s">
        <v>11</v>
      </c>
      <c r="Q26" s="2" t="s">
        <v>12</v>
      </c>
      <c r="R26" s="2" t="s">
        <v>13</v>
      </c>
      <c r="S26" s="2" t="s">
        <v>14</v>
      </c>
      <c r="T26" s="2" t="s">
        <v>21</v>
      </c>
      <c r="U26" s="2" t="s">
        <v>15</v>
      </c>
      <c r="V26" s="3" t="s">
        <v>10</v>
      </c>
      <c r="W26" s="21" t="s">
        <v>18</v>
      </c>
      <c r="X26" s="21" t="s">
        <v>17</v>
      </c>
      <c r="Z26" s="1" t="s">
        <v>16</v>
      </c>
      <c r="AA26" s="2" t="s">
        <v>11</v>
      </c>
      <c r="AB26" s="2" t="s">
        <v>12</v>
      </c>
      <c r="AC26" s="2" t="s">
        <v>13</v>
      </c>
      <c r="AD26" s="2" t="s">
        <v>14</v>
      </c>
      <c r="AE26" s="2" t="s">
        <v>23</v>
      </c>
      <c r="AF26" s="2" t="s">
        <v>15</v>
      </c>
      <c r="AG26" s="2" t="s">
        <v>7</v>
      </c>
      <c r="AH26" s="2" t="s">
        <v>19</v>
      </c>
      <c r="AI26" s="3" t="s">
        <v>10</v>
      </c>
      <c r="AJ26" s="21" t="s">
        <v>18</v>
      </c>
      <c r="AK26" s="21" t="s">
        <v>17</v>
      </c>
      <c r="AM26" s="1" t="s">
        <v>16</v>
      </c>
      <c r="AN26" s="2" t="s">
        <v>11</v>
      </c>
      <c r="AO26" s="2" t="s">
        <v>12</v>
      </c>
      <c r="AP26" s="2" t="s">
        <v>13</v>
      </c>
      <c r="AQ26" s="2" t="s">
        <v>14</v>
      </c>
      <c r="AR26" s="2" t="s">
        <v>15</v>
      </c>
      <c r="AS26" s="3" t="s">
        <v>10</v>
      </c>
      <c r="AT26" s="21" t="s">
        <v>18</v>
      </c>
      <c r="AU26" s="21" t="s">
        <v>17</v>
      </c>
    </row>
    <row r="27" spans="1:47" x14ac:dyDescent="0.4">
      <c r="A27" s="23">
        <v>1</v>
      </c>
      <c r="B27" s="30">
        <v>0.4884</v>
      </c>
      <c r="C27" s="26">
        <v>4884</v>
      </c>
      <c r="D27" s="4">
        <v>10000</v>
      </c>
      <c r="E27" s="12">
        <v>504600</v>
      </c>
      <c r="F27" s="12">
        <v>1770</v>
      </c>
      <c r="G27" s="12">
        <v>512.79999999999995</v>
      </c>
      <c r="H27" s="12">
        <v>29600</v>
      </c>
      <c r="I27" s="12">
        <v>6.9999999999999999E-4</v>
      </c>
      <c r="J27" s="12">
        <v>4.2500000000000003E-2</v>
      </c>
      <c r="K27" s="7">
        <v>3.9240000000000004E-3</v>
      </c>
      <c r="L27" s="5">
        <f>K27*D27</f>
        <v>39.24</v>
      </c>
      <c r="M27" s="22">
        <f>L27/3600</f>
        <v>1.09E-2</v>
      </c>
      <c r="O27" s="23">
        <v>1</v>
      </c>
      <c r="P27" s="16">
        <v>0.48480000000000001</v>
      </c>
      <c r="Q27" s="26">
        <v>4848</v>
      </c>
      <c r="R27" s="4">
        <v>10000</v>
      </c>
      <c r="S27" s="12"/>
      <c r="T27" s="12">
        <v>170100</v>
      </c>
      <c r="U27" s="12">
        <v>47.78</v>
      </c>
      <c r="V27" s="7">
        <v>1.5009999999999999E-3</v>
      </c>
      <c r="W27" s="5">
        <f>V27*R27</f>
        <v>15.01</v>
      </c>
      <c r="X27" s="22">
        <f>W27/3600</f>
        <v>4.1694444444444444E-3</v>
      </c>
      <c r="Z27" s="23">
        <v>1</v>
      </c>
      <c r="AA27" s="16">
        <v>0.44</v>
      </c>
      <c r="AB27" s="31">
        <v>200</v>
      </c>
      <c r="AC27" s="4">
        <v>455</v>
      </c>
      <c r="AD27" s="37">
        <v>3445.5</v>
      </c>
      <c r="AE27" s="12">
        <v>1770</v>
      </c>
      <c r="AF27" s="12">
        <v>7127.9</v>
      </c>
      <c r="AG27" s="12">
        <v>48.857100000000003</v>
      </c>
      <c r="AH27" s="12">
        <v>5.7099999999999998E-2</v>
      </c>
      <c r="AI27" s="7">
        <v>2.4000000000000001E-4</v>
      </c>
      <c r="AJ27" s="5">
        <f>AI27*AC27</f>
        <v>0.10920000000000001</v>
      </c>
      <c r="AK27" s="22">
        <f>AJ27/3600</f>
        <v>3.0333333333333333E-5</v>
      </c>
      <c r="AM27" s="23">
        <v>1</v>
      </c>
      <c r="AN27" s="16">
        <v>0.4103</v>
      </c>
      <c r="AO27" s="26">
        <v>4103</v>
      </c>
      <c r="AP27" s="4">
        <v>10000</v>
      </c>
      <c r="AQ27" s="12">
        <v>33690</v>
      </c>
      <c r="AR27" s="12">
        <v>7787</v>
      </c>
      <c r="AS27" s="7">
        <v>1.6530000000000001E-4</v>
      </c>
      <c r="AT27" s="5">
        <f>AS27*AP27</f>
        <v>1.653</v>
      </c>
      <c r="AU27" s="22">
        <f>AT27/3600</f>
        <v>4.591666666666667E-4</v>
      </c>
    </row>
    <row r="28" spans="1:47" x14ac:dyDescent="0.4">
      <c r="A28" s="23">
        <v>1.5</v>
      </c>
      <c r="B28" s="30">
        <v>0.33800000000000002</v>
      </c>
      <c r="C28" s="26">
        <v>3380</v>
      </c>
      <c r="D28" s="4">
        <v>10000</v>
      </c>
      <c r="E28" s="12">
        <v>453300</v>
      </c>
      <c r="F28" s="12">
        <v>1770</v>
      </c>
      <c r="G28" s="12">
        <v>501.3</v>
      </c>
      <c r="H28" s="12">
        <v>28570</v>
      </c>
      <c r="I28" s="12">
        <v>1E-3</v>
      </c>
      <c r="J28" s="12">
        <v>7.5700000000000003E-2</v>
      </c>
      <c r="K28" s="7">
        <v>3.7069999999999998E-3</v>
      </c>
      <c r="L28" s="5">
        <f t="shared" ref="L28:L37" si="4">K28*D28</f>
        <v>37.07</v>
      </c>
      <c r="M28" s="22">
        <f t="shared" ref="M28:M37" si="5">L28/3600</f>
        <v>1.0297222222222221E-2</v>
      </c>
      <c r="O28" s="23">
        <v>1.5</v>
      </c>
      <c r="P28" s="16">
        <v>0.33</v>
      </c>
      <c r="Q28" s="26">
        <v>3300</v>
      </c>
      <c r="R28" s="4">
        <v>10000</v>
      </c>
      <c r="S28" s="12"/>
      <c r="T28" s="12">
        <v>155500</v>
      </c>
      <c r="U28" s="12">
        <v>45.32</v>
      </c>
      <c r="V28" s="7">
        <v>1.382E-3</v>
      </c>
      <c r="W28" s="5">
        <f t="shared" ref="W28:W37" si="6">V28*R28</f>
        <v>13.82</v>
      </c>
      <c r="X28" s="22">
        <f t="shared" ref="X28:X37" si="7">W28/3600</f>
        <v>3.8388888888888891E-3</v>
      </c>
      <c r="Z28" s="23">
        <v>1.5</v>
      </c>
      <c r="AA28" s="16">
        <v>0.26200000000000001</v>
      </c>
      <c r="AB28" s="31">
        <v>200</v>
      </c>
      <c r="AC28" s="4">
        <v>762</v>
      </c>
      <c r="AD28" s="37">
        <v>2795.79</v>
      </c>
      <c r="AE28" s="12">
        <v>1770</v>
      </c>
      <c r="AF28" s="12">
        <v>6099.05</v>
      </c>
      <c r="AG28" s="12">
        <v>34.784799999999997</v>
      </c>
      <c r="AH28" s="12">
        <v>2.76E-2</v>
      </c>
      <c r="AI28" s="7">
        <v>2.2599999999999999E-4</v>
      </c>
      <c r="AJ28" s="5">
        <f t="shared" ref="AJ28:AJ37" si="8">AI28*AC28</f>
        <v>0.172212</v>
      </c>
      <c r="AK28" s="22">
        <f t="shared" ref="AK28:AK37" si="9">AJ28/3600</f>
        <v>4.7836666666666669E-5</v>
      </c>
      <c r="AM28" s="23">
        <v>1.5</v>
      </c>
      <c r="AN28" s="16">
        <v>0.2697</v>
      </c>
      <c r="AO28" s="26">
        <v>2697</v>
      </c>
      <c r="AP28" s="4">
        <v>10000</v>
      </c>
      <c r="AQ28" s="12">
        <v>28500</v>
      </c>
      <c r="AR28" s="12">
        <v>6262</v>
      </c>
      <c r="AS28" s="7">
        <v>1.3750000000000001E-4</v>
      </c>
      <c r="AT28" s="5">
        <f t="shared" ref="AT28:AT37" si="10">AS28*AP28</f>
        <v>1.375</v>
      </c>
      <c r="AU28" s="22">
        <f t="shared" ref="AU28:AU37" si="11">AT28/3600</f>
        <v>3.8194444444444446E-4</v>
      </c>
    </row>
    <row r="29" spans="1:47" x14ac:dyDescent="0.4">
      <c r="A29" s="23">
        <v>2</v>
      </c>
      <c r="B29" s="30">
        <v>0.2014</v>
      </c>
      <c r="C29" s="26">
        <v>2014</v>
      </c>
      <c r="D29" s="4">
        <v>10000</v>
      </c>
      <c r="E29" s="12">
        <v>386200</v>
      </c>
      <c r="F29" s="12">
        <v>1770</v>
      </c>
      <c r="G29" s="12">
        <v>474.5</v>
      </c>
      <c r="H29" s="12">
        <v>26550</v>
      </c>
      <c r="I29" s="12">
        <v>1E-4</v>
      </c>
      <c r="J29" s="12">
        <v>0.14130000000000001</v>
      </c>
      <c r="K29" s="7">
        <v>3.3600000000000001E-3</v>
      </c>
      <c r="L29" s="5">
        <f t="shared" si="4"/>
        <v>33.6</v>
      </c>
      <c r="M29" s="22">
        <f t="shared" si="5"/>
        <v>9.3333333333333341E-3</v>
      </c>
      <c r="O29" s="23">
        <v>2</v>
      </c>
      <c r="P29" s="16">
        <v>0.19400000000000001</v>
      </c>
      <c r="Q29" s="26">
        <v>1940</v>
      </c>
      <c r="R29" s="4">
        <v>10000</v>
      </c>
      <c r="S29" s="12"/>
      <c r="T29" s="12">
        <v>135700</v>
      </c>
      <c r="U29" s="12">
        <v>40.619999999999997</v>
      </c>
      <c r="V29" s="7">
        <v>1.2130000000000001E-3</v>
      </c>
      <c r="W29" s="5">
        <f t="shared" si="6"/>
        <v>12.13</v>
      </c>
      <c r="X29" s="22">
        <f t="shared" si="7"/>
        <v>3.3694444444444449E-3</v>
      </c>
      <c r="Z29" s="23">
        <v>2</v>
      </c>
      <c r="AA29" s="16">
        <v>0.16700000000000001</v>
      </c>
      <c r="AB29" s="31">
        <v>200</v>
      </c>
      <c r="AC29" s="4">
        <v>1200</v>
      </c>
      <c r="AD29" s="37">
        <v>2406.8200000000002</v>
      </c>
      <c r="AE29" s="12">
        <v>1770</v>
      </c>
      <c r="AF29" s="12">
        <v>5257.23</v>
      </c>
      <c r="AG29" s="12">
        <v>23.3033</v>
      </c>
      <c r="AH29" s="12">
        <v>1.4999999999999999E-2</v>
      </c>
      <c r="AI29" s="7">
        <v>2.02E-4</v>
      </c>
      <c r="AJ29" s="5">
        <f t="shared" si="8"/>
        <v>0.2424</v>
      </c>
      <c r="AK29" s="22">
        <f t="shared" si="9"/>
        <v>6.7333333333333335E-5</v>
      </c>
      <c r="AM29" s="23">
        <v>2</v>
      </c>
      <c r="AN29" s="16">
        <v>0.15179999999999999</v>
      </c>
      <c r="AO29" s="26">
        <v>1518</v>
      </c>
      <c r="AP29" s="4">
        <v>10000</v>
      </c>
      <c r="AQ29" s="12">
        <v>22770</v>
      </c>
      <c r="AR29" s="12">
        <v>4579</v>
      </c>
      <c r="AS29" s="7">
        <v>1.05E-4</v>
      </c>
      <c r="AT29" s="5">
        <f t="shared" si="10"/>
        <v>1.05</v>
      </c>
      <c r="AU29" s="22">
        <f t="shared" si="11"/>
        <v>2.9166666666666669E-4</v>
      </c>
    </row>
    <row r="30" spans="1:47" x14ac:dyDescent="0.4">
      <c r="A30" s="23">
        <v>2.5</v>
      </c>
      <c r="B30" s="30">
        <v>0.1002</v>
      </c>
      <c r="C30" s="26">
        <v>1002</v>
      </c>
      <c r="D30" s="4">
        <v>10000</v>
      </c>
      <c r="E30" s="12">
        <v>319000</v>
      </c>
      <c r="F30" s="12">
        <v>1770</v>
      </c>
      <c r="G30" s="12">
        <v>431.5</v>
      </c>
      <c r="H30" s="12">
        <v>23700</v>
      </c>
      <c r="I30" s="12">
        <v>2.0000000000000001E-4</v>
      </c>
      <c r="J30" s="12">
        <v>0.2334</v>
      </c>
      <c r="K30" s="7">
        <v>2.954E-3</v>
      </c>
      <c r="L30" s="5">
        <f t="shared" si="4"/>
        <v>29.54</v>
      </c>
      <c r="M30" s="22">
        <f t="shared" si="5"/>
        <v>8.2055555555555545E-3</v>
      </c>
      <c r="O30" s="23">
        <v>2.5</v>
      </c>
      <c r="P30" s="16">
        <v>9.5899999999999999E-2</v>
      </c>
      <c r="Q30" s="26">
        <v>959</v>
      </c>
      <c r="R30" s="4">
        <v>10000</v>
      </c>
      <c r="S30" s="12"/>
      <c r="T30" s="12">
        <v>106600</v>
      </c>
      <c r="U30" s="12">
        <v>33.42</v>
      </c>
      <c r="V30" s="7">
        <v>9.5220000000000005E-4</v>
      </c>
      <c r="W30" s="5">
        <f t="shared" si="6"/>
        <v>9.5220000000000002</v>
      </c>
      <c r="X30" s="22">
        <f t="shared" si="7"/>
        <v>2.6450000000000002E-3</v>
      </c>
      <c r="Z30" s="23">
        <v>2.5</v>
      </c>
      <c r="AA30" s="16">
        <v>7.2800000000000004E-2</v>
      </c>
      <c r="AB30" s="31">
        <v>200</v>
      </c>
      <c r="AC30" s="4">
        <v>2746</v>
      </c>
      <c r="AD30" s="37">
        <v>1821.13</v>
      </c>
      <c r="AE30" s="12">
        <v>1770</v>
      </c>
      <c r="AF30" s="12">
        <v>4528.6899999999996</v>
      </c>
      <c r="AG30" s="12">
        <v>13.242900000000001</v>
      </c>
      <c r="AH30" s="12">
        <v>4.3699999999999998E-3</v>
      </c>
      <c r="AI30" s="7">
        <v>2.04E-4</v>
      </c>
      <c r="AJ30" s="5">
        <f t="shared" si="8"/>
        <v>0.56018400000000002</v>
      </c>
      <c r="AK30" s="22">
        <f t="shared" si="9"/>
        <v>1.5560666666666667E-4</v>
      </c>
      <c r="AM30" s="23">
        <v>2.5</v>
      </c>
      <c r="AN30" s="16">
        <v>6.6600000000000006E-2</v>
      </c>
      <c r="AO30" s="26">
        <v>666</v>
      </c>
      <c r="AP30" s="4">
        <v>10000</v>
      </c>
      <c r="AQ30" s="12">
        <v>16770</v>
      </c>
      <c r="AR30" s="12">
        <v>2811</v>
      </c>
      <c r="AS30" s="7">
        <v>7.1099999999999994E-5</v>
      </c>
      <c r="AT30" s="5">
        <f t="shared" si="10"/>
        <v>0.71099999999999997</v>
      </c>
      <c r="AU30" s="22">
        <f t="shared" si="11"/>
        <v>1.975E-4</v>
      </c>
    </row>
    <row r="31" spans="1:47" x14ac:dyDescent="0.4">
      <c r="A31" s="23">
        <v>3</v>
      </c>
      <c r="B31" s="30">
        <v>4.48E-2</v>
      </c>
      <c r="C31" s="26">
        <v>448</v>
      </c>
      <c r="D31" s="4">
        <v>10000</v>
      </c>
      <c r="E31" s="12">
        <v>248700</v>
      </c>
      <c r="F31" s="12">
        <v>1770</v>
      </c>
      <c r="G31" s="12">
        <v>365.5</v>
      </c>
      <c r="H31" s="12">
        <v>19930</v>
      </c>
      <c r="I31" s="12">
        <v>0</v>
      </c>
      <c r="J31" s="12">
        <v>0.3553</v>
      </c>
      <c r="K31" s="7">
        <v>2.4650000000000002E-3</v>
      </c>
      <c r="L31" s="5">
        <f t="shared" si="4"/>
        <v>24.650000000000002</v>
      </c>
      <c r="M31" s="22">
        <f t="shared" si="5"/>
        <v>6.8472222222222224E-3</v>
      </c>
      <c r="O31" s="23">
        <v>3</v>
      </c>
      <c r="P31" s="16">
        <v>3.9100000000000003E-2</v>
      </c>
      <c r="Q31" s="26">
        <v>391</v>
      </c>
      <c r="R31" s="4">
        <v>10000</v>
      </c>
      <c r="S31" s="12"/>
      <c r="T31" s="12">
        <v>77390</v>
      </c>
      <c r="U31" s="12">
        <v>25.78</v>
      </c>
      <c r="V31" s="7">
        <v>6.8939999999999995E-4</v>
      </c>
      <c r="W31" s="5">
        <f t="shared" si="6"/>
        <v>6.8939999999999992</v>
      </c>
      <c r="X31" s="22">
        <f t="shared" si="7"/>
        <v>1.9149999999999998E-3</v>
      </c>
      <c r="Z31" s="23">
        <v>3</v>
      </c>
      <c r="AA31" s="16">
        <v>2.8500000000000001E-2</v>
      </c>
      <c r="AB31" s="31">
        <v>200</v>
      </c>
      <c r="AC31" s="4">
        <v>7018</v>
      </c>
      <c r="AD31" s="37">
        <v>1478.05</v>
      </c>
      <c r="AE31" s="12">
        <v>1770</v>
      </c>
      <c r="AF31" s="12">
        <v>4044.85</v>
      </c>
      <c r="AG31" s="12">
        <v>6.7049000000000003</v>
      </c>
      <c r="AH31" s="12">
        <v>1.57E-3</v>
      </c>
      <c r="AI31" s="7">
        <v>1.3100000000000001E-4</v>
      </c>
      <c r="AJ31" s="5">
        <f t="shared" si="8"/>
        <v>0.91935800000000012</v>
      </c>
      <c r="AK31" s="22">
        <f t="shared" si="9"/>
        <v>2.5537722222222228E-4</v>
      </c>
      <c r="AM31" s="23">
        <v>3</v>
      </c>
      <c r="AN31" s="16">
        <v>2.8799999999999999E-2</v>
      </c>
      <c r="AO31" s="26">
        <v>288</v>
      </c>
      <c r="AP31" s="4">
        <v>10000</v>
      </c>
      <c r="AQ31" s="12">
        <v>12480</v>
      </c>
      <c r="AR31" s="12">
        <v>1540</v>
      </c>
      <c r="AS31" s="7">
        <v>4.74E-5</v>
      </c>
      <c r="AT31" s="5">
        <f t="shared" si="10"/>
        <v>0.47399999999999998</v>
      </c>
      <c r="AU31" s="22">
        <f t="shared" si="11"/>
        <v>1.3166666666666665E-4</v>
      </c>
    </row>
    <row r="32" spans="1:47" x14ac:dyDescent="0.4">
      <c r="A32" s="23">
        <v>3.5</v>
      </c>
      <c r="B32" s="30">
        <v>1.4840000000000001E-2</v>
      </c>
      <c r="C32" s="4">
        <v>200</v>
      </c>
      <c r="D32" s="26">
        <v>13479</v>
      </c>
      <c r="E32" s="12">
        <v>179200</v>
      </c>
      <c r="F32" s="12">
        <v>1770</v>
      </c>
      <c r="G32" s="12">
        <v>291.60000000000002</v>
      </c>
      <c r="H32" s="12">
        <v>15130</v>
      </c>
      <c r="I32" s="12">
        <v>0</v>
      </c>
      <c r="J32" s="12">
        <v>0.51070000000000004</v>
      </c>
      <c r="K32" s="7">
        <v>1.851E-3</v>
      </c>
      <c r="L32" s="5">
        <f t="shared" si="4"/>
        <v>24.949629000000002</v>
      </c>
      <c r="M32" s="22">
        <f t="shared" si="5"/>
        <v>6.9304525000000007E-3</v>
      </c>
      <c r="O32" s="23">
        <v>3.5</v>
      </c>
      <c r="P32" s="16">
        <v>1.234E-2</v>
      </c>
      <c r="Q32" s="4">
        <v>200</v>
      </c>
      <c r="R32" s="26">
        <v>16211</v>
      </c>
      <c r="S32" s="12"/>
      <c r="T32" s="12">
        <v>48380</v>
      </c>
      <c r="U32" s="12">
        <v>17.77</v>
      </c>
      <c r="V32" s="7">
        <v>4.3330000000000002E-4</v>
      </c>
      <c r="W32" s="5">
        <f t="shared" si="6"/>
        <v>7.0242263000000005</v>
      </c>
      <c r="X32" s="22">
        <f t="shared" si="7"/>
        <v>1.9511739722222223E-3</v>
      </c>
      <c r="Z32" s="23">
        <v>3.5</v>
      </c>
      <c r="AA32" s="16">
        <v>8.0499999999999999E-3</v>
      </c>
      <c r="AB32" s="31">
        <v>200</v>
      </c>
      <c r="AC32" s="26">
        <v>24855</v>
      </c>
      <c r="AD32" s="37">
        <v>1384.8</v>
      </c>
      <c r="AE32" s="12">
        <v>1770</v>
      </c>
      <c r="AF32" s="12">
        <v>3811.91</v>
      </c>
      <c r="AG32" s="12">
        <v>3.70871</v>
      </c>
      <c r="AH32" s="12">
        <v>2.8200000000000002E-4</v>
      </c>
      <c r="AI32" s="7">
        <v>1.22E-4</v>
      </c>
      <c r="AJ32" s="5">
        <f t="shared" si="8"/>
        <v>3.0323099999999998</v>
      </c>
      <c r="AK32" s="22">
        <f t="shared" si="9"/>
        <v>8.4230833333333332E-4</v>
      </c>
      <c r="AM32" s="23">
        <v>3.5</v>
      </c>
      <c r="AN32" s="16">
        <v>7.0949999999999997E-3</v>
      </c>
      <c r="AO32" s="4">
        <v>200</v>
      </c>
      <c r="AP32" s="26">
        <v>28187</v>
      </c>
      <c r="AQ32" s="12">
        <v>9621</v>
      </c>
      <c r="AR32" s="12">
        <v>682</v>
      </c>
      <c r="AS32" s="7">
        <v>3.3059999999999999E-5</v>
      </c>
      <c r="AT32" s="5">
        <f t="shared" si="10"/>
        <v>0.93186221999999996</v>
      </c>
      <c r="AU32" s="22">
        <f t="shared" si="11"/>
        <v>2.5885061666666665E-4</v>
      </c>
    </row>
    <row r="33" spans="1:47" x14ac:dyDescent="0.4">
      <c r="A33" s="23">
        <v>4</v>
      </c>
      <c r="B33" s="30">
        <v>4.202E-3</v>
      </c>
      <c r="C33" s="4">
        <v>200</v>
      </c>
      <c r="D33" s="26">
        <v>47594</v>
      </c>
      <c r="E33" s="12">
        <v>122300</v>
      </c>
      <c r="F33" s="12">
        <v>1770</v>
      </c>
      <c r="G33" s="12">
        <v>223.6</v>
      </c>
      <c r="H33" s="12">
        <v>10720</v>
      </c>
      <c r="I33" s="12">
        <v>0</v>
      </c>
      <c r="J33" s="12">
        <v>0.65339999999999998</v>
      </c>
      <c r="K33" s="7">
        <v>1.317E-3</v>
      </c>
      <c r="L33" s="5">
        <f t="shared" si="4"/>
        <v>62.681297999999998</v>
      </c>
      <c r="M33" s="22">
        <f t="shared" si="5"/>
        <v>1.7411471666666668E-2</v>
      </c>
      <c r="O33" s="23">
        <v>4</v>
      </c>
      <c r="P33" s="16">
        <v>3.0370000000000002E-3</v>
      </c>
      <c r="Q33" s="4">
        <v>200</v>
      </c>
      <c r="R33" s="26">
        <v>65853</v>
      </c>
      <c r="S33" s="12"/>
      <c r="T33" s="12">
        <v>26310</v>
      </c>
      <c r="U33" s="12">
        <v>11.05</v>
      </c>
      <c r="V33" s="7">
        <v>2.43E-4</v>
      </c>
      <c r="W33" s="5">
        <f t="shared" si="6"/>
        <v>16.002279000000001</v>
      </c>
      <c r="X33" s="22">
        <f t="shared" si="7"/>
        <v>4.4450775000000001E-3</v>
      </c>
      <c r="Z33" s="23">
        <v>4</v>
      </c>
      <c r="AA33" s="16">
        <v>1.9400000000000001E-3</v>
      </c>
      <c r="AB33" s="31">
        <v>200</v>
      </c>
      <c r="AC33" s="26">
        <v>102876</v>
      </c>
      <c r="AD33" s="37">
        <v>1252.17</v>
      </c>
      <c r="AE33" s="12">
        <v>1770</v>
      </c>
      <c r="AF33" s="12">
        <v>3719.09</v>
      </c>
      <c r="AG33" s="12">
        <v>2.5930499999999999</v>
      </c>
      <c r="AH33" s="12">
        <v>3.8899999999999997E-5</v>
      </c>
      <c r="AI33" s="7">
        <v>1.18E-4</v>
      </c>
      <c r="AJ33" s="5">
        <f t="shared" si="8"/>
        <v>12.139367999999999</v>
      </c>
      <c r="AK33" s="22">
        <f t="shared" si="9"/>
        <v>3.3720466666666664E-3</v>
      </c>
      <c r="AM33" s="23">
        <v>4</v>
      </c>
      <c r="AN33" s="16">
        <v>1.866E-3</v>
      </c>
      <c r="AO33" s="4">
        <v>200</v>
      </c>
      <c r="AP33" s="26">
        <v>107153</v>
      </c>
      <c r="AQ33" s="12">
        <v>8182</v>
      </c>
      <c r="AR33" s="12">
        <v>248.4</v>
      </c>
      <c r="AS33" s="7">
        <v>2.4320000000000001E-5</v>
      </c>
      <c r="AT33" s="5">
        <f t="shared" si="10"/>
        <v>2.60596096</v>
      </c>
      <c r="AU33" s="22">
        <f t="shared" si="11"/>
        <v>7.2387804444444439E-4</v>
      </c>
    </row>
    <row r="34" spans="1:47" x14ac:dyDescent="0.4">
      <c r="A34" s="23">
        <v>4.5</v>
      </c>
      <c r="B34" s="30">
        <v>9.5770000000000002E-4</v>
      </c>
      <c r="C34" s="4">
        <v>200</v>
      </c>
      <c r="D34" s="26">
        <v>208840</v>
      </c>
      <c r="E34" s="12">
        <v>74580</v>
      </c>
      <c r="F34" s="12">
        <v>1770</v>
      </c>
      <c r="G34" s="12">
        <v>163.9</v>
      </c>
      <c r="H34" s="12">
        <v>6680</v>
      </c>
      <c r="I34" s="12">
        <v>0</v>
      </c>
      <c r="J34" s="12">
        <v>0.78390000000000004</v>
      </c>
      <c r="K34" s="7">
        <v>8.2339999999999996E-4</v>
      </c>
      <c r="L34" s="5">
        <f t="shared" si="4"/>
        <v>171.958856</v>
      </c>
      <c r="M34" s="22">
        <f t="shared" si="5"/>
        <v>4.7766348888888886E-2</v>
      </c>
      <c r="O34" s="23">
        <v>4.5</v>
      </c>
      <c r="P34" s="16">
        <v>6.6819999999999998E-4</v>
      </c>
      <c r="Q34" s="4">
        <v>200</v>
      </c>
      <c r="R34" s="26">
        <v>299330</v>
      </c>
      <c r="S34" s="12"/>
      <c r="T34" s="12">
        <v>12490</v>
      </c>
      <c r="U34" s="12">
        <v>6.5149999999999997</v>
      </c>
      <c r="V34" s="7">
        <v>1.21E-4</v>
      </c>
      <c r="W34" s="5">
        <f t="shared" si="6"/>
        <v>36.21893</v>
      </c>
      <c r="X34" s="22">
        <f t="shared" si="7"/>
        <v>1.006081388888889E-2</v>
      </c>
      <c r="Z34" s="23">
        <v>4.5</v>
      </c>
      <c r="AA34" s="16">
        <v>3.8999999999999999E-4</v>
      </c>
      <c r="AB34" s="31">
        <v>200</v>
      </c>
      <c r="AC34" s="26">
        <v>513399</v>
      </c>
      <c r="AD34" s="37">
        <v>1410.84</v>
      </c>
      <c r="AE34" s="12">
        <v>1770</v>
      </c>
      <c r="AF34" s="12">
        <v>3686.19</v>
      </c>
      <c r="AG34" s="12">
        <v>2.1810200000000002</v>
      </c>
      <c r="AH34" s="12">
        <v>3.8999999999999999E-6</v>
      </c>
      <c r="AI34" s="7">
        <v>1.17E-4</v>
      </c>
      <c r="AJ34" s="5">
        <f t="shared" si="8"/>
        <v>60.067683000000002</v>
      </c>
      <c r="AK34" s="22">
        <f t="shared" si="9"/>
        <v>1.6685467500000002E-2</v>
      </c>
      <c r="AM34" s="23">
        <v>4.5</v>
      </c>
      <c r="AN34" s="16">
        <v>3.6620000000000001E-4</v>
      </c>
      <c r="AO34" s="4">
        <v>200</v>
      </c>
      <c r="AP34" s="26">
        <v>546146</v>
      </c>
      <c r="AQ34" s="12">
        <v>7619</v>
      </c>
      <c r="AR34" s="12">
        <v>74.67</v>
      </c>
      <c r="AS34" s="7">
        <v>2.0979999999999999E-5</v>
      </c>
      <c r="AT34" s="5">
        <f t="shared" si="10"/>
        <v>11.458143079999999</v>
      </c>
      <c r="AU34" s="22">
        <f t="shared" si="11"/>
        <v>3.1828175222222222E-3</v>
      </c>
    </row>
    <row r="35" spans="1:47" x14ac:dyDescent="0.4">
      <c r="A35" s="23">
        <v>5</v>
      </c>
      <c r="B35" s="30">
        <v>2.085E-4</v>
      </c>
      <c r="C35" s="4">
        <v>200</v>
      </c>
      <c r="D35" s="26">
        <v>959385</v>
      </c>
      <c r="E35" s="12">
        <v>41150</v>
      </c>
      <c r="F35" s="12">
        <v>1770</v>
      </c>
      <c r="G35" s="12">
        <v>121.2</v>
      </c>
      <c r="H35" s="12">
        <v>3694</v>
      </c>
      <c r="I35" s="12">
        <v>0</v>
      </c>
      <c r="J35" s="12">
        <v>0.88049999999999995</v>
      </c>
      <c r="K35" s="7">
        <v>4.663E-4</v>
      </c>
      <c r="L35" s="5">
        <f t="shared" si="4"/>
        <v>447.36122549999999</v>
      </c>
      <c r="M35" s="22">
        <f>L35/3600</f>
        <v>0.12426700708333333</v>
      </c>
      <c r="O35" s="23">
        <v>5</v>
      </c>
      <c r="P35" s="16">
        <v>1.065E-4</v>
      </c>
      <c r="Q35" s="4">
        <v>200</v>
      </c>
      <c r="R35" s="26">
        <v>1877102</v>
      </c>
      <c r="S35" s="12"/>
      <c r="T35" s="12">
        <v>5595</v>
      </c>
      <c r="U35" s="12">
        <v>3.9220000000000002</v>
      </c>
      <c r="V35" s="7">
        <v>6.0000000000000002E-5</v>
      </c>
      <c r="W35" s="5">
        <f t="shared" si="6"/>
        <v>112.62612</v>
      </c>
      <c r="X35" s="22">
        <f>W35/3600</f>
        <v>3.128503333333333E-2</v>
      </c>
      <c r="Z35" s="23">
        <v>5</v>
      </c>
      <c r="AA35" s="16">
        <v>5.8699999999999997E-5</v>
      </c>
      <c r="AB35" s="31">
        <v>200</v>
      </c>
      <c r="AC35" s="26">
        <v>3406162</v>
      </c>
      <c r="AD35" s="37">
        <v>1361.07</v>
      </c>
      <c r="AE35" s="12">
        <v>1770</v>
      </c>
      <c r="AF35" s="12">
        <v>3675.12</v>
      </c>
      <c r="AG35" s="12">
        <v>2.0531600000000001</v>
      </c>
      <c r="AH35" s="12">
        <v>5.8699999999999995E-7</v>
      </c>
      <c r="AI35" s="7">
        <v>1.15E-4</v>
      </c>
      <c r="AJ35" s="5">
        <f t="shared" si="8"/>
        <v>391.70863000000003</v>
      </c>
      <c r="AK35" s="22">
        <f>AJ35/3600</f>
        <v>0.10880795277777779</v>
      </c>
      <c r="AM35" s="23">
        <v>5</v>
      </c>
      <c r="AN35" s="16">
        <v>6.1069999999999996E-5</v>
      </c>
      <c r="AO35" s="4">
        <v>200</v>
      </c>
      <c r="AP35" s="26">
        <v>3274852</v>
      </c>
      <c r="AQ35" s="12">
        <v>7440</v>
      </c>
      <c r="AR35" s="12">
        <v>18.07</v>
      </c>
      <c r="AS35" s="7">
        <v>1.9959999999999999E-5</v>
      </c>
      <c r="AT35" s="5">
        <f t="shared" si="10"/>
        <v>65.366045919999991</v>
      </c>
      <c r="AU35" s="22">
        <f>AT35/3600</f>
        <v>1.8157234977777777E-2</v>
      </c>
    </row>
    <row r="36" spans="1:47" x14ac:dyDescent="0.4">
      <c r="A36" s="23">
        <v>5.5</v>
      </c>
      <c r="B36" s="30">
        <v>3.5460000000000003E-5</v>
      </c>
      <c r="C36" s="4">
        <v>200</v>
      </c>
      <c r="D36" s="26">
        <v>5640701</v>
      </c>
      <c r="E36" s="12">
        <v>20290</v>
      </c>
      <c r="F36" s="12">
        <v>1770</v>
      </c>
      <c r="G36" s="12">
        <v>94.21</v>
      </c>
      <c r="H36" s="12">
        <v>1784</v>
      </c>
      <c r="I36" s="12">
        <v>0</v>
      </c>
      <c r="J36" s="12">
        <v>0.94230000000000003</v>
      </c>
      <c r="K36" s="7">
        <v>2.3839999999999999E-4</v>
      </c>
      <c r="L36" s="5">
        <f t="shared" si="4"/>
        <v>1344.7431184</v>
      </c>
      <c r="M36" s="22">
        <f t="shared" si="5"/>
        <v>0.37353975511111109</v>
      </c>
      <c r="O36" s="23">
        <v>5.5</v>
      </c>
      <c r="P36" s="16">
        <v>1.1219999999999999E-5</v>
      </c>
      <c r="Q36" s="4">
        <v>200</v>
      </c>
      <c r="R36" s="26">
        <v>17827013</v>
      </c>
      <c r="S36" s="12"/>
      <c r="T36" s="12">
        <v>2930</v>
      </c>
      <c r="U36" s="12">
        <v>2.58</v>
      </c>
      <c r="V36" s="7">
        <v>3.7419999999999997E-5</v>
      </c>
      <c r="W36" s="5">
        <f t="shared" si="6"/>
        <v>667.08682646</v>
      </c>
      <c r="X36" s="22">
        <f t="shared" si="7"/>
        <v>0.18530189623888887</v>
      </c>
      <c r="Z36" s="23">
        <v>5.5</v>
      </c>
      <c r="AA36" s="16">
        <v>7.5100000000000001E-6</v>
      </c>
      <c r="AB36" s="31">
        <v>200</v>
      </c>
      <c r="AC36" s="26">
        <v>26614438</v>
      </c>
      <c r="AD36" s="37">
        <v>1380.4</v>
      </c>
      <c r="AE36" s="12">
        <v>1770</v>
      </c>
      <c r="AF36" s="12">
        <v>3671.92</v>
      </c>
      <c r="AG36" s="12">
        <v>2.0160200000000001</v>
      </c>
      <c r="AH36" s="12">
        <v>3.7599999999999999E-8</v>
      </c>
      <c r="AI36" s="7">
        <v>1.1400000000000001E-4</v>
      </c>
      <c r="AJ36" s="5">
        <f t="shared" si="8"/>
        <v>3034.045932</v>
      </c>
      <c r="AK36" s="22">
        <f t="shared" si="9"/>
        <v>0.8427905366666667</v>
      </c>
      <c r="AM36" s="23">
        <v>5.5</v>
      </c>
      <c r="AN36" s="16">
        <v>6.8870000000000003E-6</v>
      </c>
      <c r="AO36" s="4">
        <v>200</v>
      </c>
      <c r="AP36" s="26">
        <v>29041989</v>
      </c>
      <c r="AQ36" s="12">
        <v>7401</v>
      </c>
      <c r="AR36" s="12">
        <v>4.9020000000000001</v>
      </c>
      <c r="AS36" s="7">
        <v>1.9680000000000001E-5</v>
      </c>
      <c r="AT36" s="5">
        <f t="shared" si="10"/>
        <v>571.54634352000005</v>
      </c>
      <c r="AU36" s="22">
        <f t="shared" si="11"/>
        <v>0.15876287320000002</v>
      </c>
    </row>
    <row r="37" spans="1:47" ht="14.25" thickBot="1" x14ac:dyDescent="0.45">
      <c r="A37" s="24">
        <v>6</v>
      </c>
      <c r="B37" s="25">
        <v>7.5850000000000002E-6</v>
      </c>
      <c r="C37" s="9">
        <v>200</v>
      </c>
      <c r="D37" s="27">
        <v>26367960</v>
      </c>
      <c r="E37" s="8">
        <v>9199</v>
      </c>
      <c r="F37" s="8">
        <v>1770</v>
      </c>
      <c r="G37" s="8">
        <v>79.989999999999995</v>
      </c>
      <c r="H37" s="8">
        <v>754.8</v>
      </c>
      <c r="I37" s="8">
        <v>0</v>
      </c>
      <c r="J37" s="8">
        <v>0.97560000000000002</v>
      </c>
      <c r="K37" s="10">
        <v>1.16E-4</v>
      </c>
      <c r="L37" s="5">
        <f t="shared" si="4"/>
        <v>3058.68336</v>
      </c>
      <c r="M37" s="22">
        <f t="shared" si="5"/>
        <v>0.84963426666666664</v>
      </c>
      <c r="O37" s="24">
        <v>6</v>
      </c>
      <c r="P37" s="17">
        <v>1.1000000000000001E-6</v>
      </c>
      <c r="Q37" s="27">
        <v>55</v>
      </c>
      <c r="R37" s="9">
        <v>50000000</v>
      </c>
      <c r="S37" s="8"/>
      <c r="T37" s="8">
        <v>2155</v>
      </c>
      <c r="U37" s="8">
        <v>1.9059999999999999</v>
      </c>
      <c r="V37" s="10">
        <v>3.0239999999999998E-5</v>
      </c>
      <c r="W37" s="5">
        <f t="shared" si="6"/>
        <v>1512</v>
      </c>
      <c r="X37" s="22">
        <f t="shared" si="7"/>
        <v>0.42</v>
      </c>
      <c r="Z37" s="24">
        <v>6</v>
      </c>
      <c r="AA37" s="17">
        <v>8.1999999999999998E-7</v>
      </c>
      <c r="AB37" s="32">
        <f>AC37*AA37</f>
        <v>41</v>
      </c>
      <c r="AC37" s="9">
        <v>50000000</v>
      </c>
      <c r="AD37" s="38">
        <v>1183.97</v>
      </c>
      <c r="AE37" s="8">
        <v>1770</v>
      </c>
      <c r="AF37" s="8">
        <v>3670.96</v>
      </c>
      <c r="AG37" s="8">
        <v>2.0048499999999998</v>
      </c>
      <c r="AH37" s="8">
        <v>0</v>
      </c>
      <c r="AI37" s="10">
        <v>1.13E-4</v>
      </c>
      <c r="AJ37" s="5">
        <f t="shared" si="8"/>
        <v>5650</v>
      </c>
      <c r="AK37" s="22">
        <f t="shared" si="9"/>
        <v>1.5694444444444444</v>
      </c>
      <c r="AM37" s="24">
        <v>6</v>
      </c>
      <c r="AN37" s="17">
        <v>7.9999999999999996E-7</v>
      </c>
      <c r="AO37" s="27">
        <v>40</v>
      </c>
      <c r="AP37" s="9">
        <v>50000000</v>
      </c>
      <c r="AQ37" s="8">
        <v>7395</v>
      </c>
      <c r="AR37" s="8">
        <v>2.2010000000000001</v>
      </c>
      <c r="AS37" s="10">
        <v>1.9559999999999999E-5</v>
      </c>
      <c r="AT37" s="5">
        <f t="shared" si="10"/>
        <v>978</v>
      </c>
      <c r="AU37" s="22">
        <f t="shared" si="11"/>
        <v>0.27166666666666667</v>
      </c>
    </row>
    <row r="39" spans="1:47" ht="14.25" thickBot="1" x14ac:dyDescent="0.45">
      <c r="A39" t="s">
        <v>118</v>
      </c>
      <c r="K39" t="s">
        <v>119</v>
      </c>
      <c r="T39" t="s">
        <v>120</v>
      </c>
      <c r="AG39" t="s">
        <v>121</v>
      </c>
    </row>
    <row r="40" spans="1:47" x14ac:dyDescent="0.4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3" t="s">
        <v>10</v>
      </c>
      <c r="I40" s="21" t="s">
        <v>18</v>
      </c>
      <c r="J40" s="21"/>
      <c r="K40" s="1" t="s">
        <v>16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21</v>
      </c>
      <c r="Q40" s="2" t="s">
        <v>15</v>
      </c>
      <c r="R40" s="3" t="s">
        <v>10</v>
      </c>
      <c r="T40" s="1" t="s">
        <v>16</v>
      </c>
      <c r="U40" s="2" t="s">
        <v>11</v>
      </c>
      <c r="V40" s="2" t="s">
        <v>12</v>
      </c>
      <c r="W40" s="2" t="s">
        <v>13</v>
      </c>
      <c r="X40" s="2" t="s">
        <v>14</v>
      </c>
      <c r="Y40" s="2" t="s">
        <v>21</v>
      </c>
      <c r="Z40" s="2" t="s">
        <v>15</v>
      </c>
      <c r="AA40" s="2" t="s">
        <v>7</v>
      </c>
      <c r="AB40" s="2" t="s">
        <v>27</v>
      </c>
      <c r="AC40" s="2" t="s">
        <v>20</v>
      </c>
      <c r="AD40" s="2" t="s">
        <v>26</v>
      </c>
      <c r="AE40" s="3" t="s">
        <v>10</v>
      </c>
      <c r="AG40" s="1" t="s">
        <v>16</v>
      </c>
      <c r="AH40" s="2" t="s">
        <v>11</v>
      </c>
      <c r="AI40" s="2" t="s">
        <v>12</v>
      </c>
      <c r="AJ40" s="2" t="s">
        <v>13</v>
      </c>
      <c r="AK40" s="2" t="s">
        <v>14</v>
      </c>
      <c r="AL40" s="2" t="s">
        <v>21</v>
      </c>
      <c r="AM40" s="2" t="s">
        <v>15</v>
      </c>
      <c r="AN40" s="2" t="s">
        <v>7</v>
      </c>
      <c r="AO40" s="2" t="s">
        <v>27</v>
      </c>
      <c r="AP40" s="2" t="s">
        <v>20</v>
      </c>
      <c r="AQ40" s="2" t="s">
        <v>26</v>
      </c>
      <c r="AR40" s="3" t="s">
        <v>10</v>
      </c>
    </row>
    <row r="41" spans="1:47" x14ac:dyDescent="0.4">
      <c r="A41" s="11">
        <v>0</v>
      </c>
      <c r="B41" s="12">
        <v>0.22559999999999999</v>
      </c>
      <c r="C41" s="26">
        <v>2256</v>
      </c>
      <c r="D41" s="4">
        <v>10000</v>
      </c>
      <c r="E41" s="12">
        <v>0</v>
      </c>
      <c r="F41" s="35">
        <v>762.8</v>
      </c>
      <c r="G41" s="12">
        <v>28.7</v>
      </c>
      <c r="H41" s="7">
        <v>9.5999999999999996E-6</v>
      </c>
      <c r="I41" s="5">
        <f>H41*D41</f>
        <v>9.6000000000000002E-2</v>
      </c>
      <c r="J41" s="22"/>
      <c r="K41" s="11">
        <v>0</v>
      </c>
      <c r="L41" s="12">
        <v>0.22559999999999999</v>
      </c>
      <c r="M41" s="26">
        <v>2256</v>
      </c>
      <c r="N41" s="4">
        <v>10000</v>
      </c>
      <c r="O41" s="12">
        <v>0</v>
      </c>
      <c r="P41" s="30">
        <v>1041</v>
      </c>
      <c r="Q41" s="12">
        <v>39.06</v>
      </c>
      <c r="R41" s="7">
        <v>9.7000000000000003E-6</v>
      </c>
      <c r="T41" s="11">
        <v>0</v>
      </c>
      <c r="U41" s="12">
        <v>0.2258</v>
      </c>
      <c r="V41" s="26">
        <v>2258</v>
      </c>
      <c r="W41" s="4">
        <v>10000</v>
      </c>
      <c r="X41" s="12"/>
      <c r="Y41" s="35">
        <v>399</v>
      </c>
      <c r="Z41" s="41">
        <v>28.11</v>
      </c>
      <c r="AA41" s="12">
        <v>28.46</v>
      </c>
      <c r="AB41" s="12">
        <v>2.4580000000000002</v>
      </c>
      <c r="AC41" s="12">
        <v>0.95520000000000005</v>
      </c>
      <c r="AD41" s="12">
        <v>0</v>
      </c>
      <c r="AE41" s="7">
        <v>5.6999999999999996E-6</v>
      </c>
      <c r="AG41" s="11">
        <v>0</v>
      </c>
      <c r="AH41" s="12">
        <v>0.2258</v>
      </c>
      <c r="AI41" s="26">
        <v>2258</v>
      </c>
      <c r="AJ41" s="4">
        <v>10000</v>
      </c>
      <c r="AK41" s="35">
        <v>268.2</v>
      </c>
      <c r="AL41" s="12">
        <v>244</v>
      </c>
      <c r="AM41" s="12">
        <v>28.11</v>
      </c>
      <c r="AN41" s="12">
        <v>28.46</v>
      </c>
      <c r="AO41" s="12">
        <v>2.4580000000000002</v>
      </c>
      <c r="AP41" s="12">
        <v>0.95520000000000005</v>
      </c>
      <c r="AQ41" s="12">
        <v>0</v>
      </c>
      <c r="AR41" s="7">
        <v>7.4000000000000003E-6</v>
      </c>
    </row>
    <row r="42" spans="1:47" x14ac:dyDescent="0.4">
      <c r="A42" s="11">
        <v>1</v>
      </c>
      <c r="B42" s="12">
        <v>0.12740000000000001</v>
      </c>
      <c r="C42" s="26">
        <v>1274</v>
      </c>
      <c r="D42" s="4">
        <v>10000</v>
      </c>
      <c r="E42" s="12">
        <v>0</v>
      </c>
      <c r="F42" s="35">
        <v>603.20000000000005</v>
      </c>
      <c r="G42" s="12">
        <v>20.62</v>
      </c>
      <c r="H42" s="7">
        <v>9.0000000000000002E-6</v>
      </c>
      <c r="I42" s="5">
        <f t="shared" ref="I42:I48" si="12">H42*D42</f>
        <v>0.09</v>
      </c>
      <c r="J42" s="22"/>
      <c r="K42" s="11">
        <v>1</v>
      </c>
      <c r="L42" s="12">
        <v>0.12740000000000001</v>
      </c>
      <c r="M42" s="26">
        <v>1274</v>
      </c>
      <c r="N42" s="4">
        <v>10000</v>
      </c>
      <c r="O42" s="12">
        <v>0</v>
      </c>
      <c r="P42" s="30">
        <v>852.7</v>
      </c>
      <c r="Q42" s="12">
        <v>30.03</v>
      </c>
      <c r="R42" s="7">
        <v>1.0000000000000001E-5</v>
      </c>
      <c r="T42" s="11">
        <v>1</v>
      </c>
      <c r="U42" s="12">
        <v>0.12740000000000001</v>
      </c>
      <c r="V42" s="26">
        <v>1274</v>
      </c>
      <c r="W42" s="4">
        <v>10000</v>
      </c>
      <c r="X42" s="12"/>
      <c r="Y42" s="35">
        <v>347.5</v>
      </c>
      <c r="Z42" s="41">
        <v>24.95</v>
      </c>
      <c r="AA42" s="12">
        <v>18.39</v>
      </c>
      <c r="AB42" s="12">
        <v>1.883</v>
      </c>
      <c r="AC42" s="12">
        <v>0.97789999999999999</v>
      </c>
      <c r="AD42" s="12">
        <v>0</v>
      </c>
      <c r="AE42" s="7">
        <v>5.8000000000000004E-6</v>
      </c>
      <c r="AG42" s="11">
        <v>1</v>
      </c>
      <c r="AH42" s="12">
        <v>0.12740000000000001</v>
      </c>
      <c r="AI42" s="26">
        <v>1274</v>
      </c>
      <c r="AJ42" s="4">
        <v>10000</v>
      </c>
      <c r="AK42" s="35">
        <v>204.2</v>
      </c>
      <c r="AL42" s="12">
        <v>244</v>
      </c>
      <c r="AM42" s="12">
        <v>24.95</v>
      </c>
      <c r="AN42" s="12">
        <v>18.39</v>
      </c>
      <c r="AO42" s="12">
        <v>1.883</v>
      </c>
      <c r="AP42" s="12">
        <v>0.97789999999999999</v>
      </c>
      <c r="AQ42" s="12">
        <v>0</v>
      </c>
      <c r="AR42" s="7">
        <v>7.7000000000000008E-6</v>
      </c>
    </row>
    <row r="43" spans="1:47" x14ac:dyDescent="0.4">
      <c r="A43" s="11">
        <v>2</v>
      </c>
      <c r="B43" s="12">
        <v>6.0999999999999999E-2</v>
      </c>
      <c r="C43" s="26">
        <v>610</v>
      </c>
      <c r="D43" s="4">
        <v>10000</v>
      </c>
      <c r="E43" s="12">
        <v>0</v>
      </c>
      <c r="F43" s="35">
        <v>478.4</v>
      </c>
      <c r="G43" s="12">
        <v>14.05</v>
      </c>
      <c r="H43" s="7">
        <v>7.3000000000000004E-6</v>
      </c>
      <c r="I43" s="5">
        <f t="shared" si="12"/>
        <v>7.3000000000000009E-2</v>
      </c>
      <c r="J43" s="22"/>
      <c r="K43" s="11">
        <v>2</v>
      </c>
      <c r="L43" s="12">
        <v>6.0999999999999999E-2</v>
      </c>
      <c r="M43" s="26">
        <v>610</v>
      </c>
      <c r="N43" s="4">
        <v>10000</v>
      </c>
      <c r="O43" s="12">
        <v>0</v>
      </c>
      <c r="P43" s="30">
        <v>666.1</v>
      </c>
      <c r="Q43" s="12">
        <v>21.19</v>
      </c>
      <c r="R43" s="7">
        <v>7.7000000000000008E-6</v>
      </c>
      <c r="T43" s="11">
        <v>2</v>
      </c>
      <c r="U43" s="12">
        <v>6.08E-2</v>
      </c>
      <c r="V43" s="26">
        <v>608</v>
      </c>
      <c r="W43" s="4">
        <v>10000</v>
      </c>
      <c r="X43" s="12"/>
      <c r="Y43" s="35">
        <v>314.5</v>
      </c>
      <c r="Z43" s="41">
        <v>22.78</v>
      </c>
      <c r="AA43" s="12">
        <v>11.49</v>
      </c>
      <c r="AB43" s="12">
        <v>1.5089999999999999</v>
      </c>
      <c r="AC43" s="12">
        <v>0.98939999999999995</v>
      </c>
      <c r="AD43" s="12">
        <v>0</v>
      </c>
      <c r="AE43" s="7">
        <v>6.1E-6</v>
      </c>
      <c r="AG43" s="11">
        <v>2</v>
      </c>
      <c r="AH43" s="12">
        <v>6.08E-2</v>
      </c>
      <c r="AI43" s="26">
        <v>608</v>
      </c>
      <c r="AJ43" s="4">
        <v>10000</v>
      </c>
      <c r="AK43" s="35">
        <v>162.19999999999999</v>
      </c>
      <c r="AL43" s="12">
        <v>244</v>
      </c>
      <c r="AM43" s="12">
        <v>22.78</v>
      </c>
      <c r="AN43" s="12">
        <v>11.49</v>
      </c>
      <c r="AO43" s="12">
        <v>1.5089999999999999</v>
      </c>
      <c r="AP43" s="12">
        <v>0.98939999999999995</v>
      </c>
      <c r="AQ43" s="12">
        <v>0</v>
      </c>
      <c r="AR43" s="7">
        <v>8.4999999999999999E-6</v>
      </c>
    </row>
    <row r="44" spans="1:47" x14ac:dyDescent="0.4">
      <c r="A44" s="11">
        <v>3</v>
      </c>
      <c r="B44" s="12">
        <v>2.5499999999999998E-2</v>
      </c>
      <c r="C44" s="26">
        <v>255</v>
      </c>
      <c r="D44" s="4">
        <v>10000</v>
      </c>
      <c r="E44" s="12">
        <v>0</v>
      </c>
      <c r="F44" s="35">
        <v>371.3</v>
      </c>
      <c r="G44" s="12">
        <v>8.2690000000000001</v>
      </c>
      <c r="H44" s="7">
        <v>7.3000000000000004E-6</v>
      </c>
      <c r="I44" s="5">
        <f t="shared" si="12"/>
        <v>7.3000000000000009E-2</v>
      </c>
      <c r="J44" s="22"/>
      <c r="K44" s="11">
        <v>3</v>
      </c>
      <c r="L44" s="12">
        <v>2.5499999999999998E-2</v>
      </c>
      <c r="M44" s="26">
        <v>255</v>
      </c>
      <c r="N44" s="4">
        <v>10000</v>
      </c>
      <c r="O44" s="12">
        <v>0</v>
      </c>
      <c r="P44" s="30">
        <v>494.4</v>
      </c>
      <c r="Q44" s="12">
        <v>13.11</v>
      </c>
      <c r="R44" s="7">
        <v>6.7000000000000002E-6</v>
      </c>
      <c r="T44" s="11">
        <v>3</v>
      </c>
      <c r="U44" s="12">
        <v>2.5600000000000001E-2</v>
      </c>
      <c r="V44" s="26">
        <v>256</v>
      </c>
      <c r="W44" s="4">
        <v>10000</v>
      </c>
      <c r="X44" s="12"/>
      <c r="Y44" s="35">
        <v>291.3</v>
      </c>
      <c r="Z44" s="41">
        <v>21.02</v>
      </c>
      <c r="AA44" s="12">
        <v>6.327</v>
      </c>
      <c r="AB44" s="12">
        <v>1.238</v>
      </c>
      <c r="AC44" s="12">
        <v>0.99629999999999996</v>
      </c>
      <c r="AD44" s="12">
        <v>0</v>
      </c>
      <c r="AE44" s="7">
        <v>6.7000000000000002E-6</v>
      </c>
      <c r="AG44" s="11">
        <v>3</v>
      </c>
      <c r="AH44" s="12">
        <v>2.5600000000000001E-2</v>
      </c>
      <c r="AI44" s="26">
        <v>256</v>
      </c>
      <c r="AJ44" s="4">
        <v>10000</v>
      </c>
      <c r="AK44" s="35">
        <v>132.9</v>
      </c>
      <c r="AL44" s="12">
        <v>244</v>
      </c>
      <c r="AM44" s="12">
        <v>21.02</v>
      </c>
      <c r="AN44" s="12">
        <v>6.327</v>
      </c>
      <c r="AO44" s="12">
        <v>1.238</v>
      </c>
      <c r="AP44" s="12">
        <v>0.99629999999999996</v>
      </c>
      <c r="AQ44" s="12">
        <v>0</v>
      </c>
      <c r="AR44" s="7">
        <v>7.7000000000000008E-6</v>
      </c>
    </row>
    <row r="45" spans="1:47" x14ac:dyDescent="0.4">
      <c r="A45" s="11">
        <v>4</v>
      </c>
      <c r="B45" s="12">
        <v>6.9220000000000002E-3</v>
      </c>
      <c r="C45" s="4">
        <v>200</v>
      </c>
      <c r="D45" s="26">
        <v>28892</v>
      </c>
      <c r="E45" s="12">
        <v>0</v>
      </c>
      <c r="F45" s="35">
        <v>306.39999999999998</v>
      </c>
      <c r="G45" s="12">
        <v>4.4219999999999997</v>
      </c>
      <c r="H45" s="7">
        <v>7.7880000000000007E-6</v>
      </c>
      <c r="I45" s="5">
        <f t="shared" si="12"/>
        <v>0.22501089600000002</v>
      </c>
      <c r="J45" s="22"/>
      <c r="K45" s="11">
        <v>4</v>
      </c>
      <c r="L45" s="12">
        <v>6.9220000000000002E-3</v>
      </c>
      <c r="M45" s="4">
        <v>200</v>
      </c>
      <c r="N45" s="26">
        <v>28892</v>
      </c>
      <c r="O45" s="12">
        <v>0</v>
      </c>
      <c r="P45" s="30">
        <v>366.3</v>
      </c>
      <c r="Q45" s="12">
        <v>6.758</v>
      </c>
      <c r="R45" s="7">
        <v>6.438E-6</v>
      </c>
      <c r="T45" s="11">
        <v>4</v>
      </c>
      <c r="U45" s="12">
        <v>6.9220000000000002E-3</v>
      </c>
      <c r="V45" s="4">
        <v>200</v>
      </c>
      <c r="W45" s="26">
        <v>28892</v>
      </c>
      <c r="X45" s="12"/>
      <c r="Y45" s="35">
        <v>278.10000000000002</v>
      </c>
      <c r="Z45" s="41">
        <v>19.829999999999998</v>
      </c>
      <c r="AA45" s="12">
        <v>3.1539999999999999</v>
      </c>
      <c r="AB45" s="12">
        <v>1.0860000000000001</v>
      </c>
      <c r="AC45" s="12">
        <v>0.99890000000000001</v>
      </c>
      <c r="AD45" s="12">
        <v>0</v>
      </c>
      <c r="AE45" s="7">
        <v>6.3339999999999998E-6</v>
      </c>
      <c r="AG45" s="11">
        <v>4</v>
      </c>
      <c r="AH45" s="12">
        <v>6.9220000000000002E-3</v>
      </c>
      <c r="AI45" s="4">
        <v>200</v>
      </c>
      <c r="AJ45" s="26">
        <v>28892</v>
      </c>
      <c r="AK45" s="35">
        <v>115.8</v>
      </c>
      <c r="AL45" s="12">
        <v>244</v>
      </c>
      <c r="AM45" s="12">
        <v>19.829999999999998</v>
      </c>
      <c r="AN45" s="12">
        <v>3.1539999999999999</v>
      </c>
      <c r="AO45" s="12">
        <v>1.0860000000000001</v>
      </c>
      <c r="AP45" s="12">
        <v>0.99890000000000001</v>
      </c>
      <c r="AQ45" s="12">
        <v>0</v>
      </c>
      <c r="AR45" s="7">
        <v>9.8300000000000008E-6</v>
      </c>
    </row>
    <row r="46" spans="1:47" x14ac:dyDescent="0.4">
      <c r="A46" s="11">
        <v>5</v>
      </c>
      <c r="B46" s="12">
        <v>1.1659999999999999E-3</v>
      </c>
      <c r="C46" s="4">
        <v>200</v>
      </c>
      <c r="D46" s="26">
        <v>171580</v>
      </c>
      <c r="E46" s="12">
        <v>0</v>
      </c>
      <c r="F46" s="35">
        <v>280.7</v>
      </c>
      <c r="G46" s="12">
        <v>2.5630000000000002</v>
      </c>
      <c r="H46" s="7">
        <v>5.665E-6</v>
      </c>
      <c r="I46" s="5">
        <f t="shared" si="12"/>
        <v>0.97200069999999994</v>
      </c>
      <c r="J46" s="22"/>
      <c r="K46" s="11">
        <v>5</v>
      </c>
      <c r="L46" s="12">
        <v>1.1659999999999999E-3</v>
      </c>
      <c r="M46" s="4">
        <v>200</v>
      </c>
      <c r="N46" s="26">
        <v>171580</v>
      </c>
      <c r="O46" s="12">
        <v>0</v>
      </c>
      <c r="P46" s="30">
        <v>301.8</v>
      </c>
      <c r="Q46" s="12">
        <v>3.3690000000000002</v>
      </c>
      <c r="R46" s="7">
        <v>6.4749999999999998E-6</v>
      </c>
      <c r="T46" s="11">
        <v>5</v>
      </c>
      <c r="U46" s="12">
        <v>1.1609999999999999E-3</v>
      </c>
      <c r="V46" s="4">
        <v>200</v>
      </c>
      <c r="W46" s="26">
        <v>172215</v>
      </c>
      <c r="X46" s="12"/>
      <c r="Y46" s="35">
        <v>272.7</v>
      </c>
      <c r="Z46" s="41">
        <v>19.12</v>
      </c>
      <c r="AA46" s="12">
        <v>1.722</v>
      </c>
      <c r="AB46" s="12">
        <v>1.024</v>
      </c>
      <c r="AC46" s="12">
        <v>0.99980000000000002</v>
      </c>
      <c r="AD46" s="12">
        <v>0</v>
      </c>
      <c r="AE46" s="7">
        <v>6.2129999999999996E-6</v>
      </c>
      <c r="AG46" s="11">
        <v>5</v>
      </c>
      <c r="AH46" s="12">
        <v>1.1609999999999999E-3</v>
      </c>
      <c r="AI46" s="4">
        <v>200</v>
      </c>
      <c r="AJ46" s="26">
        <v>172215</v>
      </c>
      <c r="AK46" s="35">
        <v>108.7</v>
      </c>
      <c r="AL46" s="12">
        <v>244</v>
      </c>
      <c r="AM46" s="12">
        <v>19.12</v>
      </c>
      <c r="AN46" s="12">
        <v>1.722</v>
      </c>
      <c r="AO46" s="12">
        <v>1.024</v>
      </c>
      <c r="AP46" s="12">
        <v>0.99980000000000002</v>
      </c>
      <c r="AQ46" s="12">
        <v>0</v>
      </c>
      <c r="AR46" s="7">
        <v>7.3159999999999999E-6</v>
      </c>
    </row>
    <row r="47" spans="1:47" ht="14.25" thickBot="1" x14ac:dyDescent="0.45">
      <c r="A47" s="11">
        <v>6</v>
      </c>
      <c r="B47" s="12">
        <v>2.0230000000000001E-4</v>
      </c>
      <c r="C47" s="4">
        <v>200</v>
      </c>
      <c r="D47" s="26">
        <v>988524</v>
      </c>
      <c r="E47" s="12">
        <v>0</v>
      </c>
      <c r="F47" s="35">
        <v>272.39999999999998</v>
      </c>
      <c r="G47" s="12">
        <v>1.6890000000000001</v>
      </c>
      <c r="H47" s="7">
        <v>4.5159999999999996E-6</v>
      </c>
      <c r="I47" s="5">
        <f t="shared" si="12"/>
        <v>4.4641743839999997</v>
      </c>
      <c r="J47" s="22"/>
      <c r="K47" s="13">
        <v>6</v>
      </c>
      <c r="L47" s="8">
        <v>2.0230000000000001E-4</v>
      </c>
      <c r="M47" s="9">
        <v>200</v>
      </c>
      <c r="N47" s="27">
        <v>988524</v>
      </c>
      <c r="O47" s="8">
        <v>0</v>
      </c>
      <c r="P47" s="25">
        <v>277</v>
      </c>
      <c r="Q47" s="8">
        <v>1.863</v>
      </c>
      <c r="R47" s="10">
        <v>4.5129999999999998E-6</v>
      </c>
      <c r="T47" s="13">
        <v>6</v>
      </c>
      <c r="U47" s="8">
        <v>1.994E-4</v>
      </c>
      <c r="V47" s="9">
        <v>200</v>
      </c>
      <c r="W47" s="27">
        <v>1002920</v>
      </c>
      <c r="X47" s="8"/>
      <c r="Y47" s="36">
        <v>270.89999999999998</v>
      </c>
      <c r="Z47" s="42">
        <v>18.690000000000001</v>
      </c>
      <c r="AA47" s="8">
        <v>1.1970000000000001</v>
      </c>
      <c r="AB47" s="8">
        <v>1.0049999999999999</v>
      </c>
      <c r="AC47" s="8">
        <v>1</v>
      </c>
      <c r="AD47" s="8">
        <v>0</v>
      </c>
      <c r="AE47" s="10">
        <v>4.6020000000000002E-6</v>
      </c>
      <c r="AG47" s="13">
        <v>6</v>
      </c>
      <c r="AH47" s="8">
        <v>1.994E-4</v>
      </c>
      <c r="AI47" s="9">
        <v>200</v>
      </c>
      <c r="AJ47" s="27">
        <v>1002920</v>
      </c>
      <c r="AK47" s="36">
        <v>106.4</v>
      </c>
      <c r="AL47" s="8">
        <v>244</v>
      </c>
      <c r="AM47" s="8">
        <v>18.690000000000001</v>
      </c>
      <c r="AN47" s="8">
        <v>1.1970000000000001</v>
      </c>
      <c r="AO47" s="8">
        <v>1.0049999999999999</v>
      </c>
      <c r="AP47" s="8">
        <v>1</v>
      </c>
      <c r="AQ47" s="8">
        <v>0</v>
      </c>
      <c r="AR47" s="10">
        <v>6.4529999999999999E-6</v>
      </c>
    </row>
    <row r="48" spans="1:47" ht="14.25" thickBot="1" x14ac:dyDescent="0.45">
      <c r="A48" s="13">
        <v>7</v>
      </c>
      <c r="B48" s="8">
        <v>1.4800000000000001E-5</v>
      </c>
      <c r="C48" s="27">
        <v>74</v>
      </c>
      <c r="D48" s="9">
        <v>5000000</v>
      </c>
      <c r="E48" s="8">
        <v>0</v>
      </c>
      <c r="F48" s="36">
        <v>270.60000000000002</v>
      </c>
      <c r="G48" s="8">
        <v>1.31</v>
      </c>
      <c r="H48" s="10">
        <v>4.4750000000000004E-6</v>
      </c>
      <c r="I48" s="5">
        <f t="shared" si="12"/>
        <v>22.375</v>
      </c>
      <c r="J48" s="22"/>
      <c r="K48" s="4"/>
      <c r="L48" s="4"/>
      <c r="M48" s="4"/>
      <c r="N48" s="4"/>
      <c r="O48" s="4"/>
      <c r="P48" s="4"/>
      <c r="Q48" s="4"/>
      <c r="R48" s="4"/>
    </row>
    <row r="49" spans="1:24" x14ac:dyDescent="0.4">
      <c r="I49" s="5"/>
      <c r="J49" s="22"/>
    </row>
    <row r="50" spans="1:24" ht="14.25" thickBot="1" x14ac:dyDescent="0.45">
      <c r="A50" t="s">
        <v>122</v>
      </c>
      <c r="I50" s="5"/>
      <c r="J50" s="22"/>
      <c r="M50" t="s">
        <v>123</v>
      </c>
    </row>
    <row r="51" spans="1:24" x14ac:dyDescent="0.4">
      <c r="A51" s="1" t="s">
        <v>16</v>
      </c>
      <c r="B51" s="2" t="s">
        <v>11</v>
      </c>
      <c r="C51" s="2" t="s">
        <v>12</v>
      </c>
      <c r="D51" s="2" t="s">
        <v>13</v>
      </c>
      <c r="E51" s="2" t="s">
        <v>14</v>
      </c>
      <c r="F51" s="2" t="s">
        <v>21</v>
      </c>
      <c r="G51" s="2" t="s">
        <v>15</v>
      </c>
      <c r="H51" s="2" t="s">
        <v>7</v>
      </c>
      <c r="I51" s="2" t="s">
        <v>20</v>
      </c>
      <c r="J51" s="2" t="s">
        <v>26</v>
      </c>
      <c r="K51" s="3" t="s">
        <v>10</v>
      </c>
      <c r="M51" s="1" t="s">
        <v>16</v>
      </c>
      <c r="N51" s="2" t="s">
        <v>11</v>
      </c>
      <c r="O51" s="2" t="s">
        <v>12</v>
      </c>
      <c r="P51" s="2" t="s">
        <v>13</v>
      </c>
      <c r="Q51" s="2" t="s">
        <v>14</v>
      </c>
      <c r="R51" s="2" t="s">
        <v>21</v>
      </c>
      <c r="S51" s="2" t="s">
        <v>15</v>
      </c>
      <c r="T51" s="2" t="s">
        <v>7</v>
      </c>
      <c r="U51" s="2" t="s">
        <v>27</v>
      </c>
      <c r="V51" s="2" t="s">
        <v>20</v>
      </c>
      <c r="W51" s="2" t="s">
        <v>26</v>
      </c>
      <c r="X51" s="3" t="s">
        <v>10</v>
      </c>
    </row>
    <row r="52" spans="1:24" x14ac:dyDescent="0.4">
      <c r="A52" s="11">
        <v>0</v>
      </c>
      <c r="B52" s="12">
        <v>0.182</v>
      </c>
      <c r="C52" s="26">
        <v>1820</v>
      </c>
      <c r="D52" s="4">
        <v>10000</v>
      </c>
      <c r="E52" s="35">
        <v>25.84</v>
      </c>
      <c r="F52" s="12">
        <v>54</v>
      </c>
      <c r="G52" s="35">
        <v>61.59</v>
      </c>
      <c r="H52" s="12">
        <v>2.1360000000000001</v>
      </c>
      <c r="I52" s="12">
        <v>0.99780000000000002</v>
      </c>
      <c r="J52" s="12">
        <v>0</v>
      </c>
      <c r="K52" s="7">
        <v>7.1999999999999997E-6</v>
      </c>
      <c r="M52" s="11">
        <v>0</v>
      </c>
      <c r="N52" s="37">
        <v>0.1855</v>
      </c>
      <c r="O52" s="26">
        <v>1855</v>
      </c>
      <c r="P52" s="4">
        <v>10000</v>
      </c>
      <c r="Q52" s="37">
        <v>33.08</v>
      </c>
      <c r="R52" s="12">
        <v>54</v>
      </c>
      <c r="S52" s="37">
        <v>73.3</v>
      </c>
      <c r="T52" s="12">
        <v>3.081</v>
      </c>
      <c r="U52" s="12">
        <v>1.8380000000000001</v>
      </c>
      <c r="V52" s="12">
        <v>0.99939999999999996</v>
      </c>
      <c r="W52" s="12">
        <v>0</v>
      </c>
      <c r="X52" s="7">
        <v>8.4999999999999999E-6</v>
      </c>
    </row>
    <row r="53" spans="1:24" x14ac:dyDescent="0.4">
      <c r="A53" s="11">
        <v>1</v>
      </c>
      <c r="B53" s="12">
        <v>0.1128</v>
      </c>
      <c r="C53" s="26">
        <v>1128</v>
      </c>
      <c r="D53" s="4">
        <v>10000</v>
      </c>
      <c r="E53" s="35">
        <v>24.84</v>
      </c>
      <c r="F53" s="12">
        <v>54</v>
      </c>
      <c r="G53" s="35">
        <v>60.92</v>
      </c>
      <c r="H53" s="12">
        <v>2.0920000000000001</v>
      </c>
      <c r="I53" s="12">
        <v>0.99850000000000005</v>
      </c>
      <c r="J53" s="12">
        <v>0</v>
      </c>
      <c r="K53" s="7">
        <v>6.4999999999999996E-6</v>
      </c>
      <c r="M53" s="11">
        <v>1</v>
      </c>
      <c r="N53" s="37">
        <v>0.1158</v>
      </c>
      <c r="O53" s="26">
        <v>1158</v>
      </c>
      <c r="P53" s="4">
        <v>10000</v>
      </c>
      <c r="Q53" s="37">
        <v>32.83</v>
      </c>
      <c r="R53" s="12">
        <v>54</v>
      </c>
      <c r="S53" s="37">
        <v>72.77</v>
      </c>
      <c r="T53" s="12">
        <v>3.0590000000000002</v>
      </c>
      <c r="U53" s="12">
        <v>1.893</v>
      </c>
      <c r="V53" s="12">
        <v>0.99960000000000004</v>
      </c>
      <c r="W53" s="12">
        <v>0</v>
      </c>
      <c r="X53" s="7">
        <v>7.5000000000000002E-6</v>
      </c>
    </row>
    <row r="54" spans="1:24" x14ac:dyDescent="0.4">
      <c r="A54" s="11">
        <v>2</v>
      </c>
      <c r="B54" s="12">
        <v>6.2600000000000003E-2</v>
      </c>
      <c r="C54" s="26">
        <v>626</v>
      </c>
      <c r="D54" s="4">
        <v>10000</v>
      </c>
      <c r="E54" s="35">
        <v>24.13</v>
      </c>
      <c r="F54" s="12">
        <v>54</v>
      </c>
      <c r="G54" s="35">
        <v>60.41</v>
      </c>
      <c r="H54" s="12">
        <v>2.0579999999999998</v>
      </c>
      <c r="I54" s="12">
        <v>0.99909999999999999</v>
      </c>
      <c r="J54" s="12">
        <v>0</v>
      </c>
      <c r="K54" s="7">
        <v>6.9E-6</v>
      </c>
      <c r="M54" s="11">
        <v>2</v>
      </c>
      <c r="N54" s="37">
        <v>6.3E-2</v>
      </c>
      <c r="O54" s="26">
        <v>630</v>
      </c>
      <c r="P54" s="4">
        <v>10000</v>
      </c>
      <c r="Q54" s="37">
        <v>33.01</v>
      </c>
      <c r="R54" s="12">
        <v>54</v>
      </c>
      <c r="S54" s="37">
        <v>72.23</v>
      </c>
      <c r="T54" s="12">
        <v>3.0379999999999998</v>
      </c>
      <c r="U54" s="12">
        <v>1.9279999999999999</v>
      </c>
      <c r="V54" s="12">
        <v>0.99950000000000006</v>
      </c>
      <c r="W54" s="12">
        <v>0</v>
      </c>
      <c r="X54" s="7">
        <v>8.1000000000000004E-6</v>
      </c>
    </row>
    <row r="55" spans="1:24" x14ac:dyDescent="0.4">
      <c r="A55" s="11">
        <v>3</v>
      </c>
      <c r="B55" s="12">
        <v>3.0800000000000001E-2</v>
      </c>
      <c r="C55" s="26">
        <v>308</v>
      </c>
      <c r="D55" s="4">
        <v>10000</v>
      </c>
      <c r="E55" s="35">
        <v>23.54</v>
      </c>
      <c r="F55" s="12">
        <v>54</v>
      </c>
      <c r="G55" s="35">
        <v>59.93</v>
      </c>
      <c r="H55" s="12">
        <v>2.0310000000000001</v>
      </c>
      <c r="I55" s="12">
        <v>0.99950000000000006</v>
      </c>
      <c r="J55" s="12">
        <v>0</v>
      </c>
      <c r="K55" s="7">
        <v>6.3999999999999997E-6</v>
      </c>
      <c r="M55" s="11">
        <v>3</v>
      </c>
      <c r="N55" s="37">
        <v>3.1800000000000002E-2</v>
      </c>
      <c r="O55" s="26">
        <v>318</v>
      </c>
      <c r="P55" s="4">
        <v>10000</v>
      </c>
      <c r="Q55" s="37">
        <v>32.97</v>
      </c>
      <c r="R55" s="12">
        <v>54</v>
      </c>
      <c r="S55" s="37">
        <v>71.680000000000007</v>
      </c>
      <c r="T55" s="12">
        <v>3.0230000000000001</v>
      </c>
      <c r="U55" s="12">
        <v>1.9610000000000001</v>
      </c>
      <c r="V55" s="12">
        <v>0.99950000000000006</v>
      </c>
      <c r="W55" s="12">
        <v>0</v>
      </c>
      <c r="X55" s="7">
        <v>7.6000000000000001E-6</v>
      </c>
    </row>
    <row r="56" spans="1:24" x14ac:dyDescent="0.4">
      <c r="A56" s="11">
        <v>4</v>
      </c>
      <c r="B56" s="12">
        <v>1.197E-2</v>
      </c>
      <c r="C56" s="4">
        <v>200</v>
      </c>
      <c r="D56" s="26">
        <v>16709</v>
      </c>
      <c r="E56" s="35">
        <v>23.17</v>
      </c>
      <c r="F56" s="12">
        <v>54</v>
      </c>
      <c r="G56" s="35">
        <v>59.61</v>
      </c>
      <c r="H56" s="12">
        <v>2.0150000000000001</v>
      </c>
      <c r="I56" s="12">
        <v>0.99980000000000002</v>
      </c>
      <c r="J56" s="12">
        <v>0</v>
      </c>
      <c r="K56" s="7">
        <v>6.2840000000000003E-6</v>
      </c>
      <c r="M56" s="11">
        <v>4</v>
      </c>
      <c r="N56" s="37">
        <v>1.332E-2</v>
      </c>
      <c r="O56" s="4">
        <v>200</v>
      </c>
      <c r="P56" s="26">
        <v>15014</v>
      </c>
      <c r="Q56" s="37">
        <v>32.840000000000003</v>
      </c>
      <c r="R56" s="12">
        <v>54</v>
      </c>
      <c r="S56" s="37">
        <v>71.19</v>
      </c>
      <c r="T56" s="12">
        <v>3.012</v>
      </c>
      <c r="U56" s="12">
        <v>1.98</v>
      </c>
      <c r="V56" s="12">
        <v>0.99990000000000001</v>
      </c>
      <c r="W56" s="12">
        <v>0</v>
      </c>
      <c r="X56" s="7">
        <v>7.5259999999999996E-6</v>
      </c>
    </row>
    <row r="57" spans="1:24" x14ac:dyDescent="0.4">
      <c r="A57" s="11">
        <v>5</v>
      </c>
      <c r="B57" s="12">
        <v>3.454E-3</v>
      </c>
      <c r="C57" s="4">
        <v>200</v>
      </c>
      <c r="D57" s="26">
        <v>57896</v>
      </c>
      <c r="E57" s="35">
        <v>22.95</v>
      </c>
      <c r="F57" s="12">
        <v>54</v>
      </c>
      <c r="G57" s="35">
        <v>59.36</v>
      </c>
      <c r="H57" s="12">
        <v>2.0049999999999999</v>
      </c>
      <c r="I57" s="12">
        <v>1</v>
      </c>
      <c r="J57" s="12">
        <v>0</v>
      </c>
      <c r="K57" s="7">
        <v>6.5119999999999997E-6</v>
      </c>
      <c r="M57" s="11">
        <v>5</v>
      </c>
      <c r="N57" s="37">
        <v>3.5270000000000002E-3</v>
      </c>
      <c r="O57" s="4">
        <v>200</v>
      </c>
      <c r="P57" s="26">
        <v>56704</v>
      </c>
      <c r="Q57" s="37">
        <v>32.82</v>
      </c>
      <c r="R57" s="12">
        <v>54</v>
      </c>
      <c r="S57" s="37">
        <v>70.75</v>
      </c>
      <c r="T57" s="12">
        <v>3.004</v>
      </c>
      <c r="U57" s="12">
        <v>1.992</v>
      </c>
      <c r="V57" s="12">
        <v>1</v>
      </c>
      <c r="W57" s="12">
        <v>0</v>
      </c>
      <c r="X57" s="7">
        <v>7.4420000000000001E-6</v>
      </c>
    </row>
    <row r="58" spans="1:24" ht="14.25" thickBot="1" x14ac:dyDescent="0.45">
      <c r="A58" s="13">
        <v>6</v>
      </c>
      <c r="B58" s="8">
        <v>7.7349999999999999E-4</v>
      </c>
      <c r="C58" s="9">
        <v>200</v>
      </c>
      <c r="D58" s="27">
        <v>258555</v>
      </c>
      <c r="E58" s="36">
        <v>22.89</v>
      </c>
      <c r="F58" s="8">
        <v>54</v>
      </c>
      <c r="G58" s="36">
        <v>59.21</v>
      </c>
      <c r="H58" s="8">
        <v>2.0009999999999999</v>
      </c>
      <c r="I58" s="8">
        <v>1</v>
      </c>
      <c r="J58" s="8">
        <v>0</v>
      </c>
      <c r="K58" s="10">
        <v>6.4779999999999996E-6</v>
      </c>
      <c r="M58" s="13">
        <v>6</v>
      </c>
      <c r="N58" s="38">
        <v>7.649E-4</v>
      </c>
      <c r="O58" s="9">
        <v>200</v>
      </c>
      <c r="P58" s="27">
        <v>261469</v>
      </c>
      <c r="Q58" s="38">
        <v>32.86</v>
      </c>
      <c r="R58" s="8">
        <v>54</v>
      </c>
      <c r="S58" s="38">
        <v>70.44</v>
      </c>
      <c r="T58" s="8">
        <v>3.0009999999999999</v>
      </c>
      <c r="U58" s="8">
        <v>1.998</v>
      </c>
      <c r="V58" s="8">
        <v>1</v>
      </c>
      <c r="W58" s="8">
        <v>0</v>
      </c>
      <c r="X58" s="10">
        <v>7.4120000000000004E-6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39C1-C468-4BD9-AC2C-9FFC4E2C9FCF}">
  <dimension ref="A1:L35"/>
  <sheetViews>
    <sheetView workbookViewId="0">
      <selection activeCell="S24" sqref="S24"/>
    </sheetView>
  </sheetViews>
  <sheetFormatPr defaultRowHeight="13.9" x14ac:dyDescent="0.4"/>
  <sheetData>
    <row r="1" spans="1:12" ht="14.25" thickBot="1" x14ac:dyDescent="0.45">
      <c r="A1" t="s">
        <v>85</v>
      </c>
    </row>
    <row r="2" spans="1:12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4">
      <c r="A3" s="23">
        <v>3</v>
      </c>
      <c r="B3" s="12">
        <v>0.84179999999999999</v>
      </c>
      <c r="C3" s="26">
        <v>8418</v>
      </c>
      <c r="D3" s="4">
        <v>10000</v>
      </c>
      <c r="E3" s="12">
        <v>309.7</v>
      </c>
      <c r="F3" s="37">
        <v>130200</v>
      </c>
      <c r="G3" s="12">
        <v>1.4359999999999999</v>
      </c>
      <c r="H3" s="12">
        <v>29660</v>
      </c>
      <c r="I3" s="12">
        <v>0.15959999999999999</v>
      </c>
      <c r="J3" s="12">
        <v>3.1800000000000002E-2</v>
      </c>
      <c r="K3" s="12">
        <v>0.84040000000000004</v>
      </c>
      <c r="L3" s="7">
        <v>4.908E-3</v>
      </c>
    </row>
    <row r="4" spans="1:12" x14ac:dyDescent="0.4">
      <c r="A4" s="23">
        <v>3.5</v>
      </c>
      <c r="B4" s="12">
        <v>0.60409999999999997</v>
      </c>
      <c r="C4" s="26">
        <v>6041</v>
      </c>
      <c r="D4" s="4">
        <v>10000</v>
      </c>
      <c r="E4" s="12">
        <v>365.3</v>
      </c>
      <c r="F4" s="37">
        <v>118900</v>
      </c>
      <c r="G4" s="12">
        <v>3.5720000000000001</v>
      </c>
      <c r="H4" s="12">
        <v>26840</v>
      </c>
      <c r="I4" s="12">
        <v>0.39689999999999998</v>
      </c>
      <c r="J4" s="12">
        <v>0.1237</v>
      </c>
      <c r="K4" s="12">
        <v>0.60309999999999997</v>
      </c>
      <c r="L4" s="7">
        <v>4.5100000000000001E-3</v>
      </c>
    </row>
    <row r="5" spans="1:12" x14ac:dyDescent="0.4">
      <c r="A5" s="23">
        <v>4</v>
      </c>
      <c r="B5" s="12">
        <v>0.32929999999999998</v>
      </c>
      <c r="C5" s="26">
        <v>3293</v>
      </c>
      <c r="D5" s="4">
        <v>10000</v>
      </c>
      <c r="E5" s="12">
        <v>428</v>
      </c>
      <c r="F5" s="37">
        <v>95090</v>
      </c>
      <c r="G5" s="12">
        <v>6.0389999999999997</v>
      </c>
      <c r="H5" s="12">
        <v>20900</v>
      </c>
      <c r="I5" s="12">
        <v>0.67110000000000003</v>
      </c>
      <c r="J5" s="12">
        <v>0.318</v>
      </c>
      <c r="K5" s="12">
        <v>0.32919999999999999</v>
      </c>
      <c r="L5" s="7">
        <v>3.5590000000000001E-3</v>
      </c>
    </row>
    <row r="6" spans="1:12" x14ac:dyDescent="0.4">
      <c r="A6" s="23">
        <v>4.5</v>
      </c>
      <c r="B6" s="12">
        <v>0.12</v>
      </c>
      <c r="C6" s="26">
        <v>1200</v>
      </c>
      <c r="D6" s="4">
        <v>10000</v>
      </c>
      <c r="E6" s="12">
        <v>475.2</v>
      </c>
      <c r="F6" s="37">
        <v>60620</v>
      </c>
      <c r="G6" s="12">
        <v>7.9210000000000003</v>
      </c>
      <c r="H6" s="12">
        <v>12310</v>
      </c>
      <c r="I6" s="12">
        <v>0.88019999999999998</v>
      </c>
      <c r="J6" s="12">
        <v>0.59850000000000003</v>
      </c>
      <c r="K6" s="12">
        <v>0.11990000000000001</v>
      </c>
      <c r="L6" s="7">
        <v>2.232E-3</v>
      </c>
    </row>
    <row r="7" spans="1:12" x14ac:dyDescent="0.4">
      <c r="A7" s="23">
        <v>5</v>
      </c>
      <c r="B7" s="12">
        <v>2.8299999999999999E-2</v>
      </c>
      <c r="C7" s="26">
        <v>283</v>
      </c>
      <c r="D7" s="4">
        <v>10000</v>
      </c>
      <c r="E7" s="12">
        <v>495.7</v>
      </c>
      <c r="F7" s="37">
        <v>31620</v>
      </c>
      <c r="G7" s="12">
        <v>8.7449999999999992</v>
      </c>
      <c r="H7" s="12">
        <v>5089</v>
      </c>
      <c r="I7" s="12">
        <v>0.97170000000000001</v>
      </c>
      <c r="J7" s="12">
        <v>0.83420000000000005</v>
      </c>
      <c r="K7" s="12">
        <v>2.8299999999999999E-2</v>
      </c>
      <c r="L7" s="7">
        <v>1.1150000000000001E-3</v>
      </c>
    </row>
    <row r="8" spans="1:12" x14ac:dyDescent="0.4">
      <c r="A8" s="23">
        <v>5.5</v>
      </c>
      <c r="B8" s="12">
        <v>3.5349999999999999E-3</v>
      </c>
      <c r="C8" s="4">
        <v>200</v>
      </c>
      <c r="D8" s="26">
        <v>56570</v>
      </c>
      <c r="E8" s="12">
        <v>501.2</v>
      </c>
      <c r="F8" s="37">
        <v>16350</v>
      </c>
      <c r="G8" s="12">
        <v>8.9689999999999994</v>
      </c>
      <c r="H8" s="12">
        <v>1289</v>
      </c>
      <c r="I8" s="12">
        <v>0.99650000000000005</v>
      </c>
      <c r="J8" s="12">
        <v>0.95809999999999995</v>
      </c>
      <c r="K8" s="12">
        <v>3.5179999999999999E-3</v>
      </c>
      <c r="L8" s="7">
        <v>5.1710000000000005E-4</v>
      </c>
    </row>
    <row r="9" spans="1:12" x14ac:dyDescent="0.4">
      <c r="A9" s="23">
        <v>6</v>
      </c>
      <c r="B9" s="12">
        <v>3.2420000000000002E-4</v>
      </c>
      <c r="C9" s="4">
        <v>200</v>
      </c>
      <c r="D9" s="26">
        <v>616814</v>
      </c>
      <c r="E9" s="12">
        <v>501.9</v>
      </c>
      <c r="F9" s="37">
        <v>11980</v>
      </c>
      <c r="G9" s="12">
        <v>8.9969999999999999</v>
      </c>
      <c r="H9" s="12">
        <v>202.5</v>
      </c>
      <c r="I9" s="12">
        <v>0.99970000000000003</v>
      </c>
      <c r="J9" s="12">
        <v>0.99350000000000005</v>
      </c>
      <c r="K9" s="12">
        <v>3.2420000000000002E-4</v>
      </c>
      <c r="L9" s="7">
        <v>3.4739999999999999E-4</v>
      </c>
    </row>
    <row r="10" spans="1:12" x14ac:dyDescent="0.4">
      <c r="A10" s="23">
        <v>6.5</v>
      </c>
      <c r="B10" s="12">
        <v>1.45E-5</v>
      </c>
      <c r="C10" s="4">
        <v>200</v>
      </c>
      <c r="D10" s="26">
        <v>13788629</v>
      </c>
      <c r="E10" s="12">
        <v>502</v>
      </c>
      <c r="F10" s="37">
        <v>11240</v>
      </c>
      <c r="G10" s="12">
        <v>9</v>
      </c>
      <c r="H10" s="12">
        <v>17.86</v>
      </c>
      <c r="I10" s="12">
        <v>1</v>
      </c>
      <c r="J10" s="12">
        <v>0.99950000000000006</v>
      </c>
      <c r="K10" s="12">
        <v>1.45E-5</v>
      </c>
      <c r="L10" s="7">
        <v>3.2309999999999999E-4</v>
      </c>
    </row>
    <row r="11" spans="1:12" ht="14.25" thickBot="1" x14ac:dyDescent="0.45">
      <c r="A11" s="24">
        <v>7</v>
      </c>
      <c r="B11" s="8">
        <v>4.2E-7</v>
      </c>
      <c r="C11" s="27">
        <v>21</v>
      </c>
      <c r="D11" s="9">
        <v>50000000</v>
      </c>
      <c r="E11" s="8">
        <v>502</v>
      </c>
      <c r="F11" s="38">
        <v>11180</v>
      </c>
      <c r="G11" s="8">
        <v>9</v>
      </c>
      <c r="H11" s="8">
        <v>1.7989999999999999</v>
      </c>
      <c r="I11" s="8">
        <v>1</v>
      </c>
      <c r="J11" s="8">
        <v>1</v>
      </c>
      <c r="K11" s="8">
        <v>4.2E-7</v>
      </c>
      <c r="L11" s="10">
        <v>3.9500000000000001E-4</v>
      </c>
    </row>
    <row r="13" spans="1:12" ht="14.25" thickBot="1" x14ac:dyDescent="0.45">
      <c r="A13" t="s">
        <v>29</v>
      </c>
    </row>
    <row r="14" spans="1:12" x14ac:dyDescent="0.4">
      <c r="A14" s="1" t="s">
        <v>16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21</v>
      </c>
      <c r="G14" s="2" t="s">
        <v>15</v>
      </c>
      <c r="H14" s="2" t="s">
        <v>7</v>
      </c>
      <c r="I14" s="2" t="s">
        <v>27</v>
      </c>
      <c r="J14" s="2" t="s">
        <v>20</v>
      </c>
      <c r="K14" s="2" t="s">
        <v>26</v>
      </c>
      <c r="L14" s="3" t="s">
        <v>10</v>
      </c>
    </row>
    <row r="15" spans="1:12" x14ac:dyDescent="0.4">
      <c r="A15" s="23">
        <v>3</v>
      </c>
      <c r="B15" s="12">
        <v>0.84179999999999999</v>
      </c>
      <c r="C15" s="26">
        <v>8418</v>
      </c>
      <c r="D15" s="4">
        <v>10000</v>
      </c>
      <c r="E15" s="35">
        <v>185100</v>
      </c>
      <c r="F15" s="12">
        <v>9992</v>
      </c>
      <c r="G15" s="12">
        <v>1.4359999999999999</v>
      </c>
      <c r="H15" s="12">
        <v>29660</v>
      </c>
      <c r="I15" s="12">
        <v>0.15959999999999999</v>
      </c>
      <c r="J15" s="12">
        <v>3.1800000000000002E-2</v>
      </c>
      <c r="K15" s="12">
        <v>0.84040000000000004</v>
      </c>
      <c r="L15" s="7">
        <v>1.091E-3</v>
      </c>
    </row>
    <row r="16" spans="1:12" x14ac:dyDescent="0.4">
      <c r="A16" s="23">
        <v>3.5</v>
      </c>
      <c r="B16" s="12">
        <v>0.60409999999999997</v>
      </c>
      <c r="C16" s="26">
        <v>6041</v>
      </c>
      <c r="D16" s="4">
        <v>10000</v>
      </c>
      <c r="E16" s="35">
        <v>168400</v>
      </c>
      <c r="F16" s="12">
        <v>9992</v>
      </c>
      <c r="G16" s="12">
        <v>3.5720000000000001</v>
      </c>
      <c r="H16" s="12">
        <v>26840</v>
      </c>
      <c r="I16" s="12">
        <v>0.39689999999999998</v>
      </c>
      <c r="J16" s="12">
        <v>0.1237</v>
      </c>
      <c r="K16" s="12">
        <v>0.60309999999999997</v>
      </c>
      <c r="L16" s="7">
        <v>9.301E-4</v>
      </c>
    </row>
    <row r="17" spans="1:12" x14ac:dyDescent="0.4">
      <c r="A17" s="23">
        <v>4</v>
      </c>
      <c r="B17" s="12">
        <v>0.32929999999999998</v>
      </c>
      <c r="C17" s="26">
        <v>3293</v>
      </c>
      <c r="D17" s="4">
        <v>10000</v>
      </c>
      <c r="E17" s="35">
        <v>133000</v>
      </c>
      <c r="F17" s="12">
        <v>9992</v>
      </c>
      <c r="G17" s="12">
        <v>6.0389999999999997</v>
      </c>
      <c r="H17" s="12">
        <v>20900</v>
      </c>
      <c r="I17" s="12">
        <v>0.67110000000000003</v>
      </c>
      <c r="J17" s="12">
        <v>0.318</v>
      </c>
      <c r="K17" s="12">
        <v>0.32919999999999999</v>
      </c>
      <c r="L17" s="7">
        <v>8.5669999999999995E-4</v>
      </c>
    </row>
    <row r="18" spans="1:12" x14ac:dyDescent="0.4">
      <c r="A18" s="23">
        <v>4.5</v>
      </c>
      <c r="B18" s="12">
        <v>0.12</v>
      </c>
      <c r="C18" s="26">
        <v>1200</v>
      </c>
      <c r="D18" s="4">
        <v>10000</v>
      </c>
      <c r="E18" s="35">
        <v>81700</v>
      </c>
      <c r="F18" s="12">
        <v>9992</v>
      </c>
      <c r="G18" s="12">
        <v>7.9210000000000003</v>
      </c>
      <c r="H18" s="12">
        <v>12310</v>
      </c>
      <c r="I18" s="12">
        <v>0.88019999999999998</v>
      </c>
      <c r="J18" s="12">
        <v>0.59850000000000003</v>
      </c>
      <c r="K18" s="12">
        <v>0.11990000000000001</v>
      </c>
      <c r="L18" s="7">
        <v>7.0580000000000003E-4</v>
      </c>
    </row>
    <row r="19" spans="1:12" x14ac:dyDescent="0.4">
      <c r="A19" s="23">
        <v>5</v>
      </c>
      <c r="B19" s="12">
        <v>2.8299999999999999E-2</v>
      </c>
      <c r="C19" s="26">
        <v>283</v>
      </c>
      <c r="D19" s="4">
        <v>10000</v>
      </c>
      <c r="E19" s="35">
        <v>38530</v>
      </c>
      <c r="F19" s="12">
        <v>9992</v>
      </c>
      <c r="G19" s="12">
        <v>8.7449999999999992</v>
      </c>
      <c r="H19" s="12">
        <v>5089</v>
      </c>
      <c r="I19" s="12">
        <v>0.97170000000000001</v>
      </c>
      <c r="J19" s="12">
        <v>0.83420000000000005</v>
      </c>
      <c r="K19" s="12">
        <v>2.8299999999999999E-2</v>
      </c>
      <c r="L19" s="7">
        <v>5.7109999999999995E-4</v>
      </c>
    </row>
    <row r="20" spans="1:12" x14ac:dyDescent="0.4">
      <c r="A20" s="23">
        <v>5.5</v>
      </c>
      <c r="B20" s="12">
        <v>3.5349999999999999E-3</v>
      </c>
      <c r="C20" s="4">
        <v>200</v>
      </c>
      <c r="D20" s="26">
        <v>56570</v>
      </c>
      <c r="E20" s="35">
        <v>15790</v>
      </c>
      <c r="F20" s="12">
        <v>9992</v>
      </c>
      <c r="G20" s="12">
        <v>8.9689999999999994</v>
      </c>
      <c r="H20" s="12">
        <v>1289</v>
      </c>
      <c r="I20" s="12">
        <v>0.99650000000000005</v>
      </c>
      <c r="J20" s="12">
        <v>0.95809999999999995</v>
      </c>
      <c r="K20" s="12">
        <v>3.5179999999999999E-3</v>
      </c>
      <c r="L20" s="7">
        <v>5.0230000000000001E-4</v>
      </c>
    </row>
    <row r="21" spans="1:12" x14ac:dyDescent="0.4">
      <c r="A21" s="23">
        <v>6</v>
      </c>
      <c r="B21" s="12">
        <v>3.2420000000000002E-4</v>
      </c>
      <c r="C21" s="4">
        <v>200</v>
      </c>
      <c r="D21" s="26">
        <v>616814</v>
      </c>
      <c r="E21" s="35">
        <v>9284</v>
      </c>
      <c r="F21" s="12">
        <v>9992</v>
      </c>
      <c r="G21" s="12">
        <v>8.9969999999999999</v>
      </c>
      <c r="H21" s="12">
        <v>202.5</v>
      </c>
      <c r="I21" s="12">
        <v>0.99970000000000003</v>
      </c>
      <c r="J21" s="12">
        <v>0.99350000000000005</v>
      </c>
      <c r="K21" s="12">
        <v>3.2420000000000002E-4</v>
      </c>
      <c r="L21" s="7">
        <v>5.1290000000000005E-4</v>
      </c>
    </row>
    <row r="22" spans="1:12" x14ac:dyDescent="0.4">
      <c r="A22" s="23">
        <v>6.5</v>
      </c>
      <c r="B22" s="12">
        <v>1.45E-5</v>
      </c>
      <c r="C22" s="4">
        <v>200</v>
      </c>
      <c r="D22" s="26">
        <v>13788629</v>
      </c>
      <c r="E22" s="35">
        <v>8177</v>
      </c>
      <c r="F22" s="12">
        <v>9992</v>
      </c>
      <c r="G22" s="12">
        <v>9</v>
      </c>
      <c r="H22" s="12">
        <v>17.86</v>
      </c>
      <c r="I22" s="12">
        <v>1</v>
      </c>
      <c r="J22" s="12">
        <v>0.99950000000000006</v>
      </c>
      <c r="K22" s="12">
        <v>1.45E-5</v>
      </c>
      <c r="L22" s="7">
        <v>5.0920000000000002E-4</v>
      </c>
    </row>
    <row r="23" spans="1:12" ht="14.25" thickBot="1" x14ac:dyDescent="0.45">
      <c r="A23" s="24">
        <v>7</v>
      </c>
      <c r="B23" s="8">
        <v>4.2E-7</v>
      </c>
      <c r="C23" s="27">
        <v>21</v>
      </c>
      <c r="D23" s="9">
        <v>50000000</v>
      </c>
      <c r="E23" s="36">
        <v>8080</v>
      </c>
      <c r="F23" s="8">
        <v>9992</v>
      </c>
      <c r="G23" s="8">
        <v>9</v>
      </c>
      <c r="H23" s="8">
        <v>1.7989999999999999</v>
      </c>
      <c r="I23" s="8">
        <v>1</v>
      </c>
      <c r="J23" s="8">
        <v>1</v>
      </c>
      <c r="K23" s="8">
        <v>4.2E-7</v>
      </c>
      <c r="L23" s="10">
        <v>4.2499999999999998E-4</v>
      </c>
    </row>
    <row r="25" spans="1:12" ht="14.25" thickBot="1" x14ac:dyDescent="0.45">
      <c r="A25" t="s">
        <v>91</v>
      </c>
      <c r="D25" t="s">
        <v>94</v>
      </c>
    </row>
    <row r="26" spans="1:12" x14ac:dyDescent="0.4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21</v>
      </c>
      <c r="G26" s="2" t="s">
        <v>15</v>
      </c>
      <c r="H26" s="2" t="s">
        <v>7</v>
      </c>
      <c r="I26" s="2" t="s">
        <v>27</v>
      </c>
      <c r="J26" s="2" t="s">
        <v>20</v>
      </c>
      <c r="K26" s="2" t="s">
        <v>26</v>
      </c>
      <c r="L26" s="3" t="s">
        <v>10</v>
      </c>
    </row>
    <row r="27" spans="1:12" x14ac:dyDescent="0.4">
      <c r="A27" s="23">
        <v>3</v>
      </c>
      <c r="B27" s="12">
        <v>0.71450000000000002</v>
      </c>
      <c r="C27" s="26">
        <v>7145</v>
      </c>
      <c r="D27" s="4">
        <v>10000</v>
      </c>
      <c r="E27" s="12">
        <v>571800</v>
      </c>
      <c r="F27" s="12">
        <v>9992</v>
      </c>
      <c r="G27" s="12">
        <v>2.6030000000000002</v>
      </c>
      <c r="H27" s="12">
        <v>71990</v>
      </c>
      <c r="I27" s="12">
        <v>0.28920000000000001</v>
      </c>
      <c r="J27" s="12">
        <v>3.1800000000000002E-2</v>
      </c>
      <c r="K27" s="12">
        <v>0.71120000000000005</v>
      </c>
      <c r="L27" s="7">
        <v>1.441E-3</v>
      </c>
    </row>
    <row r="28" spans="1:12" x14ac:dyDescent="0.4">
      <c r="A28" s="23">
        <v>3.5</v>
      </c>
      <c r="B28" s="12">
        <v>0.4284</v>
      </c>
      <c r="C28" s="26">
        <v>4284</v>
      </c>
      <c r="D28" s="4">
        <v>10000</v>
      </c>
      <c r="E28" s="12">
        <v>518500</v>
      </c>
      <c r="F28" s="12">
        <v>9992</v>
      </c>
      <c r="G28" s="12">
        <v>5.16</v>
      </c>
      <c r="H28" s="12">
        <v>65160</v>
      </c>
      <c r="I28" s="12">
        <v>0.57340000000000002</v>
      </c>
      <c r="J28" s="12">
        <v>0.1237</v>
      </c>
      <c r="K28" s="12">
        <v>0.42759999999999998</v>
      </c>
      <c r="L28" s="7">
        <v>1.353E-3</v>
      </c>
    </row>
    <row r="29" spans="1:12" x14ac:dyDescent="0.4">
      <c r="A29" s="23">
        <v>4</v>
      </c>
      <c r="B29" s="12">
        <v>0.1754</v>
      </c>
      <c r="C29" s="26">
        <v>1754</v>
      </c>
      <c r="D29" s="4">
        <v>10000</v>
      </c>
      <c r="E29" s="12">
        <v>405400</v>
      </c>
      <c r="F29" s="12">
        <v>9992</v>
      </c>
      <c r="G29" s="12">
        <v>7.4279999999999999</v>
      </c>
      <c r="H29" s="12">
        <v>50710</v>
      </c>
      <c r="I29" s="12">
        <v>0.82540000000000002</v>
      </c>
      <c r="J29" s="12">
        <v>0.31809999999999999</v>
      </c>
      <c r="K29" s="12">
        <v>0.17510000000000001</v>
      </c>
      <c r="L29" s="7">
        <v>1.1379999999999999E-3</v>
      </c>
    </row>
    <row r="30" spans="1:12" x14ac:dyDescent="0.4">
      <c r="A30" s="23">
        <v>4.5</v>
      </c>
      <c r="B30" s="12">
        <v>4.41E-2</v>
      </c>
      <c r="C30" s="26">
        <v>441</v>
      </c>
      <c r="D30" s="4">
        <v>10000</v>
      </c>
      <c r="E30" s="12">
        <v>242000</v>
      </c>
      <c r="F30" s="12">
        <v>9992</v>
      </c>
      <c r="G30" s="12">
        <v>8.6129999999999995</v>
      </c>
      <c r="H30" s="12">
        <v>29850</v>
      </c>
      <c r="I30" s="12">
        <v>0.95720000000000005</v>
      </c>
      <c r="J30" s="12">
        <v>0.59870000000000001</v>
      </c>
      <c r="K30" s="12">
        <v>4.3999999999999997E-2</v>
      </c>
      <c r="L30" s="7">
        <v>8.3109999999999998E-4</v>
      </c>
    </row>
    <row r="31" spans="1:12" x14ac:dyDescent="0.4">
      <c r="A31" s="23">
        <v>5</v>
      </c>
      <c r="B31" s="12">
        <v>6.1149999999999998E-3</v>
      </c>
      <c r="C31" s="4">
        <v>200</v>
      </c>
      <c r="D31" s="26">
        <v>32705</v>
      </c>
      <c r="E31" s="12">
        <v>103100</v>
      </c>
      <c r="F31" s="12">
        <v>9992</v>
      </c>
      <c r="G31" s="12">
        <v>8.9469999999999992</v>
      </c>
      <c r="H31" s="12">
        <v>12130</v>
      </c>
      <c r="I31" s="12">
        <v>0.99419999999999997</v>
      </c>
      <c r="J31" s="12">
        <v>0.83699999999999997</v>
      </c>
      <c r="K31" s="12">
        <v>6.0850000000000001E-3</v>
      </c>
      <c r="L31" s="7">
        <v>5.7850000000000002E-4</v>
      </c>
    </row>
    <row r="32" spans="1:12" x14ac:dyDescent="0.4">
      <c r="A32" s="23">
        <v>5.5</v>
      </c>
      <c r="B32" s="12">
        <v>6.1729999999999999E-4</v>
      </c>
      <c r="C32" s="4">
        <v>200</v>
      </c>
      <c r="D32" s="26">
        <v>323966</v>
      </c>
      <c r="E32" s="12">
        <v>32220</v>
      </c>
      <c r="F32" s="12">
        <v>9992</v>
      </c>
      <c r="G32" s="12">
        <v>8.9949999999999992</v>
      </c>
      <c r="H32" s="12">
        <v>3083</v>
      </c>
      <c r="I32" s="12">
        <v>0.99950000000000006</v>
      </c>
      <c r="J32" s="12">
        <v>0.95860000000000001</v>
      </c>
      <c r="K32" s="12">
        <v>6.1430000000000002E-4</v>
      </c>
      <c r="L32" s="7">
        <v>4.4180000000000001E-4</v>
      </c>
    </row>
    <row r="33" spans="1:12" x14ac:dyDescent="0.4">
      <c r="A33" s="23">
        <v>6</v>
      </c>
      <c r="B33" s="12">
        <v>3.116E-5</v>
      </c>
      <c r="C33" s="4">
        <v>200</v>
      </c>
      <c r="D33" s="26">
        <v>6418119</v>
      </c>
      <c r="E33" s="12">
        <v>11820</v>
      </c>
      <c r="F33" s="12">
        <v>9992</v>
      </c>
      <c r="G33" s="12">
        <v>9</v>
      </c>
      <c r="H33" s="12">
        <v>478.6</v>
      </c>
      <c r="I33" s="12">
        <v>1</v>
      </c>
      <c r="J33" s="12">
        <v>0.99360000000000004</v>
      </c>
      <c r="K33" s="12">
        <v>3.1010000000000003E-5</v>
      </c>
      <c r="L33" s="7">
        <v>4.0749999999999998E-4</v>
      </c>
    </row>
    <row r="34" spans="1:12" x14ac:dyDescent="0.4">
      <c r="A34" s="23">
        <v>6.5</v>
      </c>
      <c r="B34" s="12">
        <v>1.3200000000000001E-6</v>
      </c>
      <c r="C34" s="26">
        <v>66</v>
      </c>
      <c r="D34" s="4">
        <v>50000000</v>
      </c>
      <c r="E34" s="12">
        <v>8392</v>
      </c>
      <c r="F34" s="12">
        <v>9992</v>
      </c>
      <c r="G34" s="12">
        <v>9</v>
      </c>
      <c r="H34" s="12">
        <v>41.36</v>
      </c>
      <c r="I34" s="12">
        <v>1</v>
      </c>
      <c r="J34" s="12">
        <v>0.99950000000000006</v>
      </c>
      <c r="K34" s="12">
        <v>1.3E-6</v>
      </c>
      <c r="L34" s="7">
        <v>4.771E-4</v>
      </c>
    </row>
    <row r="35" spans="1:12" ht="14.25" thickBot="1" x14ac:dyDescent="0.45">
      <c r="A35" s="24">
        <v>7</v>
      </c>
      <c r="B35" s="8">
        <v>2E-8</v>
      </c>
      <c r="C35" s="27">
        <v>1</v>
      </c>
      <c r="D35" s="9">
        <v>50000000</v>
      </c>
      <c r="E35" s="8">
        <v>8090</v>
      </c>
      <c r="F35" s="8">
        <v>9992</v>
      </c>
      <c r="G35" s="8">
        <v>9</v>
      </c>
      <c r="H35" s="8">
        <v>2.9180000000000001</v>
      </c>
      <c r="I35" s="8">
        <v>1</v>
      </c>
      <c r="J35" s="8">
        <v>1</v>
      </c>
      <c r="K35" s="8">
        <v>2E-8</v>
      </c>
      <c r="L35" s="10">
        <v>4.1790000000000002E-4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587F-5F72-42AA-9C1D-0DC9F2FB9E27}">
  <dimension ref="A1:AQ63"/>
  <sheetViews>
    <sheetView workbookViewId="0">
      <selection activeCell="J11" sqref="J11"/>
    </sheetView>
  </sheetViews>
  <sheetFormatPr defaultRowHeight="13.9" x14ac:dyDescent="0.4"/>
  <cols>
    <col min="9" max="9" width="11" customWidth="1"/>
    <col min="20" max="20" width="11" customWidth="1"/>
    <col min="31" max="31" width="11" customWidth="1"/>
    <col min="42" max="42" width="11" customWidth="1"/>
  </cols>
  <sheetData>
    <row r="1" spans="1:43" ht="14.25" thickBot="1" x14ac:dyDescent="0.45">
      <c r="A1" t="s">
        <v>107</v>
      </c>
      <c r="I1" s="66" t="s">
        <v>98</v>
      </c>
      <c r="L1" t="s">
        <v>107</v>
      </c>
      <c r="T1" s="66" t="s">
        <v>99</v>
      </c>
      <c r="W1" t="s">
        <v>96</v>
      </c>
      <c r="AE1" s="66" t="s">
        <v>100</v>
      </c>
      <c r="AH1" t="s">
        <v>107</v>
      </c>
      <c r="AP1" s="66" t="s">
        <v>101</v>
      </c>
    </row>
    <row r="2" spans="1:43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2" t="s">
        <v>102</v>
      </c>
      <c r="J2" s="3" t="s">
        <v>10</v>
      </c>
      <c r="L2" s="1" t="s">
        <v>16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20</v>
      </c>
      <c r="T2" s="2" t="s">
        <v>102</v>
      </c>
      <c r="U2" s="3" t="s">
        <v>10</v>
      </c>
      <c r="W2" s="1" t="s">
        <v>16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20</v>
      </c>
      <c r="AE2" s="2" t="s">
        <v>102</v>
      </c>
      <c r="AF2" s="3" t="s">
        <v>10</v>
      </c>
      <c r="AH2" s="1" t="s">
        <v>16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7</v>
      </c>
      <c r="AO2" s="2" t="s">
        <v>20</v>
      </c>
      <c r="AP2" s="2" t="s">
        <v>102</v>
      </c>
      <c r="AQ2" s="3" t="s">
        <v>10</v>
      </c>
    </row>
    <row r="3" spans="1:43" x14ac:dyDescent="0.4">
      <c r="A3" s="23">
        <v>2</v>
      </c>
      <c r="B3" s="35">
        <v>4.1399999999999999E-2</v>
      </c>
      <c r="C3" s="26">
        <v>414</v>
      </c>
      <c r="D3" s="4">
        <v>10000</v>
      </c>
      <c r="E3" s="12">
        <v>763300</v>
      </c>
      <c r="F3" s="12">
        <v>85570</v>
      </c>
      <c r="G3" s="12">
        <v>5036</v>
      </c>
      <c r="H3" s="12">
        <v>0.35499999999999998</v>
      </c>
      <c r="I3" s="35">
        <v>0</v>
      </c>
      <c r="J3" s="7">
        <v>1.3600000000000001E-3</v>
      </c>
      <c r="L3" s="23">
        <v>2</v>
      </c>
      <c r="M3" s="35">
        <v>4.1500000000000002E-2</v>
      </c>
      <c r="N3" s="26">
        <v>415</v>
      </c>
      <c r="O3" s="4">
        <v>10000</v>
      </c>
      <c r="P3" s="12">
        <v>790800</v>
      </c>
      <c r="Q3" s="12">
        <v>88580</v>
      </c>
      <c r="R3" s="12">
        <v>5373</v>
      </c>
      <c r="S3" s="12">
        <v>0.31180000000000002</v>
      </c>
      <c r="T3" s="35">
        <v>8.0000000000000004E-4</v>
      </c>
      <c r="U3" s="7">
        <v>1.5640000000000001E-3</v>
      </c>
      <c r="W3" s="23">
        <v>2</v>
      </c>
      <c r="X3" s="35">
        <v>4.1500000000000002E-2</v>
      </c>
      <c r="Y3" s="26">
        <v>415</v>
      </c>
      <c r="Z3" s="4">
        <v>10000</v>
      </c>
      <c r="AA3" s="12">
        <v>789900</v>
      </c>
      <c r="AB3" s="12">
        <v>88490</v>
      </c>
      <c r="AC3" s="12">
        <v>5368</v>
      </c>
      <c r="AD3" s="12">
        <v>0.31269999999999998</v>
      </c>
      <c r="AE3" s="35">
        <v>6.4999999999999997E-3</v>
      </c>
      <c r="AF3" s="7">
        <v>1.588E-3</v>
      </c>
      <c r="AH3" s="23">
        <v>2</v>
      </c>
      <c r="AI3" s="35">
        <v>4.1500000000000002E-2</v>
      </c>
      <c r="AJ3" s="26">
        <v>415</v>
      </c>
      <c r="AK3" s="4">
        <v>10000</v>
      </c>
      <c r="AL3" s="12">
        <v>754700</v>
      </c>
      <c r="AM3" s="12">
        <v>84930</v>
      </c>
      <c r="AN3" s="12">
        <v>5154</v>
      </c>
      <c r="AO3" s="12">
        <v>0.35139999999999999</v>
      </c>
      <c r="AP3" s="35">
        <v>0.14099999999999999</v>
      </c>
      <c r="AQ3" s="7">
        <v>1.5460000000000001E-3</v>
      </c>
    </row>
    <row r="4" spans="1:43" x14ac:dyDescent="0.4">
      <c r="A4" s="23">
        <v>2.5</v>
      </c>
      <c r="B4" s="35">
        <v>1.192E-2</v>
      </c>
      <c r="C4" s="4">
        <v>200</v>
      </c>
      <c r="D4" s="26">
        <v>16784</v>
      </c>
      <c r="E4" s="12">
        <v>583900</v>
      </c>
      <c r="F4" s="12">
        <v>65120</v>
      </c>
      <c r="G4" s="12">
        <v>3827</v>
      </c>
      <c r="H4" s="12">
        <v>0.50990000000000002</v>
      </c>
      <c r="I4" s="35">
        <v>1.7870000000000001E-4</v>
      </c>
      <c r="J4" s="7">
        <v>1.034E-3</v>
      </c>
      <c r="L4" s="23">
        <v>2.5</v>
      </c>
      <c r="M4" s="35">
        <v>1.5180000000000001E-2</v>
      </c>
      <c r="N4" s="4">
        <v>200</v>
      </c>
      <c r="O4" s="26">
        <v>13178</v>
      </c>
      <c r="P4" s="12">
        <v>623900</v>
      </c>
      <c r="Q4" s="12">
        <v>69630</v>
      </c>
      <c r="R4" s="12">
        <v>4219</v>
      </c>
      <c r="S4" s="12">
        <v>0.45979999999999999</v>
      </c>
      <c r="T4" s="35">
        <v>4.5529999999999998E-3</v>
      </c>
      <c r="U4" s="7">
        <v>1.353E-3</v>
      </c>
      <c r="W4" s="23">
        <v>2.5</v>
      </c>
      <c r="X4" s="35">
        <v>1.5180000000000001E-2</v>
      </c>
      <c r="Y4" s="4">
        <v>200</v>
      </c>
      <c r="Z4" s="26">
        <v>13178</v>
      </c>
      <c r="AA4" s="12">
        <v>621500</v>
      </c>
      <c r="AB4" s="12">
        <v>69410</v>
      </c>
      <c r="AC4" s="12">
        <v>4206</v>
      </c>
      <c r="AD4" s="12">
        <v>0.46229999999999999</v>
      </c>
      <c r="AE4" s="35">
        <v>2.793E-2</v>
      </c>
      <c r="AF4" s="7">
        <v>1.421E-3</v>
      </c>
      <c r="AH4" s="23">
        <v>2.5</v>
      </c>
      <c r="AI4" s="35">
        <v>1.5180000000000001E-2</v>
      </c>
      <c r="AJ4" s="4">
        <v>200</v>
      </c>
      <c r="AK4" s="26">
        <v>13178</v>
      </c>
      <c r="AL4" s="12">
        <v>571700</v>
      </c>
      <c r="AM4" s="12">
        <v>64540</v>
      </c>
      <c r="AN4" s="12">
        <v>3914</v>
      </c>
      <c r="AO4" s="12">
        <v>0.51939999999999997</v>
      </c>
      <c r="AP4" s="35">
        <v>0.27700000000000002</v>
      </c>
      <c r="AQ4" s="7">
        <v>1.3129999999999999E-3</v>
      </c>
    </row>
    <row r="5" spans="1:43" x14ac:dyDescent="0.4">
      <c r="A5" s="23">
        <v>3</v>
      </c>
      <c r="B5" s="35">
        <v>4.0029999999999996E-3</v>
      </c>
      <c r="C5" s="4">
        <v>200</v>
      </c>
      <c r="D5" s="26">
        <v>49967</v>
      </c>
      <c r="E5" s="12">
        <v>393400</v>
      </c>
      <c r="F5" s="12">
        <v>43410</v>
      </c>
      <c r="G5" s="12">
        <v>2544</v>
      </c>
      <c r="H5" s="12">
        <v>0.67430000000000001</v>
      </c>
      <c r="I5" s="35">
        <v>2.8219999999999999E-3</v>
      </c>
      <c r="J5" s="7">
        <v>7.002E-4</v>
      </c>
      <c r="L5" s="23">
        <v>3</v>
      </c>
      <c r="M5" s="35">
        <v>4.2630000000000003E-3</v>
      </c>
      <c r="N5" s="4">
        <v>200</v>
      </c>
      <c r="O5" s="26">
        <v>46920</v>
      </c>
      <c r="P5" s="12">
        <v>436000</v>
      </c>
      <c r="Q5" s="12">
        <v>48310</v>
      </c>
      <c r="R5" s="12">
        <v>2920</v>
      </c>
      <c r="S5" s="12">
        <v>0.62639999999999996</v>
      </c>
      <c r="T5" s="35">
        <v>2.0549999999999999E-2</v>
      </c>
      <c r="U5" s="7">
        <v>9.8729999999999998E-4</v>
      </c>
      <c r="W5" s="23">
        <v>3</v>
      </c>
      <c r="X5" s="35">
        <v>4.2630000000000003E-3</v>
      </c>
      <c r="Y5" s="4">
        <v>200</v>
      </c>
      <c r="Z5" s="26">
        <v>46920</v>
      </c>
      <c r="AA5" s="12">
        <v>429500</v>
      </c>
      <c r="AB5" s="12">
        <v>47740</v>
      </c>
      <c r="AC5" s="12">
        <v>2886</v>
      </c>
      <c r="AD5" s="12">
        <v>0.6331</v>
      </c>
      <c r="AE5" s="35">
        <v>9.4219999999999998E-2</v>
      </c>
      <c r="AF5" s="7">
        <v>9.5060000000000001E-4</v>
      </c>
      <c r="AH5" s="23">
        <v>3</v>
      </c>
      <c r="AI5" s="35">
        <v>4.2729999999999999E-3</v>
      </c>
      <c r="AJ5" s="4">
        <v>200</v>
      </c>
      <c r="AK5" s="26">
        <v>46803</v>
      </c>
      <c r="AL5" s="12">
        <v>385000</v>
      </c>
      <c r="AM5" s="12">
        <v>43790</v>
      </c>
      <c r="AN5" s="12">
        <v>2651</v>
      </c>
      <c r="AO5" s="12">
        <v>0.68889999999999996</v>
      </c>
      <c r="AP5" s="35">
        <v>0.45629999999999998</v>
      </c>
      <c r="AQ5" s="7">
        <v>8.7589999999999999E-4</v>
      </c>
    </row>
    <row r="6" spans="1:43" x14ac:dyDescent="0.4">
      <c r="A6" s="23">
        <v>3.5</v>
      </c>
      <c r="B6" s="35">
        <v>7.5860000000000001E-4</v>
      </c>
      <c r="C6" s="4">
        <v>200</v>
      </c>
      <c r="D6" s="26">
        <v>263638</v>
      </c>
      <c r="E6" s="12">
        <v>229900</v>
      </c>
      <c r="F6" s="12">
        <v>24790</v>
      </c>
      <c r="G6" s="12">
        <v>1443</v>
      </c>
      <c r="H6" s="12">
        <v>0.81540000000000001</v>
      </c>
      <c r="I6" s="35">
        <v>1.6709999999999999E-2</v>
      </c>
      <c r="J6" s="7">
        <v>4.1360000000000002E-4</v>
      </c>
      <c r="L6" s="23">
        <v>3.5</v>
      </c>
      <c r="M6" s="35">
        <v>8.9990000000000003E-4</v>
      </c>
      <c r="N6" s="4">
        <v>200</v>
      </c>
      <c r="O6" s="26">
        <v>222257</v>
      </c>
      <c r="P6" s="12">
        <v>264800</v>
      </c>
      <c r="Q6" s="12">
        <v>28960</v>
      </c>
      <c r="R6" s="12">
        <v>1741</v>
      </c>
      <c r="S6" s="12">
        <v>0.77810000000000001</v>
      </c>
      <c r="T6" s="35">
        <v>7.2660000000000002E-2</v>
      </c>
      <c r="U6" s="7">
        <v>5.2209999999999995E-4</v>
      </c>
      <c r="W6" s="23">
        <v>3.5</v>
      </c>
      <c r="X6" s="35">
        <v>8.9990000000000003E-4</v>
      </c>
      <c r="Y6" s="4">
        <v>200</v>
      </c>
      <c r="Z6" s="26">
        <v>222257</v>
      </c>
      <c r="AA6" s="12">
        <v>256500</v>
      </c>
      <c r="AB6" s="12">
        <v>28390</v>
      </c>
      <c r="AC6" s="12">
        <v>1707</v>
      </c>
      <c r="AD6" s="12">
        <v>0.78710000000000002</v>
      </c>
      <c r="AE6" s="35">
        <v>0.23419999999999999</v>
      </c>
      <c r="AF6" s="7">
        <v>5.0819999999999999E-4</v>
      </c>
      <c r="AH6" s="23">
        <v>3.5</v>
      </c>
      <c r="AI6" s="35">
        <v>9.1089999999999997E-4</v>
      </c>
      <c r="AJ6" s="4">
        <v>200</v>
      </c>
      <c r="AK6" s="26">
        <v>219566</v>
      </c>
      <c r="AL6" s="12">
        <v>230500</v>
      </c>
      <c r="AM6" s="12">
        <v>26570</v>
      </c>
      <c r="AN6" s="12">
        <v>1602</v>
      </c>
      <c r="AO6" s="12">
        <v>0.82609999999999995</v>
      </c>
      <c r="AP6" s="35">
        <v>0.62290000000000001</v>
      </c>
      <c r="AQ6" s="7">
        <v>4.7120000000000002E-4</v>
      </c>
    </row>
    <row r="7" spans="1:43" x14ac:dyDescent="0.4">
      <c r="A7" s="23">
        <v>4</v>
      </c>
      <c r="B7" s="35">
        <v>1.211E-4</v>
      </c>
      <c r="C7" s="4">
        <v>200</v>
      </c>
      <c r="D7" s="26">
        <v>1650988</v>
      </c>
      <c r="E7" s="12">
        <v>113600</v>
      </c>
      <c r="F7" s="12">
        <v>11620</v>
      </c>
      <c r="G7" s="12">
        <v>664.8</v>
      </c>
      <c r="H7" s="12">
        <v>0.91549999999999998</v>
      </c>
      <c r="I7" s="35">
        <v>6.1719999999999997E-2</v>
      </c>
      <c r="J7" s="7">
        <v>2.086E-4</v>
      </c>
      <c r="L7" s="23">
        <v>4</v>
      </c>
      <c r="M7" s="35">
        <v>1.5459999999999999E-4</v>
      </c>
      <c r="N7" s="4">
        <v>200</v>
      </c>
      <c r="O7" s="26">
        <v>1293590</v>
      </c>
      <c r="P7" s="12">
        <v>136700</v>
      </c>
      <c r="Q7" s="12">
        <v>14630</v>
      </c>
      <c r="R7" s="12">
        <v>868.5</v>
      </c>
      <c r="S7" s="12">
        <v>0.89129999999999998</v>
      </c>
      <c r="T7" s="35">
        <v>0.1893</v>
      </c>
      <c r="U7" s="7">
        <v>2.6640000000000002E-4</v>
      </c>
      <c r="W7" s="23">
        <v>4</v>
      </c>
      <c r="X7" s="35">
        <v>1.5459999999999999E-4</v>
      </c>
      <c r="Y7" s="4">
        <v>200</v>
      </c>
      <c r="Z7" s="26">
        <v>1293590</v>
      </c>
      <c r="AA7" s="12">
        <v>131300</v>
      </c>
      <c r="AB7" s="12">
        <v>14570</v>
      </c>
      <c r="AC7" s="12">
        <v>865.4</v>
      </c>
      <c r="AD7" s="12">
        <v>0.89849999999999997</v>
      </c>
      <c r="AE7" s="35">
        <v>0.43120000000000003</v>
      </c>
      <c r="AF7" s="7">
        <v>2.6370000000000001E-4</v>
      </c>
      <c r="AH7" s="23">
        <v>4</v>
      </c>
      <c r="AI7" s="35">
        <v>1.563E-4</v>
      </c>
      <c r="AJ7" s="4">
        <v>200</v>
      </c>
      <c r="AK7" s="26">
        <v>1279871</v>
      </c>
      <c r="AL7" s="12">
        <v>123000</v>
      </c>
      <c r="AM7" s="12">
        <v>14540</v>
      </c>
      <c r="AN7" s="12">
        <v>867.6</v>
      </c>
      <c r="AO7" s="12">
        <v>0.91759999999999997</v>
      </c>
      <c r="AP7" s="35">
        <v>0.75509999999999999</v>
      </c>
      <c r="AQ7" s="7">
        <v>2.5569999999999998E-4</v>
      </c>
    </row>
    <row r="8" spans="1:43" x14ac:dyDescent="0.4">
      <c r="A8" s="23">
        <v>4.5</v>
      </c>
      <c r="B8" s="35">
        <v>1.562E-5</v>
      </c>
      <c r="C8" s="4">
        <v>200</v>
      </c>
      <c r="D8" s="26">
        <v>12801525</v>
      </c>
      <c r="E8" s="12">
        <v>50380</v>
      </c>
      <c r="F8" s="12">
        <v>4631</v>
      </c>
      <c r="G8" s="12">
        <v>251.2</v>
      </c>
      <c r="H8" s="12">
        <v>0.96919999999999995</v>
      </c>
      <c r="I8" s="35">
        <v>0.1671</v>
      </c>
      <c r="J8" s="7">
        <v>9.5169999999999999E-5</v>
      </c>
      <c r="L8" s="23">
        <v>4.5</v>
      </c>
      <c r="M8" s="35">
        <v>1.9199999999999999E-5</v>
      </c>
      <c r="N8" s="4">
        <v>200</v>
      </c>
      <c r="O8" s="26">
        <v>10416970</v>
      </c>
      <c r="P8" s="12">
        <v>61050</v>
      </c>
      <c r="Q8" s="12">
        <v>6398</v>
      </c>
      <c r="R8" s="12">
        <v>366.1</v>
      </c>
      <c r="S8" s="12">
        <v>0.95750000000000002</v>
      </c>
      <c r="T8" s="35">
        <v>0.37640000000000001</v>
      </c>
      <c r="U8" s="7">
        <v>1.216E-4</v>
      </c>
      <c r="W8" s="23">
        <v>4.5</v>
      </c>
      <c r="X8" s="35">
        <v>1.9199999999999999E-5</v>
      </c>
      <c r="Y8" s="4">
        <v>200</v>
      </c>
      <c r="Z8" s="26">
        <v>10416970</v>
      </c>
      <c r="AA8" s="12">
        <v>59550</v>
      </c>
      <c r="AB8" s="12">
        <v>6827</v>
      </c>
      <c r="AC8" s="12">
        <v>392.7</v>
      </c>
      <c r="AD8" s="12">
        <v>0.96120000000000005</v>
      </c>
      <c r="AE8" s="35">
        <v>0.64319999999999999</v>
      </c>
      <c r="AF8" s="7">
        <v>1.26E-4</v>
      </c>
      <c r="AH8" s="23">
        <v>4.5</v>
      </c>
      <c r="AI8" s="35">
        <v>1.942E-5</v>
      </c>
      <c r="AJ8" s="4">
        <v>200</v>
      </c>
      <c r="AK8" s="26">
        <v>10297201</v>
      </c>
      <c r="AL8" s="12">
        <v>59690</v>
      </c>
      <c r="AM8" s="12">
        <v>7413</v>
      </c>
      <c r="AN8" s="12">
        <v>430.7</v>
      </c>
      <c r="AO8" s="12">
        <v>0.96779999999999999</v>
      </c>
      <c r="AP8" s="35">
        <v>0.85019999999999996</v>
      </c>
      <c r="AQ8" s="7">
        <v>1.3109999999999999E-4</v>
      </c>
    </row>
    <row r="9" spans="1:43" x14ac:dyDescent="0.4">
      <c r="A9" s="23">
        <v>5</v>
      </c>
      <c r="B9" s="35">
        <v>1.08E-6</v>
      </c>
      <c r="C9" s="26">
        <v>54</v>
      </c>
      <c r="D9" s="4">
        <v>50000000</v>
      </c>
      <c r="E9" s="12">
        <v>22730</v>
      </c>
      <c r="F9" s="12">
        <v>1831</v>
      </c>
      <c r="G9" s="12">
        <v>84.67</v>
      </c>
      <c r="H9" s="12">
        <v>0.99139999999999995</v>
      </c>
      <c r="I9" s="35">
        <v>0.34110000000000001</v>
      </c>
      <c r="J9" s="7">
        <v>4.655E-5</v>
      </c>
      <c r="L9" s="23">
        <v>5</v>
      </c>
      <c r="M9" s="35">
        <v>1.5999999999999999E-6</v>
      </c>
      <c r="N9" s="26">
        <v>80</v>
      </c>
      <c r="O9" s="4">
        <v>50000000</v>
      </c>
      <c r="P9" s="12">
        <v>25760</v>
      </c>
      <c r="Q9" s="12">
        <v>2787</v>
      </c>
      <c r="R9" s="12">
        <v>145</v>
      </c>
      <c r="S9" s="12">
        <v>0.98709999999999998</v>
      </c>
      <c r="T9" s="35">
        <v>0.59179999999999999</v>
      </c>
      <c r="U9" s="7">
        <v>5.6589999999999999E-5</v>
      </c>
      <c r="W9" s="23">
        <v>5</v>
      </c>
      <c r="X9" s="35">
        <v>1.6199999999999999E-6</v>
      </c>
      <c r="Y9" s="26">
        <v>81</v>
      </c>
      <c r="Z9" s="4">
        <v>50000000</v>
      </c>
      <c r="AA9" s="12">
        <v>26420</v>
      </c>
      <c r="AB9" s="12">
        <v>3352</v>
      </c>
      <c r="AC9" s="12">
        <v>179.6</v>
      </c>
      <c r="AD9" s="12">
        <v>0.98839999999999995</v>
      </c>
      <c r="AE9" s="35">
        <v>0.8115</v>
      </c>
      <c r="AF9" s="7">
        <v>6.2619999999999993E-5</v>
      </c>
      <c r="AH9" s="23">
        <v>5</v>
      </c>
      <c r="AI9" s="35">
        <v>1.6199999999999999E-6</v>
      </c>
      <c r="AJ9" s="26">
        <v>81</v>
      </c>
      <c r="AK9" s="4">
        <v>50000000</v>
      </c>
      <c r="AL9" s="12">
        <v>28080</v>
      </c>
      <c r="AM9" s="12">
        <v>3816</v>
      </c>
      <c r="AN9" s="12">
        <v>209</v>
      </c>
      <c r="AO9" s="12">
        <v>0.9899</v>
      </c>
      <c r="AP9" s="35">
        <v>0.9143</v>
      </c>
      <c r="AQ9" s="7">
        <v>6.8040000000000006E-5</v>
      </c>
    </row>
    <row r="10" spans="1:43" x14ac:dyDescent="0.4">
      <c r="A10" s="23">
        <v>5.5</v>
      </c>
      <c r="B10" s="35">
        <v>9.9999999999999995E-8</v>
      </c>
      <c r="C10" s="26">
        <v>5</v>
      </c>
      <c r="D10" s="4">
        <v>50000000</v>
      </c>
      <c r="E10" s="12">
        <v>12230</v>
      </c>
      <c r="F10" s="12">
        <v>1050</v>
      </c>
      <c r="G10" s="12">
        <v>37.08</v>
      </c>
      <c r="H10" s="12">
        <v>0.99819999999999998</v>
      </c>
      <c r="I10" s="35">
        <v>0.55000000000000004</v>
      </c>
      <c r="J10" s="7">
        <v>2.8799999999999999E-5</v>
      </c>
      <c r="L10" s="23">
        <v>5.5</v>
      </c>
      <c r="M10" s="35">
        <v>1.1999999999999999E-7</v>
      </c>
      <c r="N10" s="26">
        <v>6</v>
      </c>
      <c r="O10" s="4">
        <v>50000000</v>
      </c>
      <c r="P10" s="12">
        <v>12140</v>
      </c>
      <c r="Q10" s="12">
        <v>1564</v>
      </c>
      <c r="R10" s="12">
        <v>69.06</v>
      </c>
      <c r="S10" s="12">
        <v>0.99690000000000001</v>
      </c>
      <c r="T10" s="35">
        <v>0.77669999999999995</v>
      </c>
      <c r="U10" s="7">
        <v>3.1590000000000001E-5</v>
      </c>
      <c r="W10" s="23">
        <v>5.5</v>
      </c>
      <c r="X10" s="35">
        <v>1.4000000000000001E-7</v>
      </c>
      <c r="Y10" s="26">
        <v>7</v>
      </c>
      <c r="Z10" s="4">
        <v>50000000</v>
      </c>
      <c r="AA10" s="12">
        <v>13070</v>
      </c>
      <c r="AB10" s="12">
        <v>1973</v>
      </c>
      <c r="AC10" s="12">
        <v>94.16</v>
      </c>
      <c r="AD10" s="12">
        <v>0.99719999999999998</v>
      </c>
      <c r="AE10" s="35">
        <v>0.91479999999999995</v>
      </c>
      <c r="AF10" s="7">
        <v>3.587E-5</v>
      </c>
      <c r="AH10" s="23">
        <v>5.5</v>
      </c>
      <c r="AI10" s="35">
        <v>1.4000000000000001E-7</v>
      </c>
      <c r="AJ10" s="26">
        <v>7</v>
      </c>
      <c r="AK10" s="4">
        <v>50000000</v>
      </c>
      <c r="AL10" s="12">
        <v>14010</v>
      </c>
      <c r="AM10" s="12">
        <v>2186</v>
      </c>
      <c r="AN10" s="12">
        <v>107.4</v>
      </c>
      <c r="AO10" s="12">
        <v>0.99750000000000005</v>
      </c>
      <c r="AP10" s="35">
        <v>0.95489999999999997</v>
      </c>
      <c r="AQ10" s="7">
        <v>3.8389999999999997E-5</v>
      </c>
    </row>
    <row r="11" spans="1:43" x14ac:dyDescent="0.4">
      <c r="A11" s="23">
        <v>6</v>
      </c>
      <c r="B11" s="12">
        <v>0</v>
      </c>
      <c r="C11" s="4">
        <v>0</v>
      </c>
      <c r="D11" s="4">
        <v>50000000</v>
      </c>
      <c r="E11" s="12">
        <v>7602</v>
      </c>
      <c r="F11" s="12">
        <v>887</v>
      </c>
      <c r="G11" s="12">
        <v>26.04</v>
      </c>
      <c r="H11" s="12">
        <v>0.99970000000000003</v>
      </c>
      <c r="I11" s="35">
        <v>0.73899999999999999</v>
      </c>
      <c r="J11" s="7">
        <v>2.1299999999999999E-5</v>
      </c>
      <c r="L11" s="23">
        <v>6</v>
      </c>
      <c r="M11" s="12">
        <v>0</v>
      </c>
      <c r="N11" s="4">
        <v>0</v>
      </c>
      <c r="O11" s="4">
        <v>50000000</v>
      </c>
      <c r="P11" s="12">
        <v>6838</v>
      </c>
      <c r="Q11" s="12">
        <v>1152</v>
      </c>
      <c r="R11" s="12">
        <v>42.72</v>
      </c>
      <c r="S11" s="12">
        <v>0.99939999999999996</v>
      </c>
      <c r="T11" s="35">
        <v>0.8982</v>
      </c>
      <c r="U11" s="7">
        <v>2.1500000000000001E-5</v>
      </c>
      <c r="W11" s="23">
        <v>6</v>
      </c>
      <c r="X11" s="12">
        <v>0</v>
      </c>
      <c r="Y11" s="4">
        <v>0</v>
      </c>
      <c r="Z11" s="4">
        <v>50000000</v>
      </c>
      <c r="AA11" s="12">
        <v>7361</v>
      </c>
      <c r="AB11" s="12">
        <v>1360</v>
      </c>
      <c r="AC11" s="12">
        <v>55.45</v>
      </c>
      <c r="AD11" s="12">
        <v>0.99939999999999996</v>
      </c>
      <c r="AE11" s="35">
        <v>0.96609999999999996</v>
      </c>
      <c r="AF11" s="7">
        <v>2.3819999999999999E-5</v>
      </c>
      <c r="AH11" s="23">
        <v>6</v>
      </c>
      <c r="AI11" s="35">
        <v>2E-8</v>
      </c>
      <c r="AJ11" s="26">
        <v>1</v>
      </c>
      <c r="AK11" s="4">
        <v>50000000</v>
      </c>
      <c r="AL11" s="12">
        <v>7686</v>
      </c>
      <c r="AM11" s="12">
        <v>1429</v>
      </c>
      <c r="AN11" s="12">
        <v>59.75</v>
      </c>
      <c r="AO11" s="12">
        <v>0.99950000000000006</v>
      </c>
      <c r="AP11" s="35">
        <v>0.97850000000000004</v>
      </c>
      <c r="AQ11" s="7">
        <v>2.4600000000000002E-5</v>
      </c>
    </row>
    <row r="12" spans="1:43" x14ac:dyDescent="0.4">
      <c r="A12" s="23">
        <v>6.5</v>
      </c>
      <c r="B12" s="12">
        <v>0</v>
      </c>
      <c r="C12" s="4">
        <v>0</v>
      </c>
      <c r="D12" s="4">
        <v>50000000</v>
      </c>
      <c r="E12" s="12">
        <v>4817</v>
      </c>
      <c r="F12" s="12">
        <v>813</v>
      </c>
      <c r="G12" s="12">
        <v>20.5</v>
      </c>
      <c r="H12" s="12">
        <v>0.99990000000000001</v>
      </c>
      <c r="I12" s="35">
        <v>0.87139999999999995</v>
      </c>
      <c r="J12" s="7">
        <v>1.662E-5</v>
      </c>
      <c r="L12" s="23">
        <v>6.5</v>
      </c>
      <c r="M12" s="12">
        <v>0</v>
      </c>
      <c r="N12" s="4">
        <v>0</v>
      </c>
      <c r="O12" s="4">
        <v>50000000</v>
      </c>
      <c r="P12" s="12">
        <v>4179</v>
      </c>
      <c r="Q12" s="12">
        <v>929.9</v>
      </c>
      <c r="R12" s="12">
        <v>28.21</v>
      </c>
      <c r="S12" s="12">
        <v>0.99990000000000001</v>
      </c>
      <c r="T12" s="35">
        <v>0.96120000000000005</v>
      </c>
      <c r="U12" s="7">
        <v>1.6249999999999999E-5</v>
      </c>
      <c r="W12" s="23">
        <v>6.5</v>
      </c>
      <c r="X12" s="12">
        <v>0</v>
      </c>
      <c r="Y12" s="4">
        <v>0</v>
      </c>
      <c r="Z12" s="4">
        <v>50000000</v>
      </c>
      <c r="AA12" s="12">
        <v>4382</v>
      </c>
      <c r="AB12" s="12">
        <v>1011</v>
      </c>
      <c r="AC12" s="12">
        <v>33.17</v>
      </c>
      <c r="AD12" s="12">
        <v>0.99990000000000001</v>
      </c>
      <c r="AE12" s="35">
        <v>0.98780000000000001</v>
      </c>
      <c r="AF12" s="7">
        <v>1.7260000000000001E-5</v>
      </c>
      <c r="AH12" s="23">
        <v>6.5</v>
      </c>
      <c r="AI12" s="12">
        <v>0</v>
      </c>
      <c r="AJ12" s="4">
        <v>0</v>
      </c>
      <c r="AK12" s="4">
        <v>50000000</v>
      </c>
      <c r="AL12" s="12">
        <v>4463</v>
      </c>
      <c r="AM12" s="12">
        <v>1028</v>
      </c>
      <c r="AN12" s="12">
        <v>34.229999999999997</v>
      </c>
      <c r="AO12" s="12">
        <v>0.99990000000000001</v>
      </c>
      <c r="AP12" s="35">
        <v>0.9909</v>
      </c>
      <c r="AQ12" s="7">
        <v>1.7370000000000001E-5</v>
      </c>
    </row>
    <row r="13" spans="1:43" ht="14.25" thickBot="1" x14ac:dyDescent="0.45">
      <c r="A13" s="24">
        <v>7</v>
      </c>
      <c r="B13" s="8">
        <v>0</v>
      </c>
      <c r="C13" s="9">
        <v>0</v>
      </c>
      <c r="D13" s="9">
        <v>50000000</v>
      </c>
      <c r="E13" s="8">
        <v>2966</v>
      </c>
      <c r="F13" s="8">
        <v>727.4</v>
      </c>
      <c r="G13" s="8">
        <v>14.66</v>
      </c>
      <c r="H13" s="8">
        <v>1</v>
      </c>
      <c r="I13" s="36">
        <v>0.9456</v>
      </c>
      <c r="J13" s="10">
        <v>1.325E-5</v>
      </c>
      <c r="L13" s="24">
        <v>7</v>
      </c>
      <c r="M13" s="8">
        <v>0</v>
      </c>
      <c r="N13" s="9">
        <v>0</v>
      </c>
      <c r="O13" s="9">
        <v>50000000</v>
      </c>
      <c r="P13" s="8">
        <v>2578</v>
      </c>
      <c r="Q13" s="8">
        <v>765.7</v>
      </c>
      <c r="R13" s="8">
        <v>17.579999999999998</v>
      </c>
      <c r="S13" s="8">
        <v>1</v>
      </c>
      <c r="T13" s="36">
        <v>0.98740000000000006</v>
      </c>
      <c r="U13" s="10">
        <v>1.293E-5</v>
      </c>
      <c r="W13" s="24">
        <v>7</v>
      </c>
      <c r="X13" s="8">
        <v>0</v>
      </c>
      <c r="Y13" s="9">
        <v>0</v>
      </c>
      <c r="Z13" s="9">
        <v>50000000</v>
      </c>
      <c r="AA13" s="8">
        <v>2640</v>
      </c>
      <c r="AB13" s="8">
        <v>791.2</v>
      </c>
      <c r="AC13" s="8">
        <v>19.14</v>
      </c>
      <c r="AD13" s="8">
        <v>1</v>
      </c>
      <c r="AE13" s="36">
        <v>0.996</v>
      </c>
      <c r="AF13" s="10">
        <v>1.3179999999999999E-5</v>
      </c>
      <c r="AH13" s="24">
        <v>7</v>
      </c>
      <c r="AI13" s="8">
        <v>0</v>
      </c>
      <c r="AJ13" s="9">
        <v>0</v>
      </c>
      <c r="AK13" s="9">
        <v>50000000</v>
      </c>
      <c r="AL13" s="8">
        <v>2656</v>
      </c>
      <c r="AM13" s="8">
        <v>794.5</v>
      </c>
      <c r="AN13" s="8">
        <v>19.350000000000001</v>
      </c>
      <c r="AO13" s="8">
        <v>1</v>
      </c>
      <c r="AP13" s="36">
        <v>0.99660000000000004</v>
      </c>
      <c r="AQ13" s="10">
        <v>1.2979999999999999E-5</v>
      </c>
    </row>
    <row r="15" spans="1:43" ht="14.25" thickBot="1" x14ac:dyDescent="0.45">
      <c r="A15" t="s">
        <v>108</v>
      </c>
      <c r="L15" t="s">
        <v>97</v>
      </c>
    </row>
    <row r="16" spans="1:43" x14ac:dyDescent="0.4">
      <c r="A16" s="1" t="s">
        <v>16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7</v>
      </c>
      <c r="H16" s="2" t="s">
        <v>20</v>
      </c>
      <c r="I16" s="2" t="s">
        <v>102</v>
      </c>
      <c r="J16" s="3" t="s">
        <v>10</v>
      </c>
      <c r="L16" s="1" t="s">
        <v>16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7</v>
      </c>
      <c r="S16" s="2" t="s">
        <v>20</v>
      </c>
      <c r="T16" s="2" t="s">
        <v>102</v>
      </c>
      <c r="U16" s="3" t="s">
        <v>10</v>
      </c>
    </row>
    <row r="17" spans="1:21" x14ac:dyDescent="0.4">
      <c r="A17" s="11">
        <v>0</v>
      </c>
      <c r="B17" s="35">
        <v>0.22559999999999999</v>
      </c>
      <c r="C17" s="26">
        <v>2256</v>
      </c>
      <c r="D17" s="4">
        <v>10000</v>
      </c>
      <c r="E17" s="12">
        <v>808.4</v>
      </c>
      <c r="F17" s="12">
        <v>202.6</v>
      </c>
      <c r="G17" s="12">
        <v>16.55</v>
      </c>
      <c r="H17" s="12">
        <v>0.44769999999999999</v>
      </c>
      <c r="I17" s="37">
        <v>4.7999999999999996E-3</v>
      </c>
      <c r="J17" s="7">
        <v>5.5999999999999997E-6</v>
      </c>
      <c r="L17" s="11">
        <v>0</v>
      </c>
      <c r="M17" s="37">
        <v>0.22800000000000001</v>
      </c>
      <c r="N17" s="26">
        <v>2280</v>
      </c>
      <c r="O17" s="4">
        <v>10000</v>
      </c>
      <c r="P17" s="12">
        <v>1215</v>
      </c>
      <c r="Q17" s="12">
        <v>89.85</v>
      </c>
      <c r="R17" s="12">
        <v>33.67</v>
      </c>
      <c r="S17" s="12">
        <v>0.46970000000000001</v>
      </c>
      <c r="T17" s="35">
        <v>0.27429999999999999</v>
      </c>
      <c r="U17" s="7">
        <v>6.7000000000000002E-6</v>
      </c>
    </row>
    <row r="18" spans="1:21" x14ac:dyDescent="0.4">
      <c r="A18" s="11">
        <v>1</v>
      </c>
      <c r="B18" s="35">
        <v>0.1273</v>
      </c>
      <c r="C18" s="26">
        <v>1273</v>
      </c>
      <c r="D18" s="4">
        <v>10000</v>
      </c>
      <c r="E18" s="12">
        <v>698.2</v>
      </c>
      <c r="F18" s="12">
        <v>183.8</v>
      </c>
      <c r="G18" s="12">
        <v>13.07</v>
      </c>
      <c r="H18" s="12">
        <v>0.57540000000000002</v>
      </c>
      <c r="I18" s="37">
        <v>2.47E-2</v>
      </c>
      <c r="J18" s="7">
        <v>5.4E-6</v>
      </c>
      <c r="L18" s="11">
        <v>1</v>
      </c>
      <c r="M18" s="37">
        <v>0.12889999999999999</v>
      </c>
      <c r="N18" s="26">
        <v>1289</v>
      </c>
      <c r="O18" s="4">
        <v>10000</v>
      </c>
      <c r="P18" s="12">
        <v>1005</v>
      </c>
      <c r="Q18" s="12">
        <v>68.05</v>
      </c>
      <c r="R18" s="12">
        <v>27.52</v>
      </c>
      <c r="S18" s="12">
        <v>0.60099999999999998</v>
      </c>
      <c r="T18" s="35">
        <v>0.38229999999999997</v>
      </c>
      <c r="U18" s="7">
        <v>5.5999999999999997E-6</v>
      </c>
    </row>
    <row r="19" spans="1:21" x14ac:dyDescent="0.4">
      <c r="A19" s="11">
        <v>2</v>
      </c>
      <c r="B19" s="35">
        <v>6.0999999999999999E-2</v>
      </c>
      <c r="C19" s="26">
        <v>610</v>
      </c>
      <c r="D19" s="4">
        <v>10000</v>
      </c>
      <c r="E19" s="12">
        <v>585.4</v>
      </c>
      <c r="F19" s="12">
        <v>168.8</v>
      </c>
      <c r="G19" s="12">
        <v>9.9169999999999998</v>
      </c>
      <c r="H19" s="12">
        <v>0.69450000000000001</v>
      </c>
      <c r="I19" s="37">
        <v>8.5800000000000001E-2</v>
      </c>
      <c r="J19" s="7">
        <v>5.8000000000000004E-6</v>
      </c>
      <c r="L19" s="11">
        <v>2</v>
      </c>
      <c r="M19" s="37">
        <v>6.1899999999999997E-2</v>
      </c>
      <c r="N19" s="26">
        <v>619</v>
      </c>
      <c r="O19" s="4">
        <v>10000</v>
      </c>
      <c r="P19" s="12">
        <v>797.9</v>
      </c>
      <c r="Q19" s="12">
        <v>46.63</v>
      </c>
      <c r="R19" s="12">
        <v>21.45</v>
      </c>
      <c r="S19" s="12">
        <v>0.73</v>
      </c>
      <c r="T19" s="35">
        <v>0.48899999999999999</v>
      </c>
      <c r="U19" s="7">
        <v>5.3000000000000001E-6</v>
      </c>
    </row>
    <row r="20" spans="1:21" x14ac:dyDescent="0.4">
      <c r="A20" s="11">
        <v>3</v>
      </c>
      <c r="B20" s="35">
        <v>2.5499999999999998E-2</v>
      </c>
      <c r="C20" s="26">
        <v>255</v>
      </c>
      <c r="D20" s="4">
        <v>10000</v>
      </c>
      <c r="E20" s="12">
        <v>475.1</v>
      </c>
      <c r="F20" s="12">
        <v>159.4</v>
      </c>
      <c r="G20" s="12">
        <v>7.3470000000000004</v>
      </c>
      <c r="H20" s="12">
        <v>0.79459999999999997</v>
      </c>
      <c r="I20" s="37">
        <v>0.2041</v>
      </c>
      <c r="J20" s="7">
        <v>4.5000000000000001E-6</v>
      </c>
      <c r="L20" s="11">
        <v>3</v>
      </c>
      <c r="M20" s="37">
        <v>2.5899999999999999E-2</v>
      </c>
      <c r="N20" s="26">
        <v>259</v>
      </c>
      <c r="O20" s="4">
        <v>10000</v>
      </c>
      <c r="P20" s="12">
        <v>571.20000000000005</v>
      </c>
      <c r="Q20" s="12">
        <v>27.02</v>
      </c>
      <c r="R20" s="12">
        <v>14.99</v>
      </c>
      <c r="S20" s="12">
        <v>0.84589999999999999</v>
      </c>
      <c r="T20" s="35">
        <v>0.62570000000000003</v>
      </c>
      <c r="U20" s="7">
        <v>3.9999999999999998E-6</v>
      </c>
    </row>
    <row r="21" spans="1:21" x14ac:dyDescent="0.4">
      <c r="A21" s="11">
        <v>4</v>
      </c>
      <c r="B21" s="35">
        <v>6.9220000000000002E-3</v>
      </c>
      <c r="C21" s="4">
        <v>200</v>
      </c>
      <c r="D21" s="26">
        <v>28892</v>
      </c>
      <c r="E21" s="12">
        <v>363.4</v>
      </c>
      <c r="F21" s="12">
        <v>155.4</v>
      </c>
      <c r="G21" s="12">
        <v>5.33</v>
      </c>
      <c r="H21" s="12">
        <v>0.87150000000000005</v>
      </c>
      <c r="I21" s="37">
        <v>0.39329999999999998</v>
      </c>
      <c r="J21" s="7">
        <v>4.3259999999999997E-6</v>
      </c>
      <c r="L21" s="11">
        <v>4</v>
      </c>
      <c r="M21" s="37">
        <v>6.966E-3</v>
      </c>
      <c r="N21" s="4">
        <v>200</v>
      </c>
      <c r="O21" s="26">
        <v>28712</v>
      </c>
      <c r="P21" s="12">
        <v>369.3</v>
      </c>
      <c r="Q21" s="12">
        <v>11.88</v>
      </c>
      <c r="R21" s="12">
        <v>9.298</v>
      </c>
      <c r="S21" s="12">
        <v>0.93469999999999998</v>
      </c>
      <c r="T21" s="35">
        <v>0.7601</v>
      </c>
      <c r="U21" s="7">
        <v>3.1E-6</v>
      </c>
    </row>
    <row r="22" spans="1:21" x14ac:dyDescent="0.4">
      <c r="A22" s="11">
        <v>5</v>
      </c>
      <c r="B22" s="35">
        <v>1.1659999999999999E-3</v>
      </c>
      <c r="C22" s="4">
        <v>200</v>
      </c>
      <c r="D22" s="26">
        <v>171580</v>
      </c>
      <c r="E22" s="12">
        <v>267.2</v>
      </c>
      <c r="F22" s="12">
        <v>154.30000000000001</v>
      </c>
      <c r="G22" s="12">
        <v>3.9420000000000002</v>
      </c>
      <c r="H22" s="12">
        <v>0.92</v>
      </c>
      <c r="I22" s="37">
        <v>0.59299999999999997</v>
      </c>
      <c r="J22" s="7">
        <v>4.138E-6</v>
      </c>
      <c r="L22" s="11">
        <v>5</v>
      </c>
      <c r="M22" s="37">
        <v>1.2669999999999999E-3</v>
      </c>
      <c r="N22" s="4">
        <v>200</v>
      </c>
      <c r="O22" s="26">
        <v>157800</v>
      </c>
      <c r="P22" s="12">
        <v>230.6</v>
      </c>
      <c r="Q22" s="12">
        <v>4.1749999999999998</v>
      </c>
      <c r="R22" s="12">
        <v>5.4859999999999998</v>
      </c>
      <c r="S22" s="12">
        <v>0.97860000000000003</v>
      </c>
      <c r="T22" s="35">
        <v>0.86499999999999999</v>
      </c>
      <c r="U22" s="7">
        <v>2.4329999999999998E-6</v>
      </c>
    </row>
    <row r="23" spans="1:21" ht="14.25" thickBot="1" x14ac:dyDescent="0.45">
      <c r="A23" s="13">
        <v>6</v>
      </c>
      <c r="B23" s="36">
        <v>2.0230000000000001E-4</v>
      </c>
      <c r="C23" s="9">
        <v>200</v>
      </c>
      <c r="D23" s="27">
        <v>988524</v>
      </c>
      <c r="E23" s="8">
        <v>188.1</v>
      </c>
      <c r="F23" s="8">
        <v>153.6</v>
      </c>
      <c r="G23" s="8">
        <v>2.8849999999999998</v>
      </c>
      <c r="H23" s="8">
        <v>0.95250000000000001</v>
      </c>
      <c r="I23" s="38">
        <v>0.7671</v>
      </c>
      <c r="J23" s="10">
        <v>2.7039999999999999E-6</v>
      </c>
      <c r="L23" s="13">
        <v>6</v>
      </c>
      <c r="M23" s="38">
        <v>2.2609999999999999E-4</v>
      </c>
      <c r="N23" s="9">
        <v>200</v>
      </c>
      <c r="O23" s="27">
        <v>884448</v>
      </c>
      <c r="P23" s="8">
        <v>142</v>
      </c>
      <c r="Q23" s="8">
        <v>1.0289999999999999</v>
      </c>
      <c r="R23" s="8">
        <v>3.0830000000000002</v>
      </c>
      <c r="S23" s="8">
        <v>0.99560000000000004</v>
      </c>
      <c r="T23" s="36">
        <v>0.93979999999999997</v>
      </c>
      <c r="U23" s="10">
        <v>1.5349999999999999E-6</v>
      </c>
    </row>
    <row r="25" spans="1:21" ht="14.25" thickBot="1" x14ac:dyDescent="0.45">
      <c r="A25" t="s">
        <v>96</v>
      </c>
    </row>
    <row r="26" spans="1:21" x14ac:dyDescent="0.4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7</v>
      </c>
      <c r="H26" s="2" t="s">
        <v>20</v>
      </c>
      <c r="I26" s="2" t="s">
        <v>103</v>
      </c>
      <c r="J26" s="3" t="s">
        <v>10</v>
      </c>
    </row>
    <row r="27" spans="1:21" x14ac:dyDescent="0.4">
      <c r="A27" s="11">
        <v>0</v>
      </c>
      <c r="B27" s="12">
        <v>0.44790000000000002</v>
      </c>
      <c r="C27" s="26">
        <v>4479</v>
      </c>
      <c r="D27" s="4">
        <v>10000</v>
      </c>
      <c r="E27" s="12">
        <v>1132000</v>
      </c>
      <c r="F27" s="12">
        <v>127600</v>
      </c>
      <c r="G27" s="12">
        <v>7521</v>
      </c>
      <c r="H27" s="12">
        <v>3.6700000000000003E-2</v>
      </c>
      <c r="I27" s="12">
        <v>0</v>
      </c>
      <c r="J27" s="7">
        <v>2.3900000000000002E-3</v>
      </c>
    </row>
    <row r="28" spans="1:21" x14ac:dyDescent="0.4">
      <c r="A28" s="11">
        <v>1</v>
      </c>
      <c r="B28" s="12">
        <v>0.17860000000000001</v>
      </c>
      <c r="C28" s="26">
        <v>1786</v>
      </c>
      <c r="D28" s="4">
        <v>10000</v>
      </c>
      <c r="E28" s="12">
        <v>1032000</v>
      </c>
      <c r="F28" s="12">
        <v>116200</v>
      </c>
      <c r="G28" s="12">
        <v>6846</v>
      </c>
      <c r="H28" s="12">
        <v>0.1231</v>
      </c>
      <c r="I28" s="12">
        <v>0</v>
      </c>
      <c r="J28" s="7">
        <v>2.111E-3</v>
      </c>
    </row>
    <row r="29" spans="1:21" x14ac:dyDescent="0.4">
      <c r="A29" s="11">
        <v>2</v>
      </c>
      <c r="B29" s="12">
        <v>4.07E-2</v>
      </c>
      <c r="C29" s="4">
        <v>407</v>
      </c>
      <c r="D29" s="4">
        <v>10000</v>
      </c>
      <c r="E29" s="12">
        <v>766300</v>
      </c>
      <c r="F29" s="12">
        <v>85900</v>
      </c>
      <c r="G29" s="12">
        <v>5056</v>
      </c>
      <c r="H29" s="12">
        <v>0.35249999999999998</v>
      </c>
      <c r="I29" s="12">
        <v>0</v>
      </c>
      <c r="J29" s="7">
        <v>1.596E-3</v>
      </c>
    </row>
    <row r="30" spans="1:21" x14ac:dyDescent="0.4">
      <c r="A30" s="11">
        <v>3</v>
      </c>
      <c r="B30" s="12">
        <v>3.954E-3</v>
      </c>
      <c r="C30" s="4">
        <v>200</v>
      </c>
      <c r="D30" s="26">
        <v>50581</v>
      </c>
      <c r="E30" s="12">
        <v>394000</v>
      </c>
      <c r="F30" s="12">
        <v>43490</v>
      </c>
      <c r="G30" s="12">
        <v>2548</v>
      </c>
      <c r="H30" s="12">
        <v>0.67379999999999995</v>
      </c>
      <c r="I30" s="12">
        <v>2.807E-3</v>
      </c>
      <c r="J30" s="7">
        <v>8.3250000000000002E-4</v>
      </c>
    </row>
    <row r="31" spans="1:21" x14ac:dyDescent="0.4">
      <c r="A31" s="11">
        <v>4</v>
      </c>
      <c r="B31" s="12">
        <v>1.2980000000000001E-4</v>
      </c>
      <c r="C31" s="4">
        <v>200</v>
      </c>
      <c r="D31" s="26">
        <v>1540474</v>
      </c>
      <c r="E31" s="12">
        <v>113800</v>
      </c>
      <c r="F31" s="12">
        <v>11900</v>
      </c>
      <c r="G31" s="12">
        <v>666.8</v>
      </c>
      <c r="H31" s="12">
        <v>0.91520000000000001</v>
      </c>
      <c r="I31" s="12">
        <v>6.182E-2</v>
      </c>
      <c r="J31" s="7">
        <v>3.0059999999999999E-4</v>
      </c>
    </row>
    <row r="32" spans="1:21" x14ac:dyDescent="0.4">
      <c r="A32" s="11">
        <v>5</v>
      </c>
      <c r="B32" s="12">
        <v>1.1999999999999999E-6</v>
      </c>
      <c r="C32" s="26">
        <v>60</v>
      </c>
      <c r="D32" s="4">
        <v>50000000</v>
      </c>
      <c r="E32" s="12">
        <v>22110</v>
      </c>
      <c r="F32" s="12">
        <v>2920</v>
      </c>
      <c r="G32" s="12">
        <v>84.49</v>
      </c>
      <c r="H32" s="12">
        <v>0.99139999999999995</v>
      </c>
      <c r="I32" s="12">
        <v>0.34100000000000003</v>
      </c>
      <c r="J32" s="7">
        <v>7.7789999999999999E-5</v>
      </c>
    </row>
    <row r="33" spans="1:21" ht="14.25" thickBot="1" x14ac:dyDescent="0.45">
      <c r="A33" s="13">
        <v>6</v>
      </c>
      <c r="B33" s="8">
        <v>0</v>
      </c>
      <c r="C33" s="9">
        <v>0</v>
      </c>
      <c r="D33" s="9">
        <v>50000000</v>
      </c>
      <c r="E33" s="8">
        <v>6765</v>
      </c>
      <c r="F33" s="8">
        <v>2470</v>
      </c>
      <c r="G33" s="8">
        <v>25.98</v>
      </c>
      <c r="H33" s="8">
        <v>0.99970000000000003</v>
      </c>
      <c r="I33" s="8">
        <v>0.7389</v>
      </c>
      <c r="J33" s="10">
        <v>3.9490000000000003E-5</v>
      </c>
    </row>
    <row r="35" spans="1:21" ht="14.25" thickBot="1" x14ac:dyDescent="0.45">
      <c r="A35" t="s">
        <v>104</v>
      </c>
      <c r="L35" t="s">
        <v>105</v>
      </c>
    </row>
    <row r="36" spans="1:21" x14ac:dyDescent="0.4">
      <c r="A36" s="1" t="s">
        <v>16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7</v>
      </c>
      <c r="H36" s="2" t="s">
        <v>20</v>
      </c>
      <c r="I36" s="2" t="s">
        <v>103</v>
      </c>
      <c r="J36" s="3" t="s">
        <v>10</v>
      </c>
      <c r="L36" s="1" t="s">
        <v>16</v>
      </c>
      <c r="M36" s="2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7</v>
      </c>
      <c r="S36" s="2" t="s">
        <v>20</v>
      </c>
      <c r="T36" s="2" t="s">
        <v>103</v>
      </c>
      <c r="U36" s="3" t="s">
        <v>10</v>
      </c>
    </row>
    <row r="37" spans="1:21" x14ac:dyDescent="0.4">
      <c r="A37" s="23">
        <v>0</v>
      </c>
      <c r="B37" s="12">
        <v>0.70230000000000004</v>
      </c>
      <c r="C37" s="26">
        <v>7023</v>
      </c>
      <c r="D37" s="4">
        <v>10000</v>
      </c>
      <c r="E37" s="12">
        <v>12660</v>
      </c>
      <c r="F37" s="12">
        <v>841.9</v>
      </c>
      <c r="G37" s="35">
        <v>44.77</v>
      </c>
      <c r="H37" s="12">
        <v>2.7799999999999998E-2</v>
      </c>
      <c r="I37" s="37">
        <v>0</v>
      </c>
      <c r="J37" s="7">
        <v>3.8600000000000003E-5</v>
      </c>
      <c r="L37" s="23">
        <v>0</v>
      </c>
      <c r="M37" s="12">
        <v>0.70269999999999999</v>
      </c>
      <c r="N37" s="26">
        <v>7027</v>
      </c>
      <c r="O37" s="4">
        <v>10000</v>
      </c>
      <c r="P37" s="12">
        <v>25340</v>
      </c>
      <c r="Q37" s="12">
        <v>463.7</v>
      </c>
      <c r="R37" s="37">
        <v>180.4</v>
      </c>
      <c r="S37" s="12">
        <v>3.5999999999999997E-2</v>
      </c>
      <c r="T37" s="35">
        <v>2.0199999999999999E-2</v>
      </c>
      <c r="U37" s="7">
        <v>7.2200000000000007E-5</v>
      </c>
    </row>
    <row r="38" spans="1:21" x14ac:dyDescent="0.4">
      <c r="A38" s="23">
        <v>0.5</v>
      </c>
      <c r="B38" s="12">
        <v>0.5726</v>
      </c>
      <c r="C38" s="26">
        <v>5726</v>
      </c>
      <c r="D38" s="4">
        <v>10000</v>
      </c>
      <c r="E38" s="12">
        <v>12580</v>
      </c>
      <c r="F38" s="12">
        <v>830.3</v>
      </c>
      <c r="G38" s="35">
        <v>43.71</v>
      </c>
      <c r="H38" s="12">
        <v>5.1400000000000001E-2</v>
      </c>
      <c r="I38" s="37">
        <v>0</v>
      </c>
      <c r="J38" s="7">
        <v>3.3300000000000003E-5</v>
      </c>
      <c r="L38" s="23">
        <v>0.5</v>
      </c>
      <c r="M38" s="12">
        <v>0.57250000000000001</v>
      </c>
      <c r="N38" s="26">
        <v>5725</v>
      </c>
      <c r="O38" s="4">
        <v>10000</v>
      </c>
      <c r="P38" s="12">
        <v>24990</v>
      </c>
      <c r="Q38" s="12">
        <v>451.5</v>
      </c>
      <c r="R38" s="37">
        <v>177.7</v>
      </c>
      <c r="S38" s="12">
        <v>6.0600000000000001E-2</v>
      </c>
      <c r="T38" s="35">
        <v>3.44E-2</v>
      </c>
      <c r="U38" s="7">
        <v>6.9099999999999999E-5</v>
      </c>
    </row>
    <row r="39" spans="1:21" x14ac:dyDescent="0.4">
      <c r="A39" s="23">
        <v>1</v>
      </c>
      <c r="B39" s="12">
        <v>0.43190000000000001</v>
      </c>
      <c r="C39" s="26">
        <v>4319</v>
      </c>
      <c r="D39" s="4">
        <v>10000</v>
      </c>
      <c r="E39" s="12">
        <v>12400</v>
      </c>
      <c r="F39" s="12">
        <v>808.2</v>
      </c>
      <c r="G39" s="35">
        <v>41.66</v>
      </c>
      <c r="H39" s="12">
        <v>9.7299999999999998E-2</v>
      </c>
      <c r="I39" s="37">
        <v>0</v>
      </c>
      <c r="J39" s="7">
        <v>3.8300000000000003E-5</v>
      </c>
      <c r="L39" s="23">
        <v>1</v>
      </c>
      <c r="M39" s="12">
        <v>0.43219999999999997</v>
      </c>
      <c r="N39" s="26">
        <v>4322</v>
      </c>
      <c r="O39" s="4">
        <v>10000</v>
      </c>
      <c r="P39" s="12">
        <v>24330</v>
      </c>
      <c r="Q39" s="12">
        <v>427.3</v>
      </c>
      <c r="R39" s="37">
        <v>172.9</v>
      </c>
      <c r="S39" s="12">
        <v>0.1103</v>
      </c>
      <c r="T39" s="35">
        <v>6.13E-2</v>
      </c>
      <c r="U39" s="7">
        <v>6.86E-5</v>
      </c>
    </row>
    <row r="40" spans="1:21" x14ac:dyDescent="0.4">
      <c r="A40" s="23">
        <v>1.5</v>
      </c>
      <c r="B40" s="12">
        <v>0.26540000000000002</v>
      </c>
      <c r="C40" s="26">
        <v>2654</v>
      </c>
      <c r="D40" s="4">
        <v>10000</v>
      </c>
      <c r="E40" s="12">
        <v>12110</v>
      </c>
      <c r="F40" s="12">
        <v>767.6</v>
      </c>
      <c r="G40" s="35">
        <v>37.86</v>
      </c>
      <c r="H40" s="12">
        <v>0.18279999999999999</v>
      </c>
      <c r="I40" s="37">
        <v>0</v>
      </c>
      <c r="J40" s="7">
        <v>3.1999999999999999E-5</v>
      </c>
      <c r="L40" s="23">
        <v>1.5</v>
      </c>
      <c r="M40" s="12">
        <v>0.2656</v>
      </c>
      <c r="N40" s="26">
        <v>2656</v>
      </c>
      <c r="O40" s="4">
        <v>10000</v>
      </c>
      <c r="P40" s="12">
        <v>23070</v>
      </c>
      <c r="Q40" s="12">
        <v>384.6</v>
      </c>
      <c r="R40" s="37">
        <v>163.5</v>
      </c>
      <c r="S40" s="12">
        <v>0.1988</v>
      </c>
      <c r="T40" s="35">
        <v>0.11260000000000001</v>
      </c>
      <c r="U40" s="7">
        <v>6.6199999999999996E-5</v>
      </c>
    </row>
    <row r="41" spans="1:21" x14ac:dyDescent="0.4">
      <c r="A41" s="23">
        <v>2</v>
      </c>
      <c r="B41" s="12">
        <v>0.159</v>
      </c>
      <c r="C41" s="26">
        <v>1590</v>
      </c>
      <c r="D41" s="4">
        <v>10000</v>
      </c>
      <c r="E41" s="12">
        <v>11700</v>
      </c>
      <c r="F41" s="12">
        <v>714.7</v>
      </c>
      <c r="G41" s="35">
        <v>32.81</v>
      </c>
      <c r="H41" s="12">
        <v>0.2954</v>
      </c>
      <c r="I41" s="37">
        <v>0</v>
      </c>
      <c r="J41" s="7">
        <v>3.18E-5</v>
      </c>
      <c r="L41" s="23">
        <v>2</v>
      </c>
      <c r="M41" s="12">
        <v>0.15890000000000001</v>
      </c>
      <c r="N41" s="26">
        <v>1589</v>
      </c>
      <c r="O41" s="4">
        <v>10000</v>
      </c>
      <c r="P41" s="12">
        <v>21440</v>
      </c>
      <c r="Q41" s="12">
        <v>331.8</v>
      </c>
      <c r="R41" s="37">
        <v>151.6</v>
      </c>
      <c r="S41" s="12">
        <v>0.30969999999999998</v>
      </c>
      <c r="T41" s="35">
        <v>0.1792</v>
      </c>
      <c r="U41" s="7">
        <v>5.7500000000000002E-5</v>
      </c>
    </row>
    <row r="42" spans="1:21" x14ac:dyDescent="0.4">
      <c r="A42" s="23">
        <v>2.5</v>
      </c>
      <c r="B42" s="12">
        <v>6.93E-2</v>
      </c>
      <c r="C42" s="26">
        <v>693</v>
      </c>
      <c r="D42" s="4">
        <v>10000</v>
      </c>
      <c r="E42" s="12">
        <v>11160</v>
      </c>
      <c r="F42" s="12">
        <v>646.79999999999995</v>
      </c>
      <c r="G42" s="35">
        <v>26.35</v>
      </c>
      <c r="H42" s="12">
        <v>0.43990000000000001</v>
      </c>
      <c r="I42" s="37">
        <v>0</v>
      </c>
      <c r="J42" s="7">
        <v>3.29E-5</v>
      </c>
      <c r="L42" s="23">
        <v>2.5</v>
      </c>
      <c r="M42" s="12">
        <v>6.93E-2</v>
      </c>
      <c r="N42" s="26">
        <v>693</v>
      </c>
      <c r="O42" s="4">
        <v>10000</v>
      </c>
      <c r="P42" s="12">
        <v>18870</v>
      </c>
      <c r="Q42" s="12">
        <v>261.60000000000002</v>
      </c>
      <c r="R42" s="37">
        <v>133.1</v>
      </c>
      <c r="S42" s="12">
        <v>0.45650000000000002</v>
      </c>
      <c r="T42" s="35">
        <v>0.28510000000000002</v>
      </c>
      <c r="U42" s="7">
        <v>5.0899999999999997E-5</v>
      </c>
    </row>
    <row r="43" spans="1:21" x14ac:dyDescent="0.4">
      <c r="A43" s="23">
        <v>3</v>
      </c>
      <c r="B43" s="12">
        <v>2.7799999999999998E-2</v>
      </c>
      <c r="C43" s="26">
        <v>278</v>
      </c>
      <c r="D43" s="4">
        <v>10000</v>
      </c>
      <c r="E43" s="12">
        <v>10460</v>
      </c>
      <c r="F43" s="12">
        <v>560.20000000000005</v>
      </c>
      <c r="G43" s="35">
        <v>18.059999999999999</v>
      </c>
      <c r="H43" s="12">
        <v>0.62490000000000001</v>
      </c>
      <c r="I43" s="37">
        <v>2.9999999999999997E-4</v>
      </c>
      <c r="J43" s="7">
        <v>2.9099999999999999E-5</v>
      </c>
      <c r="L43" s="23">
        <v>3</v>
      </c>
      <c r="M43" s="12">
        <v>2.7099999999999999E-2</v>
      </c>
      <c r="N43" s="26">
        <v>271</v>
      </c>
      <c r="O43" s="4">
        <v>10000</v>
      </c>
      <c r="P43" s="12">
        <v>15590</v>
      </c>
      <c r="Q43" s="12">
        <v>174.5</v>
      </c>
      <c r="R43" s="37">
        <v>109.8</v>
      </c>
      <c r="S43" s="12">
        <v>0.63900000000000001</v>
      </c>
      <c r="T43" s="35">
        <v>0.42049999999999998</v>
      </c>
      <c r="U43" s="7">
        <v>4.3399999999999998E-5</v>
      </c>
    </row>
    <row r="44" spans="1:21" x14ac:dyDescent="0.4">
      <c r="A44" s="23">
        <v>3.5</v>
      </c>
      <c r="B44" s="12">
        <v>1.014E-2</v>
      </c>
      <c r="C44" s="4">
        <v>200</v>
      </c>
      <c r="D44" s="26">
        <v>19720</v>
      </c>
      <c r="E44" s="12">
        <v>9926</v>
      </c>
      <c r="F44" s="12">
        <v>495.2</v>
      </c>
      <c r="G44" s="35">
        <v>11.74</v>
      </c>
      <c r="H44" s="12">
        <v>0.76500000000000001</v>
      </c>
      <c r="I44" s="37">
        <v>1.521E-3</v>
      </c>
      <c r="J44" s="7">
        <v>2.6979999999999999E-5</v>
      </c>
      <c r="L44" s="23">
        <v>3.5</v>
      </c>
      <c r="M44" s="12">
        <v>0.01</v>
      </c>
      <c r="N44" s="4">
        <v>200</v>
      </c>
      <c r="O44" s="26">
        <v>19994</v>
      </c>
      <c r="P44" s="12">
        <v>12430</v>
      </c>
      <c r="Q44" s="12">
        <v>108.9</v>
      </c>
      <c r="R44" s="37">
        <v>87.69</v>
      </c>
      <c r="S44" s="12">
        <v>0.77639999999999998</v>
      </c>
      <c r="T44" s="35">
        <v>0.55410000000000004</v>
      </c>
      <c r="U44" s="7">
        <v>3.4910000000000003E-5</v>
      </c>
    </row>
    <row r="45" spans="1:21" x14ac:dyDescent="0.4">
      <c r="A45" s="23">
        <v>4</v>
      </c>
      <c r="B45" s="12">
        <v>2.813E-3</v>
      </c>
      <c r="C45" s="4">
        <v>200</v>
      </c>
      <c r="D45" s="26">
        <v>71111</v>
      </c>
      <c r="E45" s="12">
        <v>9387</v>
      </c>
      <c r="F45" s="12">
        <v>446.1</v>
      </c>
      <c r="G45" s="35">
        <v>6.5</v>
      </c>
      <c r="H45" s="12">
        <v>0.88219999999999998</v>
      </c>
      <c r="I45" s="37">
        <v>1.238E-2</v>
      </c>
      <c r="J45" s="7">
        <v>2.482E-5</v>
      </c>
      <c r="L45" s="23">
        <v>4</v>
      </c>
      <c r="M45" s="12">
        <v>2.6679999999999998E-3</v>
      </c>
      <c r="N45" s="4">
        <v>200</v>
      </c>
      <c r="O45" s="26">
        <v>74968</v>
      </c>
      <c r="P45" s="12">
        <v>9141</v>
      </c>
      <c r="Q45" s="12">
        <v>55.11</v>
      </c>
      <c r="R45" s="37">
        <v>64.95</v>
      </c>
      <c r="S45" s="12">
        <v>0.88839999999999997</v>
      </c>
      <c r="T45" s="35">
        <v>0.69320000000000004</v>
      </c>
      <c r="U45" s="7">
        <v>2.654E-5</v>
      </c>
    </row>
    <row r="46" spans="1:21" x14ac:dyDescent="0.4">
      <c r="A46" s="23">
        <v>4.5</v>
      </c>
      <c r="B46" s="12">
        <v>5.44E-4</v>
      </c>
      <c r="C46" s="4">
        <v>200</v>
      </c>
      <c r="D46" s="26">
        <v>367660</v>
      </c>
      <c r="E46" s="12">
        <v>8791</v>
      </c>
      <c r="F46" s="12">
        <v>436.2</v>
      </c>
      <c r="G46" s="35">
        <v>3.5649999999999999</v>
      </c>
      <c r="H46" s="12">
        <v>0.95199999999999996</v>
      </c>
      <c r="I46" s="37">
        <v>5.3039999999999997E-2</v>
      </c>
      <c r="J46" s="7">
        <v>2.4640000000000001E-5</v>
      </c>
      <c r="L46" s="23">
        <v>4.5</v>
      </c>
      <c r="M46" s="12">
        <v>5.0940000000000002E-4</v>
      </c>
      <c r="N46" s="4">
        <v>200</v>
      </c>
      <c r="O46" s="26">
        <v>392592</v>
      </c>
      <c r="P46" s="12">
        <v>6351</v>
      </c>
      <c r="Q46" s="12">
        <v>22.93</v>
      </c>
      <c r="R46" s="37">
        <v>45.7</v>
      </c>
      <c r="S46" s="12">
        <v>0.95469999999999999</v>
      </c>
      <c r="T46" s="35">
        <v>0.81120000000000003</v>
      </c>
      <c r="U46" s="7">
        <v>2.0699999999999998E-5</v>
      </c>
    </row>
    <row r="47" spans="1:21" x14ac:dyDescent="0.4">
      <c r="A47" s="23">
        <v>5</v>
      </c>
      <c r="B47" s="12">
        <v>9.9400000000000004E-5</v>
      </c>
      <c r="C47" s="4">
        <v>200</v>
      </c>
      <c r="D47" s="26">
        <v>2011991</v>
      </c>
      <c r="E47" s="12">
        <v>7856</v>
      </c>
      <c r="F47" s="12">
        <v>471.3</v>
      </c>
      <c r="G47" s="35">
        <v>2.5720000000000001</v>
      </c>
      <c r="H47" s="12">
        <v>0.98440000000000005</v>
      </c>
      <c r="I47" s="37">
        <v>0.15240000000000001</v>
      </c>
      <c r="J47" s="7">
        <v>2.321E-5</v>
      </c>
      <c r="L47" s="23">
        <v>5</v>
      </c>
      <c r="M47" s="12">
        <v>8.9289999999999994E-5</v>
      </c>
      <c r="N47" s="4">
        <v>200</v>
      </c>
      <c r="O47" s="26">
        <v>2239796</v>
      </c>
      <c r="P47" s="12">
        <v>4270</v>
      </c>
      <c r="Q47" s="12">
        <v>7.68</v>
      </c>
      <c r="R47" s="37">
        <v>31.06</v>
      </c>
      <c r="S47" s="12">
        <v>0.98560000000000003</v>
      </c>
      <c r="T47" s="35">
        <v>0.89580000000000004</v>
      </c>
      <c r="U47" s="7">
        <v>1.471E-5</v>
      </c>
    </row>
    <row r="48" spans="1:21" x14ac:dyDescent="0.4">
      <c r="A48" s="23">
        <v>5.5</v>
      </c>
      <c r="B48" s="12">
        <v>1.275E-5</v>
      </c>
      <c r="C48" s="4">
        <v>200</v>
      </c>
      <c r="D48" s="26">
        <v>15690446</v>
      </c>
      <c r="E48" s="12">
        <v>6462</v>
      </c>
      <c r="F48" s="12">
        <v>539.29999999999995</v>
      </c>
      <c r="G48" s="35">
        <v>2.71</v>
      </c>
      <c r="H48" s="12">
        <v>0.99590000000000001</v>
      </c>
      <c r="I48" s="37">
        <v>0.31619999999999998</v>
      </c>
      <c r="J48" s="7">
        <v>2.5680000000000001E-5</v>
      </c>
      <c r="L48" s="23">
        <v>5.5</v>
      </c>
      <c r="M48" s="12">
        <v>1.1039999999999999E-5</v>
      </c>
      <c r="N48" s="4">
        <v>200</v>
      </c>
      <c r="O48" s="26">
        <v>18117288</v>
      </c>
      <c r="P48" s="12">
        <v>2826</v>
      </c>
      <c r="Q48" s="12">
        <v>2.0619999999999998</v>
      </c>
      <c r="R48" s="37">
        <v>20.45</v>
      </c>
      <c r="S48" s="12">
        <v>0.99650000000000005</v>
      </c>
      <c r="T48" s="35">
        <v>0.94979999999999998</v>
      </c>
      <c r="U48" s="7">
        <v>1.234E-5</v>
      </c>
    </row>
    <row r="49" spans="1:21" ht="14.25" thickBot="1" x14ac:dyDescent="0.45">
      <c r="A49" s="24">
        <v>6</v>
      </c>
      <c r="B49" s="8">
        <v>9.9999999999999995E-7</v>
      </c>
      <c r="C49" s="27">
        <v>50</v>
      </c>
      <c r="D49" s="9">
        <v>50000000</v>
      </c>
      <c r="E49" s="8">
        <v>4845</v>
      </c>
      <c r="F49" s="8">
        <v>605.6</v>
      </c>
      <c r="G49" s="36">
        <v>3.0640000000000001</v>
      </c>
      <c r="H49" s="8">
        <v>0.999</v>
      </c>
      <c r="I49" s="38">
        <v>0.50890000000000002</v>
      </c>
      <c r="J49" s="10">
        <v>2.1209999999999999E-5</v>
      </c>
      <c r="L49" s="24">
        <v>6</v>
      </c>
      <c r="M49" s="8">
        <v>9.1999999999999998E-7</v>
      </c>
      <c r="N49" s="27">
        <v>46</v>
      </c>
      <c r="O49" s="9">
        <v>50000000</v>
      </c>
      <c r="P49" s="8">
        <v>1919</v>
      </c>
      <c r="Q49" s="8">
        <v>0.4622</v>
      </c>
      <c r="R49" s="38">
        <v>13.28</v>
      </c>
      <c r="S49" s="8">
        <v>0.99939999999999996</v>
      </c>
      <c r="T49" s="36">
        <v>0.97889999999999999</v>
      </c>
      <c r="U49" s="10">
        <v>1.0689999999999999E-5</v>
      </c>
    </row>
    <row r="51" spans="1:21" ht="14.25" thickBot="1" x14ac:dyDescent="0.45">
      <c r="A51" t="s">
        <v>109</v>
      </c>
      <c r="L51" t="s">
        <v>106</v>
      </c>
    </row>
    <row r="52" spans="1:21" x14ac:dyDescent="0.4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7</v>
      </c>
      <c r="H52" s="2" t="s">
        <v>20</v>
      </c>
      <c r="I52" s="2" t="s">
        <v>103</v>
      </c>
      <c r="J52" s="3" t="s">
        <v>10</v>
      </c>
      <c r="L52" s="1" t="s">
        <v>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7</v>
      </c>
      <c r="S52" s="2" t="s">
        <v>20</v>
      </c>
      <c r="T52" s="2" t="s">
        <v>103</v>
      </c>
      <c r="U52" s="3" t="s">
        <v>10</v>
      </c>
    </row>
    <row r="53" spans="1:21" x14ac:dyDescent="0.4">
      <c r="A53" s="23">
        <v>2</v>
      </c>
      <c r="B53" s="12">
        <v>0.1012</v>
      </c>
      <c r="C53" s="26">
        <v>1012</v>
      </c>
      <c r="D53" s="4">
        <v>10000</v>
      </c>
      <c r="E53" s="12">
        <v>1932</v>
      </c>
      <c r="F53" s="12">
        <v>261.89999999999998</v>
      </c>
      <c r="G53" s="35">
        <v>9.57</v>
      </c>
      <c r="H53" s="12">
        <v>0.5978</v>
      </c>
      <c r="I53" s="37">
        <v>2.2000000000000001E-3</v>
      </c>
      <c r="J53" s="7">
        <v>1.38E-5</v>
      </c>
      <c r="L53" s="23">
        <v>2</v>
      </c>
      <c r="M53" s="12">
        <v>0.1016</v>
      </c>
      <c r="N53" s="26">
        <v>1016</v>
      </c>
      <c r="O53" s="4">
        <v>10000</v>
      </c>
      <c r="P53" s="12">
        <v>3890</v>
      </c>
      <c r="Q53" s="12">
        <v>59.6</v>
      </c>
      <c r="R53" s="37">
        <v>56.79</v>
      </c>
      <c r="S53" s="12">
        <v>0.60489999999999999</v>
      </c>
      <c r="T53" s="35">
        <v>0.30480000000000002</v>
      </c>
      <c r="U53" s="7">
        <v>1.7600000000000001E-5</v>
      </c>
    </row>
    <row r="54" spans="1:21" x14ac:dyDescent="0.4">
      <c r="A54" s="23">
        <v>2.5</v>
      </c>
      <c r="B54" s="12">
        <v>5.74E-2</v>
      </c>
      <c r="C54" s="26">
        <v>574</v>
      </c>
      <c r="D54" s="4">
        <v>10000</v>
      </c>
      <c r="E54" s="12">
        <v>1831</v>
      </c>
      <c r="F54" s="12">
        <v>249.2</v>
      </c>
      <c r="G54" s="35">
        <v>7.3710000000000004</v>
      </c>
      <c r="H54" s="12">
        <v>0.70379999999999998</v>
      </c>
      <c r="I54" s="37">
        <v>1.01E-2</v>
      </c>
      <c r="J54" s="7">
        <v>1.7E-5</v>
      </c>
      <c r="L54" s="23">
        <v>2.5</v>
      </c>
      <c r="M54" s="12">
        <v>5.7500000000000002E-2</v>
      </c>
      <c r="N54" s="26">
        <v>575</v>
      </c>
      <c r="O54" s="4">
        <v>10000</v>
      </c>
      <c r="P54" s="12">
        <v>3401</v>
      </c>
      <c r="Q54" s="12">
        <v>44.68</v>
      </c>
      <c r="R54" s="37">
        <v>49.14</v>
      </c>
      <c r="S54" s="12">
        <v>0.70830000000000004</v>
      </c>
      <c r="T54" s="35">
        <v>0.39360000000000001</v>
      </c>
      <c r="U54" s="7">
        <v>1.59E-5</v>
      </c>
    </row>
    <row r="55" spans="1:21" x14ac:dyDescent="0.4">
      <c r="A55" s="23">
        <v>3</v>
      </c>
      <c r="B55" s="12">
        <v>2.6100000000000002E-2</v>
      </c>
      <c r="C55" s="26">
        <v>261</v>
      </c>
      <c r="D55" s="4">
        <v>10000</v>
      </c>
      <c r="E55" s="12">
        <v>1722</v>
      </c>
      <c r="F55" s="12">
        <v>242.3</v>
      </c>
      <c r="G55" s="35">
        <v>5.4480000000000004</v>
      </c>
      <c r="H55" s="12">
        <v>0.79959999999999998</v>
      </c>
      <c r="I55" s="37">
        <v>2.9899999999999999E-2</v>
      </c>
      <c r="J55" s="7">
        <v>1.27E-5</v>
      </c>
      <c r="L55" s="23">
        <v>3</v>
      </c>
      <c r="M55" s="12">
        <v>2.6200000000000001E-2</v>
      </c>
      <c r="N55" s="26">
        <v>262</v>
      </c>
      <c r="O55" s="4">
        <v>10000</v>
      </c>
      <c r="P55" s="12">
        <v>2876</v>
      </c>
      <c r="Q55" s="12">
        <v>30.34</v>
      </c>
      <c r="R55" s="37">
        <v>41.02</v>
      </c>
      <c r="S55" s="12">
        <v>0.80620000000000003</v>
      </c>
      <c r="T55" s="35">
        <v>0.49049999999999999</v>
      </c>
      <c r="U55" s="7">
        <v>1.4100000000000001E-5</v>
      </c>
    </row>
    <row r="56" spans="1:21" x14ac:dyDescent="0.4">
      <c r="A56" s="23">
        <v>3.5</v>
      </c>
      <c r="B56" s="12">
        <v>1.089E-2</v>
      </c>
      <c r="C56" s="4">
        <v>200</v>
      </c>
      <c r="D56" s="26">
        <v>18373</v>
      </c>
      <c r="E56" s="12">
        <v>1587</v>
      </c>
      <c r="F56" s="12">
        <v>244.9</v>
      </c>
      <c r="G56" s="35">
        <v>4.0010000000000003</v>
      </c>
      <c r="H56" s="12">
        <v>0.87719999999999998</v>
      </c>
      <c r="I56" s="37">
        <v>8.0500000000000002E-2</v>
      </c>
      <c r="J56" s="7">
        <v>1.8940000000000002E-5</v>
      </c>
      <c r="L56" s="23">
        <v>3.5</v>
      </c>
      <c r="M56" s="12">
        <v>1.106E-2</v>
      </c>
      <c r="N56" s="4">
        <v>200</v>
      </c>
      <c r="O56" s="26">
        <v>18082</v>
      </c>
      <c r="P56" s="12">
        <v>2343</v>
      </c>
      <c r="Q56" s="12">
        <v>18.7</v>
      </c>
      <c r="R56" s="37">
        <v>32.97</v>
      </c>
      <c r="S56" s="12">
        <v>0.88549999999999995</v>
      </c>
      <c r="T56" s="35">
        <v>0.59089999999999998</v>
      </c>
      <c r="U56" s="7">
        <v>1.261E-5</v>
      </c>
    </row>
    <row r="57" spans="1:21" x14ac:dyDescent="0.4">
      <c r="A57" s="23">
        <v>4</v>
      </c>
      <c r="B57" s="12">
        <v>4.2659999999999998E-3</v>
      </c>
      <c r="C57" s="4">
        <v>200</v>
      </c>
      <c r="D57" s="26">
        <v>46877</v>
      </c>
      <c r="E57" s="12">
        <v>1425</v>
      </c>
      <c r="F57" s="12">
        <v>259.3</v>
      </c>
      <c r="G57" s="35">
        <v>3.258</v>
      </c>
      <c r="H57" s="12">
        <v>0.92400000000000004</v>
      </c>
      <c r="I57" s="37">
        <v>0.17580000000000001</v>
      </c>
      <c r="J57" s="7">
        <v>1.323E-5</v>
      </c>
      <c r="L57" s="23">
        <v>4</v>
      </c>
      <c r="M57" s="12">
        <v>4.2890000000000003E-3</v>
      </c>
      <c r="N57" s="4">
        <v>200</v>
      </c>
      <c r="O57" s="26">
        <v>46632</v>
      </c>
      <c r="P57" s="12">
        <v>1818</v>
      </c>
      <c r="Q57" s="12">
        <v>10.92</v>
      </c>
      <c r="R57" s="37">
        <v>25.16</v>
      </c>
      <c r="S57" s="12">
        <v>0.93600000000000005</v>
      </c>
      <c r="T57" s="35">
        <v>0.69469999999999998</v>
      </c>
      <c r="U57" s="7">
        <v>9.9289999999999993E-6</v>
      </c>
    </row>
    <row r="58" spans="1:21" x14ac:dyDescent="0.4">
      <c r="A58" s="23">
        <v>4.5</v>
      </c>
      <c r="B58" s="12">
        <v>1.214E-3</v>
      </c>
      <c r="C58" s="4">
        <v>200</v>
      </c>
      <c r="D58" s="26">
        <v>164755</v>
      </c>
      <c r="E58" s="12">
        <v>1233</v>
      </c>
      <c r="F58" s="12">
        <v>279.8</v>
      </c>
      <c r="G58" s="35">
        <v>2.8130000000000002</v>
      </c>
      <c r="H58" s="12">
        <v>0.9577</v>
      </c>
      <c r="I58" s="37">
        <v>0.30049999999999999</v>
      </c>
      <c r="J58" s="7">
        <v>1.254E-5</v>
      </c>
      <c r="L58" s="23">
        <v>4.5</v>
      </c>
      <c r="M58" s="12">
        <v>1.2199999999999999E-3</v>
      </c>
      <c r="N58" s="4">
        <v>200</v>
      </c>
      <c r="O58" s="26">
        <v>163874</v>
      </c>
      <c r="P58" s="12">
        <v>1374</v>
      </c>
      <c r="Q58" s="12">
        <v>5.3</v>
      </c>
      <c r="R58" s="37">
        <v>18.61</v>
      </c>
      <c r="S58" s="12">
        <v>0.97199999999999998</v>
      </c>
      <c r="T58" s="35">
        <v>0.7833</v>
      </c>
      <c r="U58" s="7">
        <v>1.04E-5</v>
      </c>
    </row>
    <row r="59" spans="1:21" x14ac:dyDescent="0.4">
      <c r="A59" s="23">
        <v>5</v>
      </c>
      <c r="B59" s="12">
        <v>3.2210000000000002E-4</v>
      </c>
      <c r="C59" s="4">
        <v>200</v>
      </c>
      <c r="D59" s="26">
        <v>620869</v>
      </c>
      <c r="E59" s="12">
        <v>1015</v>
      </c>
      <c r="F59" s="12">
        <v>303.5</v>
      </c>
      <c r="G59" s="35">
        <v>2.6880000000000002</v>
      </c>
      <c r="H59" s="12">
        <v>0.9738</v>
      </c>
      <c r="I59" s="37">
        <v>0.45279999999999998</v>
      </c>
      <c r="J59" s="7">
        <v>8.8459999999999997E-6</v>
      </c>
      <c r="L59" s="23">
        <v>5</v>
      </c>
      <c r="M59" s="12">
        <v>3.2860000000000002E-4</v>
      </c>
      <c r="N59" s="4">
        <v>200</v>
      </c>
      <c r="O59" s="26">
        <v>608653</v>
      </c>
      <c r="P59" s="12">
        <v>1002</v>
      </c>
      <c r="Q59" s="12">
        <v>2.3610000000000002</v>
      </c>
      <c r="R59" s="37">
        <v>13.14</v>
      </c>
      <c r="S59" s="12">
        <v>0.98950000000000005</v>
      </c>
      <c r="T59" s="35">
        <v>0.85750000000000004</v>
      </c>
      <c r="U59" s="7">
        <v>6.8040000000000004E-6</v>
      </c>
    </row>
    <row r="60" spans="1:21" x14ac:dyDescent="0.4">
      <c r="A60" s="23">
        <v>5.5</v>
      </c>
      <c r="B60" s="12">
        <v>6.6509999999999998E-5</v>
      </c>
      <c r="C60" s="4">
        <v>200</v>
      </c>
      <c r="D60" s="26">
        <v>3007236</v>
      </c>
      <c r="E60" s="12">
        <v>802.1</v>
      </c>
      <c r="F60" s="12">
        <v>321.3</v>
      </c>
      <c r="G60" s="35">
        <v>2.5739999999999998</v>
      </c>
      <c r="H60" s="12">
        <v>0.98229999999999995</v>
      </c>
      <c r="I60" s="37">
        <v>0.60170000000000001</v>
      </c>
      <c r="J60" s="7">
        <v>8.7919999999999998E-6</v>
      </c>
      <c r="L60" s="23">
        <v>5.5</v>
      </c>
      <c r="M60" s="12">
        <v>6.7210000000000002E-5</v>
      </c>
      <c r="N60" s="4">
        <v>200</v>
      </c>
      <c r="O60" s="26">
        <v>2975720</v>
      </c>
      <c r="P60" s="12">
        <v>725.5</v>
      </c>
      <c r="Q60" s="12">
        <v>1.022</v>
      </c>
      <c r="R60" s="37">
        <v>9.0540000000000003</v>
      </c>
      <c r="S60" s="12">
        <v>0.99660000000000004</v>
      </c>
      <c r="T60" s="35">
        <v>0.91249999999999998</v>
      </c>
      <c r="U60" s="7">
        <v>5.4260000000000002E-6</v>
      </c>
    </row>
    <row r="61" spans="1:21" x14ac:dyDescent="0.4">
      <c r="A61" s="23">
        <v>6</v>
      </c>
      <c r="B61" s="12">
        <v>1.083E-5</v>
      </c>
      <c r="C61" s="4">
        <v>200</v>
      </c>
      <c r="D61" s="26">
        <v>18461079</v>
      </c>
      <c r="E61" s="12">
        <v>616.29999999999995</v>
      </c>
      <c r="F61" s="12">
        <v>331</v>
      </c>
      <c r="G61" s="35">
        <v>2.3919999999999999</v>
      </c>
      <c r="H61" s="12">
        <v>0.98740000000000006</v>
      </c>
      <c r="I61" s="37">
        <v>0.72989999999999999</v>
      </c>
      <c r="J61" s="7">
        <v>7.6960000000000005E-6</v>
      </c>
      <c r="L61" s="23">
        <v>6</v>
      </c>
      <c r="M61" s="12">
        <v>1.1739999999999999E-5</v>
      </c>
      <c r="N61" s="4">
        <v>200</v>
      </c>
      <c r="O61" s="26">
        <v>17036288</v>
      </c>
      <c r="P61" s="12">
        <v>527.9</v>
      </c>
      <c r="Q61" s="12">
        <v>0.42609999999999998</v>
      </c>
      <c r="R61" s="37">
        <v>6.093</v>
      </c>
      <c r="S61" s="12">
        <v>0.99909999999999999</v>
      </c>
      <c r="T61" s="35">
        <v>0.95069999999999999</v>
      </c>
      <c r="U61" s="7">
        <v>4.1219999999999997E-6</v>
      </c>
    </row>
    <row r="62" spans="1:21" x14ac:dyDescent="0.4">
      <c r="A62" s="23">
        <v>6.5</v>
      </c>
      <c r="B62" s="12">
        <v>1.5200000000000001E-6</v>
      </c>
      <c r="C62" s="26">
        <v>76</v>
      </c>
      <c r="D62" s="4">
        <v>50000000</v>
      </c>
      <c r="E62" s="12">
        <v>470.5</v>
      </c>
      <c r="F62" s="12">
        <v>332.8</v>
      </c>
      <c r="G62" s="35">
        <v>2.1389999999999998</v>
      </c>
      <c r="H62" s="12">
        <v>0.99109999999999998</v>
      </c>
      <c r="I62" s="37">
        <v>0.82789999999999997</v>
      </c>
      <c r="J62" s="7">
        <v>6.798E-6</v>
      </c>
      <c r="L62" s="23">
        <v>6.5</v>
      </c>
      <c r="M62" s="12">
        <v>1.6199999999999999E-6</v>
      </c>
      <c r="N62" s="26">
        <v>81</v>
      </c>
      <c r="O62" s="4">
        <v>50000000</v>
      </c>
      <c r="P62" s="12">
        <v>397.4</v>
      </c>
      <c r="Q62" s="12">
        <v>0.17949999999999999</v>
      </c>
      <c r="R62" s="37">
        <v>4.085</v>
      </c>
      <c r="S62" s="12">
        <v>0.99980000000000002</v>
      </c>
      <c r="T62" s="35">
        <v>0.97460000000000002</v>
      </c>
      <c r="U62" s="7">
        <v>3.2760000000000001E-6</v>
      </c>
    </row>
    <row r="63" spans="1:21" ht="14.25" thickBot="1" x14ac:dyDescent="0.45">
      <c r="A63" s="24">
        <v>7</v>
      </c>
      <c r="B63" s="8">
        <v>8.0000000000000002E-8</v>
      </c>
      <c r="C63" s="27">
        <v>4</v>
      </c>
      <c r="D63" s="9">
        <v>50000000</v>
      </c>
      <c r="E63" s="8">
        <v>366.7</v>
      </c>
      <c r="F63" s="8">
        <v>329.2</v>
      </c>
      <c r="G63" s="36">
        <v>1.859</v>
      </c>
      <c r="H63" s="8">
        <v>0.99390000000000001</v>
      </c>
      <c r="I63" s="38">
        <v>0.89570000000000005</v>
      </c>
      <c r="J63" s="10">
        <v>5.9240000000000004E-6</v>
      </c>
      <c r="L63" s="24">
        <v>7</v>
      </c>
      <c r="M63" s="8">
        <v>1.4000000000000001E-7</v>
      </c>
      <c r="N63" s="27">
        <v>7</v>
      </c>
      <c r="O63" s="9">
        <v>50000000</v>
      </c>
      <c r="P63" s="8">
        <v>317.3</v>
      </c>
      <c r="Q63" s="8">
        <v>7.5859999999999997E-2</v>
      </c>
      <c r="R63" s="38">
        <v>2.8039999999999998</v>
      </c>
      <c r="S63" s="8">
        <v>1</v>
      </c>
      <c r="T63" s="36">
        <v>0.98809999999999998</v>
      </c>
      <c r="U63" s="10">
        <v>4.3340000000000003E-6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4367-6295-4DDA-9982-36AF15A2AFE8}">
  <dimension ref="A1"/>
  <sheetViews>
    <sheetView workbookViewId="0">
      <selection activeCell="J29" sqref="J29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C256-D1FE-4204-99CF-BEA7A4EF01B0}">
  <dimension ref="A1:AC68"/>
  <sheetViews>
    <sheetView zoomScale="115" zoomScaleNormal="115" workbookViewId="0">
      <selection activeCell="M57" sqref="M57"/>
    </sheetView>
  </sheetViews>
  <sheetFormatPr defaultRowHeight="13.9" x14ac:dyDescent="0.4"/>
  <cols>
    <col min="1" max="1" width="13.73046875" customWidth="1"/>
  </cols>
  <sheetData>
    <row r="1" spans="1:25" ht="14.25" thickBot="1" x14ac:dyDescent="0.45">
      <c r="A1" s="60"/>
      <c r="B1" s="114" t="s">
        <v>70</v>
      </c>
      <c r="C1" s="114"/>
      <c r="D1" s="115"/>
      <c r="E1" s="116" t="s">
        <v>78</v>
      </c>
      <c r="F1" s="117"/>
      <c r="G1" s="118"/>
      <c r="I1" s="5"/>
      <c r="J1" s="5"/>
      <c r="M1" s="5"/>
    </row>
    <row r="2" spans="1:25" ht="14.25" thickBot="1" x14ac:dyDescent="0.45">
      <c r="A2" s="62"/>
      <c r="B2" s="1" t="s">
        <v>67</v>
      </c>
      <c r="C2" s="63" t="s">
        <v>68</v>
      </c>
      <c r="D2" s="3" t="s">
        <v>69</v>
      </c>
      <c r="E2" s="54" t="s">
        <v>80</v>
      </c>
      <c r="F2" s="55" t="s">
        <v>81</v>
      </c>
      <c r="G2" s="56" t="s">
        <v>82</v>
      </c>
      <c r="I2" s="12"/>
      <c r="J2" s="5"/>
      <c r="K2" s="5"/>
      <c r="M2" s="5"/>
    </row>
    <row r="3" spans="1:25" ht="14.25" thickBot="1" x14ac:dyDescent="0.45">
      <c r="A3" s="61" t="s">
        <v>90</v>
      </c>
      <c r="B3" s="59">
        <v>9.8999999999999899E-7</v>
      </c>
      <c r="C3" s="12">
        <v>1.06E-6</v>
      </c>
      <c r="D3" s="7">
        <v>1.3600000000000005E-6</v>
      </c>
      <c r="E3" s="54"/>
      <c r="F3" s="55"/>
      <c r="G3" s="56"/>
      <c r="I3" s="5"/>
      <c r="J3" s="5"/>
      <c r="K3" s="5"/>
      <c r="M3" s="5"/>
    </row>
    <row r="4" spans="1:25" ht="14.25" thickBot="1" x14ac:dyDescent="0.45">
      <c r="A4" s="61" t="s">
        <v>66</v>
      </c>
      <c r="B4" s="59">
        <v>5.4500000000000003E-6</v>
      </c>
      <c r="C4" s="12">
        <v>4.6800000000000001E-6</v>
      </c>
      <c r="D4" s="7">
        <v>6.7100000000000001E-6</v>
      </c>
      <c r="E4" s="5">
        <v>1078</v>
      </c>
      <c r="F4" s="4"/>
      <c r="G4" s="48"/>
      <c r="I4" s="111" t="s">
        <v>95</v>
      </c>
      <c r="J4" s="112"/>
      <c r="K4" s="112"/>
      <c r="L4" s="113"/>
      <c r="M4" s="5"/>
    </row>
    <row r="5" spans="1:25" x14ac:dyDescent="0.4">
      <c r="A5" s="61" t="s">
        <v>64</v>
      </c>
      <c r="B5" s="59">
        <v>8.4300000000000006E-6</v>
      </c>
      <c r="C5" s="12">
        <v>7.7600000000000002E-6</v>
      </c>
      <c r="D5" s="7">
        <v>1.042E-5</v>
      </c>
      <c r="E5" s="109">
        <v>564</v>
      </c>
      <c r="F5" s="107">
        <v>336</v>
      </c>
      <c r="G5" s="105">
        <v>228</v>
      </c>
      <c r="I5" s="5"/>
      <c r="J5" s="5"/>
      <c r="M5" s="5"/>
    </row>
    <row r="6" spans="1:25" ht="14.25" thickBot="1" x14ac:dyDescent="0.45">
      <c r="A6" s="62" t="s">
        <v>65</v>
      </c>
      <c r="B6" s="58">
        <v>1.1600000000000001E-5</v>
      </c>
      <c r="C6" s="8">
        <v>1.097E-5</v>
      </c>
      <c r="D6" s="10">
        <v>1.471E-5</v>
      </c>
      <c r="E6" s="110"/>
      <c r="F6" s="108"/>
      <c r="G6" s="106"/>
      <c r="I6" s="5"/>
      <c r="J6" s="5"/>
      <c r="M6" s="5"/>
    </row>
    <row r="7" spans="1:25" x14ac:dyDescent="0.4">
      <c r="I7" s="5"/>
      <c r="J7" s="5"/>
      <c r="M7" s="5"/>
    </row>
    <row r="8" spans="1:25" ht="14.25" thickBot="1" x14ac:dyDescent="0.45">
      <c r="A8" t="s">
        <v>75</v>
      </c>
      <c r="I8" s="5"/>
      <c r="N8" t="s">
        <v>24</v>
      </c>
    </row>
    <row r="9" spans="1:25" x14ac:dyDescent="0.4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/>
      <c r="T9" s="2" t="s">
        <v>15</v>
      </c>
      <c r="U9" s="2" t="s">
        <v>7</v>
      </c>
      <c r="V9" s="2"/>
      <c r="W9" s="2" t="s">
        <v>20</v>
      </c>
      <c r="X9" s="2"/>
      <c r="Y9" s="3" t="s">
        <v>10</v>
      </c>
    </row>
    <row r="10" spans="1:25" x14ac:dyDescent="0.4">
      <c r="A10" s="23">
        <v>2</v>
      </c>
      <c r="B10" s="12">
        <v>0.1124</v>
      </c>
      <c r="C10" s="26">
        <v>1124</v>
      </c>
      <c r="D10" s="4">
        <v>10000</v>
      </c>
      <c r="E10" s="35">
        <v>1718</v>
      </c>
      <c r="F10" s="4"/>
      <c r="G10" s="39">
        <v>68.12</v>
      </c>
      <c r="H10" s="12">
        <v>11.3</v>
      </c>
      <c r="I10" s="4"/>
      <c r="J10" s="12">
        <v>0.51139999999999997</v>
      </c>
      <c r="K10" s="12"/>
      <c r="L10" s="7">
        <v>9.2E-6</v>
      </c>
      <c r="M10" s="5"/>
      <c r="N10" s="23">
        <v>2</v>
      </c>
      <c r="O10" s="12">
        <v>0.11119999999999999</v>
      </c>
      <c r="P10" s="26">
        <v>1112</v>
      </c>
      <c r="Q10" s="4">
        <v>10000</v>
      </c>
      <c r="R10" s="35">
        <v>7156</v>
      </c>
      <c r="S10" s="39"/>
      <c r="T10" s="39">
        <v>790.1</v>
      </c>
      <c r="U10" s="12">
        <v>113.9</v>
      </c>
      <c r="V10" s="12"/>
      <c r="W10" s="12">
        <v>0.51139999999999997</v>
      </c>
      <c r="X10" s="12"/>
      <c r="Y10" s="7">
        <v>2.6599999999999999E-5</v>
      </c>
    </row>
    <row r="11" spans="1:25" x14ac:dyDescent="0.4">
      <c r="A11" s="23">
        <v>2.5</v>
      </c>
      <c r="B11" s="12">
        <v>6.4500000000000002E-2</v>
      </c>
      <c r="C11" s="26">
        <v>645</v>
      </c>
      <c r="D11" s="4">
        <v>10000</v>
      </c>
      <c r="E11" s="35">
        <v>1613</v>
      </c>
      <c r="F11" s="4"/>
      <c r="G11" s="39">
        <v>52.93</v>
      </c>
      <c r="H11" s="12">
        <v>8.8079999999999998</v>
      </c>
      <c r="I11" s="4"/>
      <c r="J11" s="12">
        <v>0.63060000000000005</v>
      </c>
      <c r="K11" s="12"/>
      <c r="L11" s="7">
        <v>9.5999999999999996E-6</v>
      </c>
      <c r="M11" s="5"/>
      <c r="N11" s="23">
        <v>2.5</v>
      </c>
      <c r="O11" s="12">
        <v>6.3100000000000003E-2</v>
      </c>
      <c r="P11" s="26">
        <v>631</v>
      </c>
      <c r="Q11" s="4">
        <v>10000</v>
      </c>
      <c r="R11" s="35">
        <v>5724</v>
      </c>
      <c r="S11" s="39"/>
      <c r="T11" s="39">
        <v>599.1</v>
      </c>
      <c r="U11" s="12">
        <v>86.38</v>
      </c>
      <c r="V11" s="12"/>
      <c r="W11" s="12">
        <v>0.63060000000000005</v>
      </c>
      <c r="X11" s="12"/>
      <c r="Y11" s="7">
        <v>2.26E-5</v>
      </c>
    </row>
    <row r="12" spans="1:25" x14ac:dyDescent="0.4">
      <c r="A12" s="23">
        <v>3</v>
      </c>
      <c r="B12" s="12">
        <v>2.9499999999999998E-2</v>
      </c>
      <c r="C12" s="26">
        <v>295</v>
      </c>
      <c r="D12" s="4">
        <v>10000</v>
      </c>
      <c r="E12" s="35">
        <v>1517</v>
      </c>
      <c r="F12" s="4"/>
      <c r="G12" s="39">
        <v>38.909999999999997</v>
      </c>
      <c r="H12" s="12">
        <v>6.5129999999999999</v>
      </c>
      <c r="I12" s="4"/>
      <c r="J12" s="12">
        <v>0.73970000000000002</v>
      </c>
      <c r="K12" s="12"/>
      <c r="L12" s="7">
        <v>9.7999999999999993E-6</v>
      </c>
      <c r="M12" s="5"/>
      <c r="N12" s="23">
        <v>3</v>
      </c>
      <c r="O12" s="12">
        <v>2.9000000000000001E-2</v>
      </c>
      <c r="P12" s="26">
        <v>290</v>
      </c>
      <c r="Q12" s="4">
        <v>10000</v>
      </c>
      <c r="R12" s="35">
        <v>4414</v>
      </c>
      <c r="S12" s="39"/>
      <c r="T12" s="39">
        <v>423.9</v>
      </c>
      <c r="U12" s="12">
        <v>61.18</v>
      </c>
      <c r="V12" s="12"/>
      <c r="W12" s="12">
        <v>0.73970000000000002</v>
      </c>
      <c r="X12" s="12"/>
      <c r="Y12" s="7">
        <v>1.6699999999999999E-5</v>
      </c>
    </row>
    <row r="13" spans="1:25" x14ac:dyDescent="0.4">
      <c r="A13" s="23">
        <v>3.5</v>
      </c>
      <c r="B13" s="12">
        <v>1.4800000000000001E-2</v>
      </c>
      <c r="C13" s="21">
        <v>200</v>
      </c>
      <c r="D13" s="26">
        <v>13510</v>
      </c>
      <c r="E13" s="35">
        <v>1440</v>
      </c>
      <c r="F13" s="4"/>
      <c r="G13" s="39">
        <v>27.27</v>
      </c>
      <c r="H13" s="12">
        <v>4.6139999999999999</v>
      </c>
      <c r="I13" s="4"/>
      <c r="J13" s="12">
        <v>0.82940000000000003</v>
      </c>
      <c r="K13" s="12"/>
      <c r="L13" s="7">
        <v>8.7339999999999997E-6</v>
      </c>
      <c r="M13" s="5"/>
      <c r="N13" s="23">
        <v>3.5</v>
      </c>
      <c r="O13" s="12">
        <v>1.4420000000000001E-2</v>
      </c>
      <c r="P13" s="21">
        <v>200</v>
      </c>
      <c r="Q13" s="26">
        <v>13865</v>
      </c>
      <c r="R13" s="35">
        <v>3348</v>
      </c>
      <c r="S13" s="39"/>
      <c r="T13" s="39">
        <v>280.8</v>
      </c>
      <c r="U13" s="12">
        <v>40.6</v>
      </c>
      <c r="V13" s="12"/>
      <c r="W13" s="12">
        <v>0.82869999999999999</v>
      </c>
      <c r="X13" s="12"/>
      <c r="Y13" s="7">
        <v>2.402E-5</v>
      </c>
    </row>
    <row r="14" spans="1:25" x14ac:dyDescent="0.4">
      <c r="A14" s="23">
        <v>4</v>
      </c>
      <c r="B14" s="12">
        <v>4.9179999999999996E-3</v>
      </c>
      <c r="C14" s="21">
        <v>200</v>
      </c>
      <c r="D14" s="26">
        <v>40670</v>
      </c>
      <c r="E14" s="35">
        <v>1374</v>
      </c>
      <c r="F14" s="4"/>
      <c r="G14" s="39">
        <v>17.82</v>
      </c>
      <c r="H14" s="12">
        <v>3.0779999999999998</v>
      </c>
      <c r="I14" s="4"/>
      <c r="J14" s="12">
        <v>0.90229999999999999</v>
      </c>
      <c r="K14" s="12"/>
      <c r="L14" s="7">
        <v>8.8759999999999994E-6</v>
      </c>
      <c r="M14" s="5"/>
      <c r="N14" s="23">
        <v>4</v>
      </c>
      <c r="O14" s="12">
        <v>4.7650000000000001E-3</v>
      </c>
      <c r="P14" s="21">
        <v>200</v>
      </c>
      <c r="Q14" s="26">
        <v>41970</v>
      </c>
      <c r="R14" s="35">
        <v>2461</v>
      </c>
      <c r="S14" s="39"/>
      <c r="T14" s="39">
        <v>162.4</v>
      </c>
      <c r="U14" s="12">
        <v>23.59</v>
      </c>
      <c r="V14" s="12"/>
      <c r="W14" s="12">
        <v>0.90229999999999999</v>
      </c>
      <c r="X14" s="12"/>
      <c r="Y14" s="7">
        <v>2.1229999999999998E-5</v>
      </c>
    </row>
    <row r="15" spans="1:25" x14ac:dyDescent="0.4">
      <c r="A15" s="23">
        <v>4.5</v>
      </c>
      <c r="B15" s="12">
        <v>1.7420000000000001E-3</v>
      </c>
      <c r="C15" s="21">
        <v>200</v>
      </c>
      <c r="D15" s="26">
        <v>114779</v>
      </c>
      <c r="E15" s="35">
        <v>1332</v>
      </c>
      <c r="F15" s="4"/>
      <c r="G15" s="39">
        <v>11.55</v>
      </c>
      <c r="H15" s="12">
        <v>2.0609999999999999</v>
      </c>
      <c r="I15" s="4"/>
      <c r="J15" s="12">
        <v>0.95030000000000003</v>
      </c>
      <c r="K15" s="12"/>
      <c r="L15" s="7">
        <v>8.7819999999999999E-6</v>
      </c>
      <c r="M15" s="5"/>
      <c r="N15" s="23">
        <v>4.5</v>
      </c>
      <c r="O15" s="12">
        <v>1.6919999999999999E-3</v>
      </c>
      <c r="P15" s="21">
        <v>200</v>
      </c>
      <c r="Q15" s="26">
        <v>118183</v>
      </c>
      <c r="R15" s="35">
        <v>1884</v>
      </c>
      <c r="S15" s="39"/>
      <c r="T15" s="39">
        <v>85.05</v>
      </c>
      <c r="U15" s="12">
        <v>12.48</v>
      </c>
      <c r="V15" s="12"/>
      <c r="W15" s="12">
        <v>0.95040000000000002</v>
      </c>
      <c r="X15" s="12"/>
      <c r="Y15" s="7">
        <v>9.5279999999999992E-6</v>
      </c>
    </row>
    <row r="16" spans="1:25" x14ac:dyDescent="0.4">
      <c r="A16" s="23">
        <v>5</v>
      </c>
      <c r="B16" s="12">
        <v>5.6420000000000005E-4</v>
      </c>
      <c r="C16" s="21">
        <v>200</v>
      </c>
      <c r="D16" s="26">
        <v>354482</v>
      </c>
      <c r="E16" s="35">
        <v>1307</v>
      </c>
      <c r="F16" s="4"/>
      <c r="G16" s="39">
        <v>7.8570000000000002</v>
      </c>
      <c r="H16" s="12">
        <v>1.462</v>
      </c>
      <c r="I16" s="4"/>
      <c r="J16" s="12">
        <v>0.97840000000000005</v>
      </c>
      <c r="K16" s="12"/>
      <c r="L16" s="7">
        <v>8.0309999999999998E-6</v>
      </c>
      <c r="N16" s="23">
        <v>5</v>
      </c>
      <c r="O16" s="12">
        <v>5.3899999999999998E-4</v>
      </c>
      <c r="P16" s="21">
        <v>200</v>
      </c>
      <c r="Q16" s="26">
        <v>371087</v>
      </c>
      <c r="R16" s="35">
        <v>1548</v>
      </c>
      <c r="S16" s="39"/>
      <c r="T16" s="39">
        <v>39.94</v>
      </c>
      <c r="U16" s="12">
        <v>6.01</v>
      </c>
      <c r="V16" s="12"/>
      <c r="W16" s="12">
        <v>0.97840000000000005</v>
      </c>
      <c r="X16" s="12"/>
      <c r="Y16" s="7">
        <v>8.7800000000000006E-6</v>
      </c>
    </row>
    <row r="17" spans="1:26" x14ac:dyDescent="0.4">
      <c r="A17" s="23">
        <v>5.5</v>
      </c>
      <c r="B17" s="12">
        <v>1.104E-4</v>
      </c>
      <c r="C17" s="4">
        <v>200</v>
      </c>
      <c r="D17" s="26">
        <v>1811321</v>
      </c>
      <c r="E17" s="35">
        <v>1295</v>
      </c>
      <c r="F17" s="4"/>
      <c r="G17" s="39">
        <v>6.0869999999999997</v>
      </c>
      <c r="H17" s="12">
        <v>1.1759999999999999</v>
      </c>
      <c r="I17" s="4"/>
      <c r="J17" s="12">
        <v>0.99180000000000001</v>
      </c>
      <c r="K17" s="12"/>
      <c r="L17" s="7">
        <v>1.007E-5</v>
      </c>
      <c r="M17" s="5"/>
      <c r="N17" s="23">
        <v>5.5</v>
      </c>
      <c r="O17" s="12">
        <v>1.097E-4</v>
      </c>
      <c r="P17" s="4">
        <v>200</v>
      </c>
      <c r="Q17" s="26">
        <v>1822663</v>
      </c>
      <c r="R17" s="35">
        <v>1386</v>
      </c>
      <c r="S17" s="39"/>
      <c r="T17" s="39">
        <v>18.2</v>
      </c>
      <c r="U17" s="12">
        <v>2.8919999999999999</v>
      </c>
      <c r="V17" s="12"/>
      <c r="W17" s="12">
        <v>0.99180000000000001</v>
      </c>
      <c r="X17" s="12"/>
      <c r="Y17" s="7">
        <v>1.5659999999999999E-5</v>
      </c>
    </row>
    <row r="18" spans="1:26" x14ac:dyDescent="0.4">
      <c r="A18" s="23">
        <v>6</v>
      </c>
      <c r="B18" s="12">
        <v>2.2889999999999999E-5</v>
      </c>
      <c r="C18" s="4">
        <v>200</v>
      </c>
      <c r="D18" s="26">
        <v>8736154</v>
      </c>
      <c r="E18" s="37">
        <v>1290</v>
      </c>
      <c r="F18" s="4"/>
      <c r="G18" s="39">
        <v>5.3440000000000003</v>
      </c>
      <c r="H18" s="12">
        <v>1.056</v>
      </c>
      <c r="I18" s="4"/>
      <c r="J18" s="12">
        <v>0.99739999999999995</v>
      </c>
      <c r="K18" s="12"/>
      <c r="L18" s="7">
        <v>1.2850000000000001E-5</v>
      </c>
      <c r="M18" s="5"/>
      <c r="N18" s="23">
        <v>6</v>
      </c>
      <c r="O18" s="12">
        <v>2.2710000000000001E-5</v>
      </c>
      <c r="P18" s="4">
        <v>200</v>
      </c>
      <c r="Q18" s="26">
        <v>8807722</v>
      </c>
      <c r="R18" s="37">
        <v>1318</v>
      </c>
      <c r="S18" s="39"/>
      <c r="T18" s="39">
        <v>9.1430000000000007</v>
      </c>
      <c r="U18" s="12">
        <v>1.5940000000000001</v>
      </c>
      <c r="V18" s="12"/>
      <c r="W18" s="12">
        <v>0.99739999999999995</v>
      </c>
      <c r="X18" s="12"/>
      <c r="Y18" s="7">
        <v>1.5820000000000001E-5</v>
      </c>
    </row>
    <row r="19" spans="1:26" x14ac:dyDescent="0.4">
      <c r="A19" s="23">
        <v>6.5</v>
      </c>
      <c r="B19" s="12">
        <v>5.0440000000000003E-6</v>
      </c>
      <c r="C19" s="4">
        <v>200</v>
      </c>
      <c r="D19" s="26">
        <v>39650639</v>
      </c>
      <c r="E19" s="35">
        <v>1288</v>
      </c>
      <c r="F19" s="4"/>
      <c r="G19" s="39">
        <v>5.0880000000000001</v>
      </c>
      <c r="H19" s="12">
        <v>1.014</v>
      </c>
      <c r="I19" s="4"/>
      <c r="J19" s="12">
        <v>0.99939999999999996</v>
      </c>
      <c r="K19" s="12"/>
      <c r="L19" s="7">
        <v>1.7350000000000002E-5</v>
      </c>
      <c r="M19" s="5"/>
      <c r="N19" s="23">
        <v>6.5</v>
      </c>
      <c r="O19" s="12">
        <v>4.8620000000000002E-6</v>
      </c>
      <c r="P19" s="4">
        <v>200</v>
      </c>
      <c r="Q19" s="26">
        <v>41133586</v>
      </c>
      <c r="R19" s="35">
        <v>1295</v>
      </c>
      <c r="S19" s="39"/>
      <c r="T19" s="39">
        <v>6.0380000000000003</v>
      </c>
      <c r="U19" s="12">
        <v>1.149</v>
      </c>
      <c r="V19" s="12"/>
      <c r="W19" s="12">
        <v>0.99939999999999996</v>
      </c>
      <c r="X19" s="12"/>
      <c r="Y19" s="7">
        <v>1.5659999999999999E-5</v>
      </c>
    </row>
    <row r="20" spans="1:26" x14ac:dyDescent="0.4">
      <c r="A20" s="23">
        <v>7</v>
      </c>
      <c r="B20" s="12">
        <v>6.4000000000000001E-7</v>
      </c>
      <c r="C20" s="26">
        <v>32</v>
      </c>
      <c r="D20" s="21">
        <v>50000000</v>
      </c>
      <c r="E20" s="37">
        <v>1288</v>
      </c>
      <c r="F20" s="4"/>
      <c r="G20" s="39">
        <v>5.0179999999999998</v>
      </c>
      <c r="H20" s="12">
        <v>1.0029999999999999</v>
      </c>
      <c r="I20" s="4"/>
      <c r="J20" s="12">
        <v>0.99990000000000001</v>
      </c>
      <c r="K20" s="12"/>
      <c r="L20" s="7">
        <v>1.4229999999999999E-5</v>
      </c>
      <c r="M20" s="5"/>
      <c r="N20" s="23">
        <v>7</v>
      </c>
      <c r="O20" s="12">
        <v>6.4000000000000001E-7</v>
      </c>
      <c r="P20" s="26">
        <v>32</v>
      </c>
      <c r="Q20" s="21">
        <v>50000000</v>
      </c>
      <c r="R20" s="37">
        <v>1289</v>
      </c>
      <c r="S20" s="39"/>
      <c r="T20" s="39">
        <v>5.2130000000000001</v>
      </c>
      <c r="U20" s="12">
        <v>1.0309999999999999</v>
      </c>
      <c r="V20" s="12"/>
      <c r="W20" s="12">
        <v>0.99990000000000001</v>
      </c>
      <c r="X20" s="12"/>
      <c r="Y20" s="7">
        <v>1.4E-5</v>
      </c>
    </row>
    <row r="21" spans="1:26" x14ac:dyDescent="0.4">
      <c r="A21" s="23">
        <v>7.5</v>
      </c>
      <c r="B21" s="12">
        <v>5.9999999999999995E-8</v>
      </c>
      <c r="C21" s="26">
        <v>3</v>
      </c>
      <c r="D21" s="21">
        <v>50000000</v>
      </c>
      <c r="E21" s="35">
        <v>1288</v>
      </c>
      <c r="F21" s="4"/>
      <c r="G21" s="39">
        <v>5.0030000000000001</v>
      </c>
      <c r="H21" s="12">
        <v>1</v>
      </c>
      <c r="I21" s="4"/>
      <c r="J21" s="12">
        <v>1</v>
      </c>
      <c r="K21" s="12"/>
      <c r="L21" s="7">
        <v>1.3030000000000001E-5</v>
      </c>
      <c r="M21" s="5"/>
      <c r="N21" s="23">
        <v>7.5</v>
      </c>
      <c r="O21" s="12">
        <v>5.9999999999999995E-8</v>
      </c>
      <c r="P21" s="26">
        <v>3</v>
      </c>
      <c r="Q21" s="21">
        <v>50000000</v>
      </c>
      <c r="R21" s="35">
        <v>1288</v>
      </c>
      <c r="S21" s="39"/>
      <c r="T21" s="39">
        <v>5.0339999999999998</v>
      </c>
      <c r="U21" s="12">
        <v>1.0049999999999999</v>
      </c>
      <c r="V21" s="12"/>
      <c r="W21" s="12">
        <v>1</v>
      </c>
      <c r="X21" s="12"/>
      <c r="Y21" s="7">
        <v>1.2989999999999999E-5</v>
      </c>
    </row>
    <row r="22" spans="1:26" ht="14.25" thickBot="1" x14ac:dyDescent="0.45">
      <c r="A22" s="24">
        <v>8</v>
      </c>
      <c r="B22" s="8">
        <v>0</v>
      </c>
      <c r="C22" s="27">
        <v>0</v>
      </c>
      <c r="D22" s="9">
        <v>50000000</v>
      </c>
      <c r="E22" s="38">
        <v>1288</v>
      </c>
      <c r="F22" s="9"/>
      <c r="G22" s="15">
        <v>5</v>
      </c>
      <c r="H22" s="8">
        <v>1</v>
      </c>
      <c r="I22" s="9"/>
      <c r="J22" s="8">
        <v>1</v>
      </c>
      <c r="K22" s="8"/>
      <c r="L22" s="10">
        <v>1.455E-5</v>
      </c>
      <c r="M22" s="5"/>
      <c r="N22" s="24">
        <v>8</v>
      </c>
      <c r="O22" s="8">
        <v>0</v>
      </c>
      <c r="P22" s="27">
        <v>0</v>
      </c>
      <c r="Q22" s="9">
        <v>50000000</v>
      </c>
      <c r="R22" s="38">
        <v>1288</v>
      </c>
      <c r="S22" s="15"/>
      <c r="T22" s="15">
        <v>5.0030000000000001</v>
      </c>
      <c r="U22" s="8">
        <v>1</v>
      </c>
      <c r="V22" s="8"/>
      <c r="W22" s="8">
        <v>1</v>
      </c>
      <c r="X22" s="8"/>
      <c r="Y22" s="10">
        <v>1.4929999999999999E-5</v>
      </c>
    </row>
    <row r="23" spans="1:26" x14ac:dyDescent="0.4">
      <c r="F23" s="5"/>
      <c r="I23" s="5"/>
      <c r="J23" s="5"/>
      <c r="K23" s="5"/>
      <c r="L23" s="5"/>
      <c r="M23" s="5"/>
    </row>
    <row r="24" spans="1:26" ht="14.25" thickBot="1" x14ac:dyDescent="0.45">
      <c r="A24" t="s">
        <v>84</v>
      </c>
      <c r="N24" t="s">
        <v>85</v>
      </c>
    </row>
    <row r="25" spans="1:26" x14ac:dyDescent="0.4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04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04" t="s">
        <v>77</v>
      </c>
    </row>
    <row r="26" spans="1:26" x14ac:dyDescent="0.4">
      <c r="A26" s="23">
        <v>2</v>
      </c>
      <c r="B26" s="12">
        <v>0.2407</v>
      </c>
      <c r="C26" s="26">
        <v>2407</v>
      </c>
      <c r="D26" s="4">
        <v>10000</v>
      </c>
      <c r="E26" s="12">
        <v>52.03</v>
      </c>
      <c r="F26" s="12">
        <v>710.5</v>
      </c>
      <c r="G26" s="12">
        <v>4.327</v>
      </c>
      <c r="H26" s="12">
        <v>14.57</v>
      </c>
      <c r="I26" s="12">
        <v>0.87719999999999998</v>
      </c>
      <c r="J26" s="12">
        <v>0.51119999999999999</v>
      </c>
      <c r="K26" s="12">
        <v>0.16089999999999999</v>
      </c>
      <c r="L26" s="7">
        <v>1.8099999999999999E-5</v>
      </c>
      <c r="M26" s="104"/>
      <c r="N26" s="23">
        <v>2</v>
      </c>
      <c r="O26" s="12">
        <v>0.1195</v>
      </c>
      <c r="P26" s="26">
        <v>1195</v>
      </c>
      <c r="Q26" s="4">
        <v>10000</v>
      </c>
      <c r="R26" s="12">
        <v>54.849999999999994</v>
      </c>
      <c r="S26" s="12">
        <v>1529</v>
      </c>
      <c r="T26" s="12">
        <v>14.1</v>
      </c>
      <c r="U26" s="12">
        <v>186.1</v>
      </c>
      <c r="V26" s="12">
        <v>3.2309999999999999</v>
      </c>
      <c r="W26" s="12">
        <v>0.51139999999999997</v>
      </c>
      <c r="X26" s="12">
        <v>0</v>
      </c>
      <c r="Y26" s="7">
        <v>2.2799999999999999E-5</v>
      </c>
      <c r="Z26" s="104"/>
    </row>
    <row r="27" spans="1:26" x14ac:dyDescent="0.4">
      <c r="A27" s="23">
        <v>2.5</v>
      </c>
      <c r="B27" s="12">
        <v>0.15859999999999999</v>
      </c>
      <c r="C27" s="26">
        <v>1586</v>
      </c>
      <c r="D27" s="4">
        <v>10000</v>
      </c>
      <c r="E27" s="12">
        <v>54.019999999999996</v>
      </c>
      <c r="F27" s="12">
        <v>701.9</v>
      </c>
      <c r="G27" s="12">
        <v>4.593</v>
      </c>
      <c r="H27" s="12">
        <v>11.37</v>
      </c>
      <c r="I27" s="12">
        <v>0.92869999999999997</v>
      </c>
      <c r="J27" s="12">
        <v>0.63049999999999995</v>
      </c>
      <c r="K27" s="12">
        <v>0.1045</v>
      </c>
      <c r="L27" s="7">
        <v>1.9300000000000002E-5</v>
      </c>
      <c r="N27" s="23">
        <v>2.5</v>
      </c>
      <c r="O27" s="12">
        <v>7.0400000000000004E-2</v>
      </c>
      <c r="P27" s="26">
        <v>704</v>
      </c>
      <c r="Q27" s="4">
        <v>10000</v>
      </c>
      <c r="R27" s="12">
        <v>56.129999999999995</v>
      </c>
      <c r="S27" s="12">
        <v>1319</v>
      </c>
      <c r="T27" s="12">
        <v>11.71</v>
      </c>
      <c r="U27" s="12">
        <v>141</v>
      </c>
      <c r="V27" s="12">
        <v>2.6459999999999999</v>
      </c>
      <c r="W27" s="12">
        <v>0.63060000000000005</v>
      </c>
      <c r="X27" s="12">
        <v>0</v>
      </c>
      <c r="Y27" s="7">
        <v>1.73E-5</v>
      </c>
    </row>
    <row r="28" spans="1:26" x14ac:dyDescent="0.4">
      <c r="A28" s="23">
        <v>3</v>
      </c>
      <c r="B28" s="12">
        <v>9.3100000000000002E-2</v>
      </c>
      <c r="C28" s="26">
        <v>931</v>
      </c>
      <c r="D28" s="4">
        <v>10000</v>
      </c>
      <c r="E28" s="12">
        <v>55.7</v>
      </c>
      <c r="F28" s="12">
        <v>693.4</v>
      </c>
      <c r="G28" s="12">
        <v>4.7590000000000003</v>
      </c>
      <c r="H28" s="12">
        <v>8.4489999999999998</v>
      </c>
      <c r="I28" s="12">
        <v>0.95930000000000004</v>
      </c>
      <c r="J28" s="12">
        <v>0.73899999999999999</v>
      </c>
      <c r="K28" s="12">
        <v>6.4899999999999999E-2</v>
      </c>
      <c r="L28" s="7">
        <v>2.1699999999999999E-5</v>
      </c>
      <c r="N28" s="23">
        <v>3</v>
      </c>
      <c r="O28" s="12">
        <v>3.39E-2</v>
      </c>
      <c r="P28" s="26">
        <v>339</v>
      </c>
      <c r="Q28" s="4">
        <v>10000</v>
      </c>
      <c r="R28" s="12">
        <v>57.11</v>
      </c>
      <c r="S28" s="12">
        <v>1127</v>
      </c>
      <c r="T28" s="12">
        <v>9.68</v>
      </c>
      <c r="U28" s="12">
        <v>99.82</v>
      </c>
      <c r="V28" s="12">
        <v>2.1459999999999999</v>
      </c>
      <c r="W28" s="12">
        <v>0.73970000000000002</v>
      </c>
      <c r="X28" s="12">
        <v>0</v>
      </c>
      <c r="Y28" s="7">
        <v>1.5699999999999999E-5</v>
      </c>
    </row>
    <row r="29" spans="1:26" x14ac:dyDescent="0.4">
      <c r="A29" s="23">
        <v>3.5</v>
      </c>
      <c r="B29" s="12">
        <v>5.2499999999999998E-2</v>
      </c>
      <c r="C29" s="26">
        <v>525</v>
      </c>
      <c r="D29" s="4">
        <v>10000</v>
      </c>
      <c r="E29" s="12">
        <v>56.7</v>
      </c>
      <c r="F29" s="12">
        <v>685.9</v>
      </c>
      <c r="G29" s="12">
        <v>4.8920000000000003</v>
      </c>
      <c r="H29" s="12">
        <v>5.9640000000000004</v>
      </c>
      <c r="I29" s="12">
        <v>0.98399999999999999</v>
      </c>
      <c r="J29" s="12">
        <v>0.82779999999999998</v>
      </c>
      <c r="K29" s="12">
        <v>3.5200000000000002E-2</v>
      </c>
      <c r="L29" s="7">
        <v>2.3300000000000001E-5</v>
      </c>
      <c r="N29" s="23">
        <v>3.5</v>
      </c>
      <c r="O29" s="12">
        <v>1.635E-2</v>
      </c>
      <c r="P29" s="21">
        <v>200</v>
      </c>
      <c r="Q29" s="26">
        <v>12229</v>
      </c>
      <c r="R29" s="12">
        <v>57.58</v>
      </c>
      <c r="S29" s="12">
        <v>970</v>
      </c>
      <c r="T29" s="12">
        <v>7.9729999999999999</v>
      </c>
      <c r="U29" s="12">
        <v>66.08</v>
      </c>
      <c r="V29" s="12">
        <v>1.7310000000000001</v>
      </c>
      <c r="W29" s="12">
        <v>0.82869999999999999</v>
      </c>
      <c r="X29" s="12">
        <v>0</v>
      </c>
      <c r="Y29" s="7">
        <v>2.0360000000000002E-5</v>
      </c>
    </row>
    <row r="30" spans="1:26" x14ac:dyDescent="0.4">
      <c r="A30" s="23">
        <v>4</v>
      </c>
      <c r="B30" s="12">
        <v>2.1499999999999998E-2</v>
      </c>
      <c r="C30" s="26">
        <v>215</v>
      </c>
      <c r="D30" s="4">
        <v>10000</v>
      </c>
      <c r="E30" s="12">
        <v>57.459999999999994</v>
      </c>
      <c r="F30" s="12">
        <v>679.2</v>
      </c>
      <c r="G30" s="12">
        <v>4.96</v>
      </c>
      <c r="H30" s="12">
        <v>3.875</v>
      </c>
      <c r="I30" s="12">
        <v>0.995</v>
      </c>
      <c r="J30" s="12">
        <v>0.9032</v>
      </c>
      <c r="K30" s="12">
        <v>1.55E-2</v>
      </c>
      <c r="L30" s="7">
        <v>1.7900000000000001E-5</v>
      </c>
      <c r="N30" s="23">
        <v>4</v>
      </c>
      <c r="O30" s="12">
        <v>5.6309999999999997E-3</v>
      </c>
      <c r="P30" s="21">
        <v>200</v>
      </c>
      <c r="Q30" s="26">
        <v>35518</v>
      </c>
      <c r="R30" s="12">
        <v>57.849999999999994</v>
      </c>
      <c r="S30" s="12">
        <v>839.2</v>
      </c>
      <c r="T30" s="12">
        <v>6.6580000000000004</v>
      </c>
      <c r="U30" s="12">
        <v>37.85</v>
      </c>
      <c r="V30" s="12">
        <v>1.407</v>
      </c>
      <c r="W30" s="12">
        <v>0.9032</v>
      </c>
      <c r="X30" s="12">
        <v>0</v>
      </c>
      <c r="Y30" s="7">
        <v>2.616E-5</v>
      </c>
    </row>
    <row r="31" spans="1:26" x14ac:dyDescent="0.4">
      <c r="A31" s="23">
        <v>4.5</v>
      </c>
      <c r="B31" s="12">
        <v>8.9429999999999996E-3</v>
      </c>
      <c r="C31" s="21">
        <v>200</v>
      </c>
      <c r="D31" s="26">
        <v>22363</v>
      </c>
      <c r="E31" s="12">
        <v>57.78</v>
      </c>
      <c r="F31" s="12">
        <v>674.7</v>
      </c>
      <c r="G31" s="12">
        <v>4.9939999999999998</v>
      </c>
      <c r="H31" s="12">
        <v>2.528</v>
      </c>
      <c r="I31" s="12">
        <v>1.0009999999999999</v>
      </c>
      <c r="J31" s="12">
        <v>0.95030000000000003</v>
      </c>
      <c r="K31" s="12">
        <v>6.1710000000000003E-3</v>
      </c>
      <c r="L31" s="7">
        <v>2.531E-5</v>
      </c>
      <c r="N31" s="23">
        <v>4.5</v>
      </c>
      <c r="O31" s="12">
        <v>1.905E-3</v>
      </c>
      <c r="P31" s="21">
        <v>200</v>
      </c>
      <c r="Q31" s="26">
        <v>105001</v>
      </c>
      <c r="R31" s="12">
        <v>57.95</v>
      </c>
      <c r="S31" s="12">
        <v>756.5</v>
      </c>
      <c r="T31" s="12">
        <v>5.8289999999999997</v>
      </c>
      <c r="U31" s="12">
        <v>19.98</v>
      </c>
      <c r="V31" s="12">
        <v>1.204</v>
      </c>
      <c r="W31" s="12">
        <v>0.95030000000000003</v>
      </c>
      <c r="X31" s="12">
        <v>0</v>
      </c>
      <c r="Y31" s="7">
        <v>1.8430000000000001E-5</v>
      </c>
    </row>
    <row r="32" spans="1:26" x14ac:dyDescent="0.4">
      <c r="A32" s="23">
        <v>5</v>
      </c>
      <c r="B32" s="12">
        <v>3.1510000000000002E-3</v>
      </c>
      <c r="C32" s="21">
        <v>200</v>
      </c>
      <c r="D32" s="26">
        <v>63473</v>
      </c>
      <c r="E32" s="12">
        <v>57.92</v>
      </c>
      <c r="F32" s="12">
        <v>671.8</v>
      </c>
      <c r="G32" s="12">
        <v>4.9989999999999997</v>
      </c>
      <c r="H32" s="12">
        <v>1.708</v>
      </c>
      <c r="I32" s="12">
        <v>1.0009999999999999</v>
      </c>
      <c r="J32" s="12">
        <v>0.97789999999999999</v>
      </c>
      <c r="K32" s="12">
        <v>2.1740000000000002E-3</v>
      </c>
      <c r="L32" s="7">
        <v>2.0089999999999999E-5</v>
      </c>
      <c r="N32" s="23">
        <v>5</v>
      </c>
      <c r="O32" s="12">
        <v>6.4639999999999999E-4</v>
      </c>
      <c r="P32" s="21">
        <v>200</v>
      </c>
      <c r="Q32" s="26">
        <v>309413</v>
      </c>
      <c r="R32" s="12">
        <v>57.980000000000004</v>
      </c>
      <c r="S32" s="12">
        <v>707.2</v>
      </c>
      <c r="T32" s="12">
        <v>5.3529999999999998</v>
      </c>
      <c r="U32" s="12">
        <v>9.2919999999999998</v>
      </c>
      <c r="V32" s="12">
        <v>1.087</v>
      </c>
      <c r="W32" s="12">
        <v>0.97829999999999995</v>
      </c>
      <c r="X32" s="12">
        <v>0</v>
      </c>
      <c r="Y32" s="7">
        <v>2.8419999999999999E-5</v>
      </c>
    </row>
    <row r="33" spans="1:29" x14ac:dyDescent="0.4">
      <c r="A33" s="23">
        <v>5.5</v>
      </c>
      <c r="B33" s="12">
        <v>9.211E-4</v>
      </c>
      <c r="C33" s="4">
        <v>200</v>
      </c>
      <c r="D33" s="26">
        <v>217128</v>
      </c>
      <c r="E33" s="12">
        <v>57.980000000000004</v>
      </c>
      <c r="F33" s="12">
        <v>670.1</v>
      </c>
      <c r="G33" s="12">
        <v>5.0010000000000003</v>
      </c>
      <c r="H33" s="12">
        <v>1.2749999999999999</v>
      </c>
      <c r="I33" s="12">
        <v>1.0009999999999999</v>
      </c>
      <c r="J33" s="12">
        <v>0.9919</v>
      </c>
      <c r="K33" s="12">
        <v>6.4019999999999995E-4</v>
      </c>
      <c r="L33" s="7">
        <v>1.486E-5</v>
      </c>
      <c r="N33" s="23">
        <v>5.5</v>
      </c>
      <c r="O33" s="12">
        <v>1.2569999999999999E-4</v>
      </c>
      <c r="P33" s="4">
        <v>200</v>
      </c>
      <c r="Q33" s="26">
        <v>1591325</v>
      </c>
      <c r="R33" s="12">
        <v>58</v>
      </c>
      <c r="S33" s="12">
        <v>683.4</v>
      </c>
      <c r="T33" s="12">
        <v>5.1289999999999996</v>
      </c>
      <c r="U33" s="12">
        <v>4.1239999999999997</v>
      </c>
      <c r="V33" s="12">
        <v>1.032</v>
      </c>
      <c r="W33" s="12">
        <v>0.9919</v>
      </c>
      <c r="X33" s="12">
        <v>0</v>
      </c>
      <c r="Y33" s="7">
        <v>2.2200000000000001E-5</v>
      </c>
    </row>
    <row r="34" spans="1:29" x14ac:dyDescent="0.4">
      <c r="A34" s="23">
        <v>6</v>
      </c>
      <c r="B34" s="12">
        <v>2.0829999999999999E-4</v>
      </c>
      <c r="C34" s="4">
        <v>200</v>
      </c>
      <c r="D34" s="26">
        <v>960364</v>
      </c>
      <c r="E34" s="12">
        <v>57.989999999999995</v>
      </c>
      <c r="F34" s="37">
        <v>669.4</v>
      </c>
      <c r="G34" s="12">
        <v>5.0010000000000003</v>
      </c>
      <c r="H34" s="12">
        <v>1.093</v>
      </c>
      <c r="I34" s="12">
        <v>1</v>
      </c>
      <c r="J34" s="12">
        <v>0.99750000000000005</v>
      </c>
      <c r="K34" s="12">
        <v>1.416E-4</v>
      </c>
      <c r="L34" s="52">
        <v>2.3450000000000001E-5</v>
      </c>
      <c r="M34" s="40">
        <f>L34-0.00000776</f>
        <v>1.5690000000000001E-5</v>
      </c>
      <c r="N34" s="23">
        <v>6</v>
      </c>
      <c r="O34" s="12">
        <v>2.527E-5</v>
      </c>
      <c r="P34" s="4">
        <v>200</v>
      </c>
      <c r="Q34" s="26">
        <v>7914972</v>
      </c>
      <c r="R34" s="12">
        <v>58</v>
      </c>
      <c r="S34" s="37">
        <v>673.6</v>
      </c>
      <c r="T34" s="12">
        <v>5.04</v>
      </c>
      <c r="U34" s="12">
        <v>1.9930000000000001</v>
      </c>
      <c r="V34" s="12">
        <v>1.01</v>
      </c>
      <c r="W34" s="12">
        <v>0.99739999999999995</v>
      </c>
      <c r="X34" s="12">
        <v>0</v>
      </c>
      <c r="Y34" s="52">
        <v>2.4070000000000002E-5</v>
      </c>
      <c r="Z34" s="40">
        <f>Y34-0.00000776</f>
        <v>1.6310000000000001E-5</v>
      </c>
    </row>
    <row r="35" spans="1:29" x14ac:dyDescent="0.4">
      <c r="A35" s="23">
        <v>6.5</v>
      </c>
      <c r="B35" s="12">
        <v>3.5250000000000003E-5</v>
      </c>
      <c r="C35" s="4">
        <v>200</v>
      </c>
      <c r="D35" s="26">
        <v>5673356</v>
      </c>
      <c r="E35" s="12">
        <v>58</v>
      </c>
      <c r="F35" s="12">
        <v>669.2</v>
      </c>
      <c r="G35" s="12">
        <v>5</v>
      </c>
      <c r="H35" s="12">
        <v>1.028</v>
      </c>
      <c r="I35" s="12">
        <v>1</v>
      </c>
      <c r="J35" s="12">
        <v>0.99939999999999996</v>
      </c>
      <c r="K35" s="12">
        <v>2.2030000000000001E-5</v>
      </c>
      <c r="L35" s="7">
        <v>2.6509999999999999E-5</v>
      </c>
      <c r="N35" s="23">
        <v>6.5</v>
      </c>
      <c r="O35" s="12">
        <v>5.1710000000000001E-6</v>
      </c>
      <c r="P35" s="4">
        <v>200</v>
      </c>
      <c r="Q35" s="26">
        <v>38676708</v>
      </c>
      <c r="R35" s="12">
        <v>58</v>
      </c>
      <c r="S35" s="12">
        <v>670.2</v>
      </c>
      <c r="T35" s="12">
        <v>5.01</v>
      </c>
      <c r="U35" s="12">
        <v>1.254</v>
      </c>
      <c r="V35" s="12">
        <v>1.002</v>
      </c>
      <c r="W35" s="12">
        <v>0.99939999999999996</v>
      </c>
      <c r="X35" s="12">
        <v>0</v>
      </c>
      <c r="Y35" s="7">
        <v>2.4170000000000001E-5</v>
      </c>
    </row>
    <row r="36" spans="1:29" x14ac:dyDescent="0.4">
      <c r="A36" s="23">
        <v>7</v>
      </c>
      <c r="B36" s="12">
        <v>5.7760000000000003E-6</v>
      </c>
      <c r="C36" s="4">
        <v>200</v>
      </c>
      <c r="D36" s="26">
        <v>34625916</v>
      </c>
      <c r="E36" s="12">
        <v>58</v>
      </c>
      <c r="F36" s="37">
        <v>669.1</v>
      </c>
      <c r="G36" s="12">
        <v>5</v>
      </c>
      <c r="H36" s="12">
        <v>1.0069999999999999</v>
      </c>
      <c r="I36" s="12">
        <v>1</v>
      </c>
      <c r="J36" s="12">
        <v>0.99990000000000001</v>
      </c>
      <c r="K36" s="12">
        <v>3.552E-6</v>
      </c>
      <c r="L36" s="52">
        <v>2.5130000000000002E-5</v>
      </c>
      <c r="M36" s="40">
        <f>L36-0.00000776</f>
        <v>1.7370000000000001E-5</v>
      </c>
      <c r="N36" s="23">
        <v>7</v>
      </c>
      <c r="O36" s="12">
        <v>6.9999999999999997E-7</v>
      </c>
      <c r="P36" s="26">
        <v>35</v>
      </c>
      <c r="Q36" s="21">
        <v>50000000</v>
      </c>
      <c r="R36" s="12">
        <v>58</v>
      </c>
      <c r="S36" s="37">
        <v>669.3</v>
      </c>
      <c r="T36" s="12">
        <v>5.0019999999999998</v>
      </c>
      <c r="U36" s="12">
        <v>1.0529999999999999</v>
      </c>
      <c r="V36" s="12">
        <v>1</v>
      </c>
      <c r="W36" s="12">
        <v>0.99990000000000001</v>
      </c>
      <c r="X36" s="12">
        <v>0</v>
      </c>
      <c r="Y36" s="52">
        <v>2.092E-5</v>
      </c>
      <c r="Z36" s="40">
        <f>Y36-0.00000776</f>
        <v>1.3159999999999999E-5</v>
      </c>
    </row>
    <row r="37" spans="1:29" x14ac:dyDescent="0.4">
      <c r="A37" s="23">
        <v>7.5</v>
      </c>
      <c r="B37" s="12">
        <v>6.4000000000000001E-7</v>
      </c>
      <c r="C37" s="26">
        <v>32</v>
      </c>
      <c r="D37" s="21">
        <v>50000000</v>
      </c>
      <c r="E37" s="12">
        <v>58</v>
      </c>
      <c r="F37" s="12">
        <v>669</v>
      </c>
      <c r="G37" s="12">
        <v>5</v>
      </c>
      <c r="H37" s="12">
        <v>1.002</v>
      </c>
      <c r="I37" s="12">
        <v>1</v>
      </c>
      <c r="J37" s="12">
        <v>1</v>
      </c>
      <c r="K37" s="12">
        <v>4.2E-7</v>
      </c>
      <c r="L37" s="7">
        <v>2.1800000000000001E-5</v>
      </c>
      <c r="N37" s="23">
        <v>7.5</v>
      </c>
      <c r="O37" s="12">
        <v>5.9999999999999995E-8</v>
      </c>
      <c r="P37" s="26">
        <v>3</v>
      </c>
      <c r="Q37" s="21">
        <v>50000000</v>
      </c>
      <c r="R37" s="12">
        <v>58</v>
      </c>
      <c r="S37" s="12">
        <v>669.1</v>
      </c>
      <c r="T37" s="12">
        <v>5</v>
      </c>
      <c r="U37" s="12">
        <v>1.0089999999999999</v>
      </c>
      <c r="V37" s="12">
        <v>1</v>
      </c>
      <c r="W37" s="12">
        <v>1</v>
      </c>
      <c r="X37" s="12">
        <v>0</v>
      </c>
      <c r="Y37" s="7">
        <v>2.0360000000000002E-5</v>
      </c>
    </row>
    <row r="38" spans="1:29" ht="14.25" thickBot="1" x14ac:dyDescent="0.45">
      <c r="A38" s="24">
        <v>8</v>
      </c>
      <c r="B38" s="8">
        <v>4.0000000000000001E-8</v>
      </c>
      <c r="C38" s="27">
        <v>2</v>
      </c>
      <c r="D38" s="9">
        <v>50000000</v>
      </c>
      <c r="E38" s="8">
        <v>58</v>
      </c>
      <c r="F38" s="38">
        <v>669</v>
      </c>
      <c r="G38" s="8">
        <v>5</v>
      </c>
      <c r="H38" s="8">
        <v>1</v>
      </c>
      <c r="I38" s="8">
        <v>1</v>
      </c>
      <c r="J38" s="8">
        <v>1</v>
      </c>
      <c r="K38" s="8">
        <v>2E-8</v>
      </c>
      <c r="L38" s="53">
        <v>2.1250000000000002E-5</v>
      </c>
      <c r="M38" s="40">
        <f>L38-0.00000776</f>
        <v>1.3490000000000001E-5</v>
      </c>
      <c r="N38" s="24">
        <v>8</v>
      </c>
      <c r="O38" s="8">
        <v>0</v>
      </c>
      <c r="P38" s="27">
        <v>0</v>
      </c>
      <c r="Q38" s="9">
        <v>50000000</v>
      </c>
      <c r="R38" s="8">
        <v>58</v>
      </c>
      <c r="S38" s="38">
        <v>669</v>
      </c>
      <c r="T38" s="8">
        <v>5</v>
      </c>
      <c r="U38" s="8">
        <v>1.0009999999999999</v>
      </c>
      <c r="V38" s="8">
        <v>1</v>
      </c>
      <c r="W38" s="8">
        <v>1</v>
      </c>
      <c r="X38" s="8">
        <v>0</v>
      </c>
      <c r="Y38" s="53">
        <v>1.4620000000000001E-5</v>
      </c>
      <c r="Z38" s="40">
        <f>Y38-0.00000776</f>
        <v>6.8600000000000004E-6</v>
      </c>
    </row>
    <row r="40" spans="1:29" ht="14.25" thickBot="1" x14ac:dyDescent="0.45">
      <c r="A40" t="s">
        <v>29</v>
      </c>
      <c r="N40" t="s">
        <v>92</v>
      </c>
      <c r="Q40" t="s">
        <v>93</v>
      </c>
    </row>
    <row r="41" spans="1:29" x14ac:dyDescent="0.4">
      <c r="A41" s="1" t="s">
        <v>16</v>
      </c>
      <c r="B41" s="2" t="s">
        <v>11</v>
      </c>
      <c r="C41" s="2" t="s">
        <v>12</v>
      </c>
      <c r="D41" s="2" t="s">
        <v>13</v>
      </c>
      <c r="E41" s="2" t="s">
        <v>14</v>
      </c>
      <c r="F41" s="2" t="s">
        <v>21</v>
      </c>
      <c r="G41" s="2" t="s">
        <v>15</v>
      </c>
      <c r="H41" s="2" t="s">
        <v>7</v>
      </c>
      <c r="I41" s="2" t="s">
        <v>27</v>
      </c>
      <c r="J41" s="2" t="s">
        <v>20</v>
      </c>
      <c r="K41" s="2" t="s">
        <v>26</v>
      </c>
      <c r="L41" s="3" t="s">
        <v>10</v>
      </c>
      <c r="M41" s="104" t="s">
        <v>77</v>
      </c>
      <c r="N41" s="1" t="s">
        <v>16</v>
      </c>
      <c r="O41" s="2" t="s">
        <v>11</v>
      </c>
      <c r="P41" s="2" t="s">
        <v>12</v>
      </c>
      <c r="Q41" s="2" t="s">
        <v>13</v>
      </c>
      <c r="R41" s="2" t="s">
        <v>14</v>
      </c>
      <c r="S41" s="2" t="s">
        <v>21</v>
      </c>
      <c r="T41" s="2" t="s">
        <v>15</v>
      </c>
      <c r="U41" s="2" t="s">
        <v>7</v>
      </c>
      <c r="V41" s="2" t="s">
        <v>27</v>
      </c>
      <c r="W41" s="2" t="s">
        <v>20</v>
      </c>
      <c r="X41" s="2" t="s">
        <v>26</v>
      </c>
      <c r="Y41" s="3" t="s">
        <v>10</v>
      </c>
      <c r="Z41" s="104" t="s">
        <v>77</v>
      </c>
      <c r="AA41" s="1" t="s">
        <v>58</v>
      </c>
      <c r="AB41" s="2" t="s">
        <v>87</v>
      </c>
      <c r="AC41" s="3"/>
    </row>
    <row r="42" spans="1:29" x14ac:dyDescent="0.4">
      <c r="A42" s="23">
        <v>2</v>
      </c>
      <c r="B42" s="12">
        <v>0.1195</v>
      </c>
      <c r="C42" s="26">
        <v>1195</v>
      </c>
      <c r="D42" s="4">
        <v>10000</v>
      </c>
      <c r="E42" s="35">
        <v>1670</v>
      </c>
      <c r="F42" s="39">
        <v>564</v>
      </c>
      <c r="G42" s="12">
        <v>14.1</v>
      </c>
      <c r="H42" s="12">
        <v>186.1</v>
      </c>
      <c r="I42" s="12">
        <v>3.2309999999999999</v>
      </c>
      <c r="J42" s="12">
        <v>0.51139999999999997</v>
      </c>
      <c r="K42" s="12">
        <v>0</v>
      </c>
      <c r="L42" s="7">
        <v>4.1199999999999999E-5</v>
      </c>
      <c r="M42" s="104"/>
      <c r="N42" s="23">
        <v>2</v>
      </c>
      <c r="O42" s="12">
        <v>0.1216</v>
      </c>
      <c r="P42" s="26">
        <v>1216</v>
      </c>
      <c r="Q42" s="4">
        <v>10000</v>
      </c>
      <c r="R42" s="35">
        <v>954.5</v>
      </c>
      <c r="S42" s="39">
        <v>564</v>
      </c>
      <c r="T42" s="12">
        <v>8.4789999999999992</v>
      </c>
      <c r="U42" s="12">
        <v>83.46</v>
      </c>
      <c r="V42" s="12">
        <v>1.843</v>
      </c>
      <c r="W42" s="12">
        <v>0.51139999999999997</v>
      </c>
      <c r="X42" s="12">
        <v>2.3999999999999998E-3</v>
      </c>
      <c r="Y42" s="7">
        <v>4.49E-5</v>
      </c>
      <c r="Z42" s="104"/>
      <c r="AA42" s="11"/>
      <c r="AB42" s="4">
        <v>0</v>
      </c>
      <c r="AC42" s="48">
        <v>1</v>
      </c>
    </row>
    <row r="43" spans="1:29" x14ac:dyDescent="0.4">
      <c r="A43" s="23">
        <v>2.5</v>
      </c>
      <c r="B43" s="12">
        <v>7.0400000000000004E-2</v>
      </c>
      <c r="C43" s="26">
        <v>704</v>
      </c>
      <c r="D43" s="4">
        <v>10000</v>
      </c>
      <c r="E43" s="35">
        <v>1364</v>
      </c>
      <c r="F43" s="39">
        <v>564</v>
      </c>
      <c r="G43" s="12">
        <v>11.71</v>
      </c>
      <c r="H43" s="12">
        <v>141</v>
      </c>
      <c r="I43" s="12">
        <v>2.6459999999999999</v>
      </c>
      <c r="J43" s="12">
        <v>0.63060000000000005</v>
      </c>
      <c r="K43" s="12">
        <v>0</v>
      </c>
      <c r="L43" s="7">
        <v>2.2200000000000001E-5</v>
      </c>
      <c r="N43" s="23">
        <v>2.5</v>
      </c>
      <c r="O43" s="12">
        <v>7.1199999999999999E-2</v>
      </c>
      <c r="P43" s="26">
        <v>712</v>
      </c>
      <c r="Q43" s="4">
        <v>10000</v>
      </c>
      <c r="R43" s="35">
        <v>826.6</v>
      </c>
      <c r="S43" s="39">
        <v>564</v>
      </c>
      <c r="T43" s="12">
        <v>7.63</v>
      </c>
      <c r="U43" s="12">
        <v>63.46</v>
      </c>
      <c r="V43" s="12">
        <v>1.64</v>
      </c>
      <c r="W43" s="12">
        <v>0.63060000000000005</v>
      </c>
      <c r="X43" s="12">
        <v>6.9999999999999999E-4</v>
      </c>
      <c r="Y43" s="7">
        <v>1.73E-5</v>
      </c>
      <c r="AA43" s="11"/>
      <c r="AB43" s="4">
        <v>1</v>
      </c>
      <c r="AC43" s="48">
        <v>0</v>
      </c>
    </row>
    <row r="44" spans="1:29" x14ac:dyDescent="0.4">
      <c r="A44" s="23">
        <v>3</v>
      </c>
      <c r="B44" s="12">
        <v>3.39E-2</v>
      </c>
      <c r="C44" s="26">
        <v>339</v>
      </c>
      <c r="D44" s="4">
        <v>10000</v>
      </c>
      <c r="E44" s="35">
        <v>1088</v>
      </c>
      <c r="F44" s="39">
        <v>564</v>
      </c>
      <c r="G44" s="12">
        <v>9.68</v>
      </c>
      <c r="H44" s="12">
        <v>99.82</v>
      </c>
      <c r="I44" s="12">
        <v>2.1459999999999999</v>
      </c>
      <c r="J44" s="12">
        <v>0.73970000000000002</v>
      </c>
      <c r="K44" s="12">
        <v>0</v>
      </c>
      <c r="L44" s="7">
        <v>1.9700000000000001E-5</v>
      </c>
      <c r="N44" s="23">
        <v>3</v>
      </c>
      <c r="O44" s="12">
        <v>3.4200000000000001E-2</v>
      </c>
      <c r="P44" s="26">
        <v>342</v>
      </c>
      <c r="Q44" s="4">
        <v>10000</v>
      </c>
      <c r="R44" s="35">
        <v>708.7</v>
      </c>
      <c r="S44" s="39">
        <v>564</v>
      </c>
      <c r="T44" s="12">
        <v>6.7949999999999999</v>
      </c>
      <c r="U44" s="12">
        <v>45.15</v>
      </c>
      <c r="V44" s="12">
        <v>1.4359999999999999</v>
      </c>
      <c r="W44" s="12">
        <v>0.73970000000000002</v>
      </c>
      <c r="X44" s="12">
        <v>5.0000000000000001E-4</v>
      </c>
      <c r="Y44" s="7">
        <v>1.6399999999999999E-5</v>
      </c>
      <c r="AA44" s="11"/>
      <c r="AB44" s="4">
        <v>0</v>
      </c>
      <c r="AC44" s="48">
        <v>2</v>
      </c>
    </row>
    <row r="45" spans="1:29" ht="14.25" thickBot="1" x14ac:dyDescent="0.45">
      <c r="A45" s="23">
        <v>3.5</v>
      </c>
      <c r="B45" s="12">
        <v>1.635E-2</v>
      </c>
      <c r="C45" s="21">
        <v>200</v>
      </c>
      <c r="D45" s="26">
        <v>12229</v>
      </c>
      <c r="E45" s="35">
        <v>859.5</v>
      </c>
      <c r="F45" s="39">
        <v>564</v>
      </c>
      <c r="G45" s="12">
        <v>7.9729999999999999</v>
      </c>
      <c r="H45" s="12">
        <v>66.08</v>
      </c>
      <c r="I45" s="12">
        <v>1.7310000000000001</v>
      </c>
      <c r="J45" s="12">
        <v>0.82869999999999999</v>
      </c>
      <c r="K45" s="12">
        <v>0</v>
      </c>
      <c r="L45" s="7">
        <v>1.9049999999999999E-5</v>
      </c>
      <c r="N45" s="23">
        <v>3.5</v>
      </c>
      <c r="O45" s="12">
        <v>1.6799999999999999E-2</v>
      </c>
      <c r="P45" s="21">
        <v>200</v>
      </c>
      <c r="Q45" s="26">
        <v>11906</v>
      </c>
      <c r="R45" s="35">
        <v>610.20000000000005</v>
      </c>
      <c r="S45" s="39">
        <v>564</v>
      </c>
      <c r="T45" s="12">
        <v>6.165</v>
      </c>
      <c r="U45" s="12">
        <v>29.95</v>
      </c>
      <c r="V45" s="12">
        <v>1.284</v>
      </c>
      <c r="W45" s="12">
        <v>0.8296</v>
      </c>
      <c r="X45" s="12">
        <v>3.3599999999999998E-4</v>
      </c>
      <c r="Y45" s="7">
        <v>1.713E-5</v>
      </c>
      <c r="AA45" s="13"/>
      <c r="AB45" s="9">
        <v>1</v>
      </c>
      <c r="AC45" s="29">
        <v>1</v>
      </c>
    </row>
    <row r="46" spans="1:29" x14ac:dyDescent="0.4">
      <c r="A46" s="23">
        <v>4</v>
      </c>
      <c r="B46" s="12">
        <v>5.6309999999999997E-3</v>
      </c>
      <c r="C46" s="21">
        <v>200</v>
      </c>
      <c r="D46" s="26">
        <v>35518</v>
      </c>
      <c r="E46" s="35">
        <v>669.7</v>
      </c>
      <c r="F46" s="39">
        <v>564</v>
      </c>
      <c r="G46" s="12">
        <v>6.6580000000000004</v>
      </c>
      <c r="H46" s="12">
        <v>37.85</v>
      </c>
      <c r="I46" s="12">
        <v>1.407</v>
      </c>
      <c r="J46" s="12">
        <v>0.9032</v>
      </c>
      <c r="K46" s="12">
        <v>0</v>
      </c>
      <c r="L46" s="7">
        <v>2.525E-5</v>
      </c>
      <c r="N46" s="23">
        <v>4</v>
      </c>
      <c r="O46" s="12">
        <v>5.7629999999999999E-3</v>
      </c>
      <c r="P46" s="21">
        <v>200</v>
      </c>
      <c r="Q46" s="26">
        <v>34707</v>
      </c>
      <c r="R46" s="35">
        <v>529.79999999999995</v>
      </c>
      <c r="S46" s="39">
        <v>564</v>
      </c>
      <c r="T46" s="12">
        <v>5.6449999999999996</v>
      </c>
      <c r="U46" s="12">
        <v>17.510000000000002</v>
      </c>
      <c r="V46" s="12">
        <v>1.1579999999999999</v>
      </c>
      <c r="W46" s="12">
        <v>0.90329999999999999</v>
      </c>
      <c r="X46" s="12">
        <v>1.153E-4</v>
      </c>
      <c r="Y46" s="7">
        <v>3.7429999999999999E-5</v>
      </c>
      <c r="AA46" t="s">
        <v>86</v>
      </c>
    </row>
    <row r="47" spans="1:29" x14ac:dyDescent="0.4">
      <c r="A47" s="23">
        <v>4.5</v>
      </c>
      <c r="B47" s="12">
        <v>1.905E-3</v>
      </c>
      <c r="C47" s="21">
        <v>200</v>
      </c>
      <c r="D47" s="26">
        <v>105001</v>
      </c>
      <c r="E47" s="35">
        <v>550.1</v>
      </c>
      <c r="F47" s="39">
        <v>564</v>
      </c>
      <c r="G47" s="12">
        <v>5.8289999999999997</v>
      </c>
      <c r="H47" s="12">
        <v>19.98</v>
      </c>
      <c r="I47" s="12">
        <v>1.204</v>
      </c>
      <c r="J47" s="12">
        <v>0.95030000000000003</v>
      </c>
      <c r="K47" s="12">
        <v>0</v>
      </c>
      <c r="L47" s="7">
        <v>1.821E-5</v>
      </c>
      <c r="N47" s="23">
        <v>4.5</v>
      </c>
      <c r="O47" s="12">
        <v>1.9380000000000001E-3</v>
      </c>
      <c r="P47" s="21">
        <v>200</v>
      </c>
      <c r="Q47" s="26">
        <v>103218</v>
      </c>
      <c r="R47" s="35">
        <v>478.5</v>
      </c>
      <c r="S47" s="39">
        <v>564</v>
      </c>
      <c r="T47" s="12">
        <v>5.3239999999999998</v>
      </c>
      <c r="U47" s="12">
        <v>9.5210000000000008</v>
      </c>
      <c r="V47" s="12">
        <v>1.08</v>
      </c>
      <c r="W47" s="12">
        <v>0.95030000000000003</v>
      </c>
      <c r="X47" s="12">
        <v>1.9380000000000001E-5</v>
      </c>
      <c r="Y47" s="7">
        <v>3.8349999999999997E-5</v>
      </c>
    </row>
    <row r="48" spans="1:29" x14ac:dyDescent="0.4">
      <c r="A48" s="23">
        <v>5</v>
      </c>
      <c r="B48" s="12">
        <v>6.4639999999999999E-4</v>
      </c>
      <c r="C48" s="21">
        <v>200</v>
      </c>
      <c r="D48" s="26">
        <v>309413</v>
      </c>
      <c r="E48" s="35">
        <v>478.6</v>
      </c>
      <c r="F48" s="39">
        <v>564</v>
      </c>
      <c r="G48" s="12">
        <v>5.3529999999999998</v>
      </c>
      <c r="H48" s="12">
        <v>9.2919999999999998</v>
      </c>
      <c r="I48" s="12">
        <v>1.087</v>
      </c>
      <c r="J48" s="12">
        <v>0.97829999999999995</v>
      </c>
      <c r="K48" s="12">
        <v>0</v>
      </c>
      <c r="L48" s="7">
        <v>1.647E-5</v>
      </c>
      <c r="N48" s="23">
        <v>5</v>
      </c>
      <c r="O48" s="12">
        <v>6.6699999999999995E-4</v>
      </c>
      <c r="P48" s="21">
        <v>200</v>
      </c>
      <c r="Q48" s="26">
        <v>299836</v>
      </c>
      <c r="R48" s="35">
        <v>447.7</v>
      </c>
      <c r="S48" s="39">
        <v>564</v>
      </c>
      <c r="T48" s="12">
        <v>5.1390000000000002</v>
      </c>
      <c r="U48" s="12">
        <v>4.7590000000000003</v>
      </c>
      <c r="V48" s="12">
        <v>1.034</v>
      </c>
      <c r="W48" s="12">
        <v>0.97829999999999995</v>
      </c>
      <c r="X48" s="12">
        <v>3.3349999999999998E-6</v>
      </c>
      <c r="Y48" s="7">
        <v>1.571E-5</v>
      </c>
    </row>
    <row r="49" spans="1:26" x14ac:dyDescent="0.4">
      <c r="A49" s="23">
        <v>5.5</v>
      </c>
      <c r="B49" s="12">
        <v>1.2569999999999999E-4</v>
      </c>
      <c r="C49" s="4">
        <v>200</v>
      </c>
      <c r="D49" s="26">
        <v>1591325</v>
      </c>
      <c r="E49" s="35">
        <v>444.3</v>
      </c>
      <c r="F49" s="39">
        <v>564</v>
      </c>
      <c r="G49" s="12">
        <v>5.1289999999999996</v>
      </c>
      <c r="H49" s="12">
        <v>4.1239999999999997</v>
      </c>
      <c r="I49" s="12">
        <v>1.032</v>
      </c>
      <c r="J49" s="12">
        <v>0.9919</v>
      </c>
      <c r="K49" s="12">
        <v>0</v>
      </c>
      <c r="L49" s="7">
        <v>4.1810000000000001E-5</v>
      </c>
      <c r="N49" s="23">
        <v>5.5</v>
      </c>
      <c r="O49" s="12">
        <v>1.3229999999999999E-4</v>
      </c>
      <c r="P49" s="4">
        <v>200</v>
      </c>
      <c r="Q49" s="26">
        <v>1511718</v>
      </c>
      <c r="R49" s="35">
        <v>432.8</v>
      </c>
      <c r="S49" s="39">
        <v>564</v>
      </c>
      <c r="T49" s="12">
        <v>5.0510000000000002</v>
      </c>
      <c r="U49" s="12">
        <v>2.4239999999999999</v>
      </c>
      <c r="V49" s="12">
        <v>1.012</v>
      </c>
      <c r="W49" s="12">
        <v>0.9919</v>
      </c>
      <c r="X49" s="12">
        <v>2.6460000000000002E-6</v>
      </c>
      <c r="Y49" s="7">
        <v>4.1459999999999999E-5</v>
      </c>
    </row>
    <row r="50" spans="1:26" x14ac:dyDescent="0.4">
      <c r="A50" s="23">
        <v>6</v>
      </c>
      <c r="B50" s="12">
        <v>2.527E-5</v>
      </c>
      <c r="C50" s="4">
        <v>200</v>
      </c>
      <c r="D50" s="26">
        <v>7914972</v>
      </c>
      <c r="E50" s="37">
        <v>430.2</v>
      </c>
      <c r="F50" s="39">
        <v>564</v>
      </c>
      <c r="G50" s="12">
        <v>5.04</v>
      </c>
      <c r="H50" s="12">
        <v>1.9930000000000001</v>
      </c>
      <c r="I50" s="12">
        <v>1.01</v>
      </c>
      <c r="J50" s="12">
        <v>0.99739999999999995</v>
      </c>
      <c r="K50" s="12">
        <v>0</v>
      </c>
      <c r="L50" s="52">
        <v>3.3319999999999999E-5</v>
      </c>
      <c r="M50" s="40">
        <f>L50-0.000011</f>
        <v>2.232E-5</v>
      </c>
      <c r="N50" s="23">
        <v>6</v>
      </c>
      <c r="O50" s="12">
        <v>2.5550000000000001E-5</v>
      </c>
      <c r="P50" s="4">
        <v>200</v>
      </c>
      <c r="Q50" s="26">
        <v>7826979</v>
      </c>
      <c r="R50" s="37">
        <v>426.5</v>
      </c>
      <c r="S50" s="39">
        <v>564</v>
      </c>
      <c r="T50" s="12">
        <v>5.016</v>
      </c>
      <c r="U50" s="12">
        <v>1.4550000000000001</v>
      </c>
      <c r="V50" s="12">
        <v>1.004</v>
      </c>
      <c r="W50" s="12">
        <v>0.99739999999999995</v>
      </c>
      <c r="X50" s="12">
        <v>0</v>
      </c>
      <c r="Y50" s="7">
        <v>2.9969999999999999E-5</v>
      </c>
      <c r="Z50" s="40">
        <f>Y50-0.000011</f>
        <v>1.897E-5</v>
      </c>
    </row>
    <row r="51" spans="1:26" x14ac:dyDescent="0.4">
      <c r="A51" s="23">
        <v>6.5</v>
      </c>
      <c r="B51" s="12">
        <v>5.1710000000000001E-6</v>
      </c>
      <c r="C51" s="4">
        <v>200</v>
      </c>
      <c r="D51" s="26">
        <v>38676708</v>
      </c>
      <c r="E51" s="35">
        <v>425.3</v>
      </c>
      <c r="F51" s="39">
        <v>564</v>
      </c>
      <c r="G51" s="12">
        <v>5.01</v>
      </c>
      <c r="H51" s="12">
        <v>1.254</v>
      </c>
      <c r="I51" s="12">
        <v>1.002</v>
      </c>
      <c r="J51" s="12">
        <v>0.99939999999999996</v>
      </c>
      <c r="K51" s="12">
        <v>0</v>
      </c>
      <c r="L51" s="7">
        <v>2.9519999999999999E-5</v>
      </c>
      <c r="N51" s="23">
        <v>6.5</v>
      </c>
      <c r="O51" s="12">
        <v>5.2440000000000001E-6</v>
      </c>
      <c r="P51" s="4">
        <v>200</v>
      </c>
      <c r="Q51" s="26">
        <v>38135800</v>
      </c>
      <c r="R51" s="35">
        <v>424.3</v>
      </c>
      <c r="S51" s="39">
        <v>564</v>
      </c>
      <c r="T51" s="12">
        <v>5.0039999999999996</v>
      </c>
      <c r="U51" s="12">
        <v>1.119</v>
      </c>
      <c r="V51" s="12">
        <v>1.0009999999999999</v>
      </c>
      <c r="W51" s="12">
        <v>0.99939999999999996</v>
      </c>
      <c r="X51" s="12">
        <v>0</v>
      </c>
      <c r="Y51" s="7">
        <v>2.9349999999999999E-5</v>
      </c>
    </row>
    <row r="52" spans="1:26" x14ac:dyDescent="0.4">
      <c r="A52" s="23">
        <v>7</v>
      </c>
      <c r="B52" s="12">
        <v>6.9999999999999997E-7</v>
      </c>
      <c r="C52" s="26">
        <v>35</v>
      </c>
      <c r="D52" s="21">
        <v>50000000</v>
      </c>
      <c r="E52" s="37">
        <v>423.9</v>
      </c>
      <c r="F52" s="39">
        <v>564</v>
      </c>
      <c r="G52" s="12">
        <v>5.0019999999999998</v>
      </c>
      <c r="H52" s="12">
        <v>1.0529999999999999</v>
      </c>
      <c r="I52" s="12">
        <v>1</v>
      </c>
      <c r="J52" s="12">
        <v>0.99990000000000001</v>
      </c>
      <c r="K52" s="12">
        <v>0</v>
      </c>
      <c r="L52" s="52">
        <v>3.0519999999999999E-5</v>
      </c>
      <c r="M52" s="40">
        <f>L52-0.000011</f>
        <v>1.9519999999999999E-5</v>
      </c>
      <c r="N52" s="23">
        <v>7</v>
      </c>
      <c r="O52" s="12">
        <v>7.1999999999999999E-7</v>
      </c>
      <c r="P52" s="26">
        <v>36</v>
      </c>
      <c r="Q52" s="21">
        <v>50000000</v>
      </c>
      <c r="R52" s="37">
        <v>423.7</v>
      </c>
      <c r="S52" s="39">
        <v>564</v>
      </c>
      <c r="T52" s="12">
        <v>5.0010000000000003</v>
      </c>
      <c r="U52" s="12">
        <v>1.0249999999999999</v>
      </c>
      <c r="V52" s="12">
        <v>1</v>
      </c>
      <c r="W52" s="12">
        <v>0.99990000000000001</v>
      </c>
      <c r="X52" s="12">
        <v>0</v>
      </c>
      <c r="Y52" s="7">
        <v>3.0280000000000001E-5</v>
      </c>
      <c r="Z52" s="40">
        <f>Y52-0.000011</f>
        <v>1.9280000000000002E-5</v>
      </c>
    </row>
    <row r="53" spans="1:26" x14ac:dyDescent="0.4">
      <c r="A53" s="23">
        <v>7.5</v>
      </c>
      <c r="B53" s="12">
        <v>5.9999999999999995E-8</v>
      </c>
      <c r="C53" s="26">
        <v>3</v>
      </c>
      <c r="D53" s="21">
        <v>50000000</v>
      </c>
      <c r="E53" s="35">
        <v>423.6</v>
      </c>
      <c r="F53" s="39">
        <v>564</v>
      </c>
      <c r="G53" s="12">
        <v>5</v>
      </c>
      <c r="H53" s="12">
        <v>1.0089999999999999</v>
      </c>
      <c r="I53" s="12">
        <v>1</v>
      </c>
      <c r="J53" s="12">
        <v>1</v>
      </c>
      <c r="K53" s="12">
        <v>0</v>
      </c>
      <c r="L53" s="7">
        <v>2.0590000000000001E-5</v>
      </c>
      <c r="N53" s="23">
        <v>7.5</v>
      </c>
      <c r="O53" s="12">
        <v>5.9999999999999995E-8</v>
      </c>
      <c r="P53" s="26">
        <v>3</v>
      </c>
      <c r="Q53" s="21">
        <v>50000000</v>
      </c>
      <c r="R53" s="35">
        <v>423.6</v>
      </c>
      <c r="S53" s="39">
        <v>564</v>
      </c>
      <c r="T53" s="12">
        <v>5</v>
      </c>
      <c r="U53" s="12">
        <v>1.004</v>
      </c>
      <c r="V53" s="12">
        <v>1</v>
      </c>
      <c r="W53" s="12">
        <v>1</v>
      </c>
      <c r="X53" s="12">
        <v>0</v>
      </c>
      <c r="Y53" s="7">
        <v>2.0679999999999999E-5</v>
      </c>
    </row>
    <row r="54" spans="1:26" ht="14.25" thickBot="1" x14ac:dyDescent="0.45">
      <c r="A54" s="24">
        <v>8</v>
      </c>
      <c r="B54" s="8">
        <v>0</v>
      </c>
      <c r="C54" s="27">
        <v>0</v>
      </c>
      <c r="D54" s="9">
        <v>50000000</v>
      </c>
      <c r="E54" s="38">
        <v>423.6</v>
      </c>
      <c r="F54" s="15">
        <v>564</v>
      </c>
      <c r="G54" s="8">
        <v>5</v>
      </c>
      <c r="H54" s="8">
        <v>1.0009999999999999</v>
      </c>
      <c r="I54" s="8">
        <v>1</v>
      </c>
      <c r="J54" s="8">
        <v>1</v>
      </c>
      <c r="K54" s="8">
        <v>0</v>
      </c>
      <c r="L54" s="53">
        <v>1.6339999999999999E-5</v>
      </c>
      <c r="M54" s="40">
        <f>L54-0.000011</f>
        <v>5.3399999999999997E-6</v>
      </c>
      <c r="N54" s="24">
        <v>8</v>
      </c>
      <c r="O54" s="8">
        <v>0</v>
      </c>
      <c r="P54" s="27">
        <v>0</v>
      </c>
      <c r="Q54" s="9">
        <v>50000000</v>
      </c>
      <c r="R54" s="38">
        <v>423.6</v>
      </c>
      <c r="S54" s="15">
        <v>564</v>
      </c>
      <c r="T54" s="8">
        <v>5</v>
      </c>
      <c r="U54" s="8">
        <v>1.0009999999999999</v>
      </c>
      <c r="V54" s="8">
        <v>1</v>
      </c>
      <c r="W54" s="8">
        <v>1</v>
      </c>
      <c r="X54" s="8">
        <v>0</v>
      </c>
      <c r="Y54" s="10">
        <v>1.6249999999999999E-5</v>
      </c>
      <c r="Z54" s="40">
        <f>Y54-0.000011</f>
        <v>5.2499999999999989E-6</v>
      </c>
    </row>
    <row r="56" spans="1:26" ht="14.25" thickBot="1" x14ac:dyDescent="0.45">
      <c r="A56" t="s">
        <v>110</v>
      </c>
      <c r="N56" t="s">
        <v>111</v>
      </c>
    </row>
    <row r="57" spans="1:26" x14ac:dyDescent="0.4">
      <c r="A57" s="1" t="s">
        <v>16</v>
      </c>
      <c r="B57" s="2" t="s">
        <v>11</v>
      </c>
      <c r="C57" s="2" t="s">
        <v>12</v>
      </c>
      <c r="D57" s="2" t="s">
        <v>13</v>
      </c>
      <c r="E57" s="2" t="s">
        <v>14</v>
      </c>
      <c r="F57" s="2"/>
      <c r="G57" s="2" t="s">
        <v>15</v>
      </c>
      <c r="H57" s="2" t="s">
        <v>7</v>
      </c>
      <c r="I57" s="2"/>
      <c r="J57" s="2" t="s">
        <v>20</v>
      </c>
      <c r="K57" s="2" t="s">
        <v>103</v>
      </c>
      <c r="L57" s="3" t="s">
        <v>10</v>
      </c>
      <c r="N57" s="1" t="s">
        <v>16</v>
      </c>
      <c r="O57" s="2" t="s">
        <v>11</v>
      </c>
      <c r="P57" s="2" t="s">
        <v>12</v>
      </c>
      <c r="Q57" s="2" t="s">
        <v>13</v>
      </c>
      <c r="R57" s="2" t="s">
        <v>14</v>
      </c>
      <c r="S57" s="2"/>
      <c r="T57" s="2" t="s">
        <v>15</v>
      </c>
      <c r="U57" s="2" t="s">
        <v>7</v>
      </c>
      <c r="V57" s="2"/>
      <c r="W57" s="2" t="s">
        <v>20</v>
      </c>
      <c r="X57" s="2" t="s">
        <v>103</v>
      </c>
      <c r="Y57" s="3" t="s">
        <v>10</v>
      </c>
    </row>
    <row r="58" spans="1:26" x14ac:dyDescent="0.4">
      <c r="A58" s="23">
        <v>2</v>
      </c>
      <c r="B58" s="12">
        <v>0.1124</v>
      </c>
      <c r="C58" s="26">
        <v>1124</v>
      </c>
      <c r="D58" s="4">
        <v>10000</v>
      </c>
      <c r="E58" s="12">
        <v>1716</v>
      </c>
      <c r="F58" s="4"/>
      <c r="G58" s="12">
        <v>263.7</v>
      </c>
      <c r="H58" s="12">
        <v>11.35</v>
      </c>
      <c r="I58" s="4"/>
      <c r="J58" s="12">
        <v>0.51070000000000004</v>
      </c>
      <c r="K58" s="12">
        <v>2.8E-3</v>
      </c>
      <c r="L58" s="7">
        <v>1.7399999999999999E-5</v>
      </c>
      <c r="N58" s="23">
        <v>2</v>
      </c>
      <c r="O58" s="12">
        <v>0.1137</v>
      </c>
      <c r="P58" s="26">
        <v>1137</v>
      </c>
      <c r="Q58" s="4">
        <v>10000</v>
      </c>
      <c r="R58" s="12">
        <v>3474</v>
      </c>
      <c r="S58" s="12"/>
      <c r="T58" s="12">
        <v>63.74</v>
      </c>
      <c r="U58" s="12">
        <v>55.95</v>
      </c>
      <c r="V58" s="12"/>
      <c r="W58" s="12">
        <v>0.53069999999999995</v>
      </c>
      <c r="X58" s="12">
        <v>0.34389999999999998</v>
      </c>
      <c r="Y58" s="7">
        <v>2.9E-5</v>
      </c>
    </row>
    <row r="59" spans="1:26" x14ac:dyDescent="0.4">
      <c r="A59" s="23">
        <v>2.5</v>
      </c>
      <c r="B59" s="12">
        <v>6.4500000000000002E-2</v>
      </c>
      <c r="C59" s="26">
        <v>645</v>
      </c>
      <c r="D59" s="4">
        <v>10000</v>
      </c>
      <c r="E59" s="12">
        <v>1601</v>
      </c>
      <c r="F59" s="4"/>
      <c r="G59" s="12">
        <v>251.4</v>
      </c>
      <c r="H59" s="12">
        <v>8.9190000000000005</v>
      </c>
      <c r="I59" s="4"/>
      <c r="J59" s="12">
        <v>0.629</v>
      </c>
      <c r="K59" s="12">
        <v>1.38E-2</v>
      </c>
      <c r="L59" s="7">
        <v>8.8999999999999995E-6</v>
      </c>
      <c r="N59" s="23">
        <v>2.5</v>
      </c>
      <c r="O59" s="12">
        <v>6.59E-2</v>
      </c>
      <c r="P59" s="26">
        <v>659</v>
      </c>
      <c r="Q59" s="4">
        <v>10000</v>
      </c>
      <c r="R59" s="12">
        <v>2982</v>
      </c>
      <c r="S59" s="12"/>
      <c r="T59" s="12">
        <v>48.52</v>
      </c>
      <c r="U59" s="12">
        <v>47.6</v>
      </c>
      <c r="V59" s="12"/>
      <c r="W59" s="12">
        <v>0.64590000000000003</v>
      </c>
      <c r="X59" s="12">
        <v>0.44019999999999998</v>
      </c>
      <c r="Y59" s="7">
        <v>2.7100000000000001E-5</v>
      </c>
    </row>
    <row r="60" spans="1:26" x14ac:dyDescent="0.4">
      <c r="A60" s="23">
        <v>3</v>
      </c>
      <c r="B60" s="12">
        <v>2.9499999999999998E-2</v>
      </c>
      <c r="C60" s="26">
        <v>295</v>
      </c>
      <c r="D60" s="4">
        <v>10000</v>
      </c>
      <c r="E60" s="12">
        <v>1485</v>
      </c>
      <c r="F60" s="4"/>
      <c r="G60" s="12">
        <v>245.9</v>
      </c>
      <c r="H60" s="12">
        <v>6.8410000000000002</v>
      </c>
      <c r="I60" s="4"/>
      <c r="J60" s="12">
        <v>0.7349</v>
      </c>
      <c r="K60" s="12">
        <v>4.0500000000000001E-2</v>
      </c>
      <c r="L60" s="7">
        <v>8.8999999999999995E-6</v>
      </c>
      <c r="N60" s="23">
        <v>3</v>
      </c>
      <c r="O60" s="12">
        <v>3.04E-2</v>
      </c>
      <c r="P60" s="26">
        <v>304</v>
      </c>
      <c r="Q60" s="4">
        <v>10000</v>
      </c>
      <c r="R60" s="12">
        <v>2493</v>
      </c>
      <c r="S60" s="12"/>
      <c r="T60" s="12">
        <v>34.47</v>
      </c>
      <c r="U60" s="12">
        <v>39.33</v>
      </c>
      <c r="V60" s="12"/>
      <c r="W60" s="12">
        <v>0.75170000000000003</v>
      </c>
      <c r="X60" s="12">
        <v>0.53710000000000002</v>
      </c>
      <c r="Y60" s="7">
        <v>2.1500000000000001E-5</v>
      </c>
    </row>
    <row r="61" spans="1:26" x14ac:dyDescent="0.4">
      <c r="A61" s="23">
        <v>3.5</v>
      </c>
      <c r="B61" s="12">
        <v>1.4800000000000001E-2</v>
      </c>
      <c r="C61" s="4">
        <v>200</v>
      </c>
      <c r="D61" s="26">
        <v>13510</v>
      </c>
      <c r="E61" s="12">
        <v>1352</v>
      </c>
      <c r="F61" s="4"/>
      <c r="G61" s="12">
        <v>247.7</v>
      </c>
      <c r="H61" s="12">
        <v>5.2089999999999996</v>
      </c>
      <c r="I61" s="4"/>
      <c r="J61" s="12">
        <v>0.82089999999999996</v>
      </c>
      <c r="K61" s="12">
        <v>0.1013</v>
      </c>
      <c r="L61" s="7">
        <v>8.2900000000000002E-6</v>
      </c>
      <c r="N61" s="23">
        <v>3.5</v>
      </c>
      <c r="O61" s="12">
        <v>1.5630000000000002E-2</v>
      </c>
      <c r="P61" s="4">
        <v>200</v>
      </c>
      <c r="Q61" s="26">
        <v>12796</v>
      </c>
      <c r="R61" s="12">
        <v>2003</v>
      </c>
      <c r="S61" s="12"/>
      <c r="T61" s="12">
        <v>23.07</v>
      </c>
      <c r="U61" s="12">
        <v>31.08</v>
      </c>
      <c r="V61" s="12"/>
      <c r="W61" s="12">
        <v>0.83609999999999995</v>
      </c>
      <c r="X61" s="12">
        <v>0.63680000000000003</v>
      </c>
      <c r="Y61" s="7">
        <v>1.9619999999999998E-5</v>
      </c>
    </row>
    <row r="62" spans="1:26" x14ac:dyDescent="0.4">
      <c r="A62" s="23">
        <v>4</v>
      </c>
      <c r="B62" s="12">
        <v>4.908E-3</v>
      </c>
      <c r="C62" s="4">
        <v>200</v>
      </c>
      <c r="D62" s="26">
        <v>40749</v>
      </c>
      <c r="E62" s="12">
        <v>1197</v>
      </c>
      <c r="F62" s="4"/>
      <c r="G62" s="12">
        <v>262.3</v>
      </c>
      <c r="H62" s="12">
        <v>4.1710000000000003</v>
      </c>
      <c r="I62" s="4"/>
      <c r="J62" s="12">
        <v>0.88629999999999998</v>
      </c>
      <c r="K62" s="12">
        <v>0.19700000000000001</v>
      </c>
      <c r="L62" s="7">
        <v>1.112E-5</v>
      </c>
      <c r="N62" s="23">
        <v>4</v>
      </c>
      <c r="O62" s="12">
        <v>5.1320000000000003E-3</v>
      </c>
      <c r="P62" s="4">
        <v>200</v>
      </c>
      <c r="Q62" s="26">
        <v>38974</v>
      </c>
      <c r="R62" s="12">
        <v>1525</v>
      </c>
      <c r="S62" s="12"/>
      <c r="T62" s="12">
        <v>13.26</v>
      </c>
      <c r="U62" s="12">
        <v>23.2</v>
      </c>
      <c r="V62" s="12"/>
      <c r="W62" s="12">
        <v>0.90810000000000002</v>
      </c>
      <c r="X62" s="12">
        <v>0.73580000000000001</v>
      </c>
      <c r="Y62" s="7">
        <v>1.6269999999999998E-5</v>
      </c>
    </row>
    <row r="63" spans="1:26" x14ac:dyDescent="0.4">
      <c r="A63" s="23">
        <v>4.5</v>
      </c>
      <c r="B63" s="12">
        <v>1.7440000000000001E-3</v>
      </c>
      <c r="C63" s="4">
        <v>200</v>
      </c>
      <c r="D63" s="26">
        <v>114700</v>
      </c>
      <c r="E63" s="12">
        <v>1016</v>
      </c>
      <c r="F63" s="4"/>
      <c r="G63" s="12">
        <v>281.3</v>
      </c>
      <c r="H63" s="12">
        <v>3.5110000000000001</v>
      </c>
      <c r="I63" s="4"/>
      <c r="J63" s="12">
        <v>0.93049999999999999</v>
      </c>
      <c r="K63" s="12">
        <v>0.33279999999999998</v>
      </c>
      <c r="L63" s="7">
        <v>7.498E-6</v>
      </c>
      <c r="N63" s="23">
        <v>4.5</v>
      </c>
      <c r="O63" s="12">
        <v>1.879E-3</v>
      </c>
      <c r="P63" s="4">
        <v>200</v>
      </c>
      <c r="Q63" s="26">
        <v>106425</v>
      </c>
      <c r="R63" s="12">
        <v>1142</v>
      </c>
      <c r="S63" s="12"/>
      <c r="T63" s="12">
        <v>7.0270000000000001</v>
      </c>
      <c r="U63" s="12">
        <v>16.899999999999999</v>
      </c>
      <c r="V63" s="12"/>
      <c r="W63" s="12">
        <v>0.95309999999999995</v>
      </c>
      <c r="X63" s="12">
        <v>0.8155</v>
      </c>
      <c r="Y63" s="7">
        <v>6.9160000000000004E-6</v>
      </c>
    </row>
    <row r="64" spans="1:26" x14ac:dyDescent="0.4">
      <c r="A64" s="23">
        <v>5</v>
      </c>
      <c r="B64" s="12">
        <v>5.5809999999999996E-4</v>
      </c>
      <c r="C64" s="4">
        <v>200</v>
      </c>
      <c r="D64" s="26">
        <v>358385</v>
      </c>
      <c r="E64" s="12">
        <v>826.4</v>
      </c>
      <c r="F64" s="4"/>
      <c r="G64" s="12">
        <v>301.7</v>
      </c>
      <c r="H64" s="12">
        <v>3.149</v>
      </c>
      <c r="I64" s="4"/>
      <c r="J64" s="12">
        <v>0.95720000000000005</v>
      </c>
      <c r="K64" s="12">
        <v>0.48699999999999999</v>
      </c>
      <c r="L64" s="7">
        <v>6.6490000000000002E-6</v>
      </c>
      <c r="N64" s="23">
        <v>5</v>
      </c>
      <c r="O64" s="12">
        <v>6.5669999999999997E-4</v>
      </c>
      <c r="P64" s="4">
        <v>200</v>
      </c>
      <c r="Q64" s="26">
        <v>304562</v>
      </c>
      <c r="R64" s="12">
        <v>833.4</v>
      </c>
      <c r="S64" s="12"/>
      <c r="T64" s="12">
        <v>3.28</v>
      </c>
      <c r="U64" s="12">
        <v>11.81</v>
      </c>
      <c r="V64" s="12"/>
      <c r="W64" s="12">
        <v>0.97940000000000005</v>
      </c>
      <c r="X64" s="12">
        <v>0.88039999999999996</v>
      </c>
      <c r="Y64" s="7">
        <v>4.2849999999999996E-6</v>
      </c>
    </row>
    <row r="65" spans="1:25" x14ac:dyDescent="0.4">
      <c r="A65" s="23">
        <v>5.5</v>
      </c>
      <c r="B65" s="12">
        <v>1.105E-4</v>
      </c>
      <c r="C65" s="4">
        <v>200</v>
      </c>
      <c r="D65" s="26">
        <v>1810765</v>
      </c>
      <c r="E65" s="12">
        <v>651</v>
      </c>
      <c r="F65" s="4"/>
      <c r="G65" s="12">
        <v>315.60000000000002</v>
      </c>
      <c r="H65" s="12">
        <v>2.8540000000000001</v>
      </c>
      <c r="I65" s="4"/>
      <c r="J65" s="12">
        <v>0.97219999999999995</v>
      </c>
      <c r="K65" s="12">
        <v>0.63270000000000004</v>
      </c>
      <c r="L65" s="7">
        <v>9.8169999999999994E-6</v>
      </c>
      <c r="N65" s="23">
        <v>5.5</v>
      </c>
      <c r="O65" s="12">
        <v>1.3449999999999999E-4</v>
      </c>
      <c r="P65" s="4">
        <v>200</v>
      </c>
      <c r="Q65" s="26">
        <v>1487285</v>
      </c>
      <c r="R65" s="12">
        <v>601.79999999999995</v>
      </c>
      <c r="S65" s="12"/>
      <c r="T65" s="12">
        <v>1.3640000000000001</v>
      </c>
      <c r="U65" s="12">
        <v>7.9969999999999999</v>
      </c>
      <c r="V65" s="12"/>
      <c r="W65" s="12">
        <v>0.99229999999999996</v>
      </c>
      <c r="X65" s="12">
        <v>0.92879999999999996</v>
      </c>
      <c r="Y65" s="7">
        <v>3.8380000000000004E-6</v>
      </c>
    </row>
    <row r="66" spans="1:25" x14ac:dyDescent="0.4">
      <c r="A66" s="23">
        <v>6</v>
      </c>
      <c r="B66" s="12">
        <v>2.2819999999999998E-5</v>
      </c>
      <c r="C66" s="4">
        <v>200</v>
      </c>
      <c r="D66" s="26">
        <v>8764242</v>
      </c>
      <c r="E66" s="12">
        <v>503.3</v>
      </c>
      <c r="F66" s="4"/>
      <c r="G66" s="12">
        <v>322.3</v>
      </c>
      <c r="H66" s="12">
        <v>2.5510000000000002</v>
      </c>
      <c r="I66" s="4"/>
      <c r="J66" s="12">
        <v>0.98119999999999996</v>
      </c>
      <c r="K66" s="12">
        <v>0.75439999999999996</v>
      </c>
      <c r="L66" s="7">
        <v>1.076E-5</v>
      </c>
      <c r="N66" s="23">
        <v>6</v>
      </c>
      <c r="O66" s="12">
        <v>2.9600000000000001E-5</v>
      </c>
      <c r="P66" s="4">
        <v>200</v>
      </c>
      <c r="Q66" s="26">
        <v>6755996</v>
      </c>
      <c r="R66" s="12">
        <v>443.9</v>
      </c>
      <c r="S66" s="12"/>
      <c r="T66" s="12">
        <v>0.51239999999999997</v>
      </c>
      <c r="U66" s="12">
        <v>5.3620000000000001</v>
      </c>
      <c r="V66" s="12"/>
      <c r="W66" s="12">
        <v>0.99760000000000004</v>
      </c>
      <c r="X66" s="12">
        <v>0.96079999999999999</v>
      </c>
      <c r="Y66" s="7">
        <v>3.4649999999999999E-6</v>
      </c>
    </row>
    <row r="67" spans="1:25" x14ac:dyDescent="0.4">
      <c r="A67" s="23">
        <v>6.5</v>
      </c>
      <c r="B67" s="12">
        <v>4.8709999999999996E-6</v>
      </c>
      <c r="C67" s="4">
        <v>200</v>
      </c>
      <c r="D67" s="26">
        <v>41060649</v>
      </c>
      <c r="E67" s="12">
        <v>390.5</v>
      </c>
      <c r="F67" s="4"/>
      <c r="G67" s="12">
        <v>322.10000000000002</v>
      </c>
      <c r="H67" s="12">
        <v>2.2130000000000001</v>
      </c>
      <c r="I67" s="4"/>
      <c r="J67" s="12">
        <v>0.98709999999999998</v>
      </c>
      <c r="K67" s="12">
        <v>0.84509999999999996</v>
      </c>
      <c r="L67" s="7">
        <v>9.4849999999999998E-6</v>
      </c>
      <c r="N67" s="23">
        <v>6.5</v>
      </c>
      <c r="O67" s="12">
        <v>6.1770000000000003E-6</v>
      </c>
      <c r="P67" s="4">
        <v>200</v>
      </c>
      <c r="Q67" s="26">
        <v>32375981</v>
      </c>
      <c r="R67" s="12">
        <v>341.5</v>
      </c>
      <c r="S67" s="12"/>
      <c r="T67" s="12">
        <v>0.1779</v>
      </c>
      <c r="U67" s="12">
        <v>3.6110000000000002</v>
      </c>
      <c r="V67" s="12"/>
      <c r="W67" s="12">
        <v>0.99939999999999996</v>
      </c>
      <c r="X67" s="12">
        <v>0.98040000000000005</v>
      </c>
      <c r="Y67" s="7">
        <v>4.0779999999999997E-6</v>
      </c>
    </row>
    <row r="68" spans="1:25" ht="14.25" thickBot="1" x14ac:dyDescent="0.45">
      <c r="A68" s="24">
        <v>7</v>
      </c>
      <c r="B68" s="8">
        <v>6.6000000000000003E-7</v>
      </c>
      <c r="C68" s="27">
        <v>33</v>
      </c>
      <c r="D68" s="9">
        <v>50000000</v>
      </c>
      <c r="E68" s="8">
        <v>311.2</v>
      </c>
      <c r="F68" s="9"/>
      <c r="G68" s="8">
        <v>317.8</v>
      </c>
      <c r="H68" s="8">
        <v>1.885</v>
      </c>
      <c r="I68" s="9"/>
      <c r="J68" s="8">
        <v>0.99139999999999995</v>
      </c>
      <c r="K68" s="8">
        <v>0.90690000000000004</v>
      </c>
      <c r="L68" s="10">
        <v>8.7080000000000003E-6</v>
      </c>
      <c r="N68" s="24">
        <v>7</v>
      </c>
      <c r="O68" s="8">
        <v>9.5999999999999991E-7</v>
      </c>
      <c r="P68" s="27">
        <v>48</v>
      </c>
      <c r="Q68" s="9">
        <v>50000000</v>
      </c>
      <c r="R68" s="8">
        <v>279.7</v>
      </c>
      <c r="S68" s="8"/>
      <c r="T68" s="8">
        <v>6.096E-2</v>
      </c>
      <c r="U68" s="8">
        <v>2.5150000000000001</v>
      </c>
      <c r="V68" s="8"/>
      <c r="W68" s="8">
        <v>0.99990000000000001</v>
      </c>
      <c r="X68" s="8">
        <v>0.99109999999999998</v>
      </c>
      <c r="Y68" s="10">
        <v>4.8940000000000001E-6</v>
      </c>
    </row>
  </sheetData>
  <mergeCells count="10">
    <mergeCell ref="I4:L4"/>
    <mergeCell ref="B1:D1"/>
    <mergeCell ref="E1:G1"/>
    <mergeCell ref="M25:M26"/>
    <mergeCell ref="Z25:Z26"/>
    <mergeCell ref="M41:M42"/>
    <mergeCell ref="Z41:Z42"/>
    <mergeCell ref="G5:G6"/>
    <mergeCell ref="F5:F6"/>
    <mergeCell ref="E5: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FC55-80CD-45A4-ACED-B90697D72800}">
  <dimension ref="A1:AM72"/>
  <sheetViews>
    <sheetView zoomScale="115" zoomScaleNormal="115" workbookViewId="0">
      <selection activeCell="D57" sqref="D57"/>
    </sheetView>
  </sheetViews>
  <sheetFormatPr defaultRowHeight="13.9" x14ac:dyDescent="0.4"/>
  <cols>
    <col min="1" max="1" width="13.73046875" customWidth="1"/>
  </cols>
  <sheetData>
    <row r="1" spans="1:29" ht="14.25" thickBot="1" x14ac:dyDescent="0.45">
      <c r="A1" s="60"/>
      <c r="B1" s="114" t="s">
        <v>70</v>
      </c>
      <c r="C1" s="114"/>
      <c r="D1" s="115"/>
      <c r="E1" s="116" t="s">
        <v>78</v>
      </c>
      <c r="F1" s="117"/>
      <c r="G1" s="118"/>
      <c r="I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9" ht="14.25" thickBot="1" x14ac:dyDescent="0.45">
      <c r="A2" s="11"/>
      <c r="B2" s="1" t="s">
        <v>67</v>
      </c>
      <c r="C2" s="63" t="s">
        <v>68</v>
      </c>
      <c r="D2" s="3" t="s">
        <v>69</v>
      </c>
      <c r="E2" s="64" t="s">
        <v>80</v>
      </c>
      <c r="F2" s="64" t="s">
        <v>81</v>
      </c>
      <c r="G2" s="65" t="s">
        <v>82</v>
      </c>
      <c r="I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9" x14ac:dyDescent="0.4">
      <c r="A3" s="1" t="s">
        <v>90</v>
      </c>
      <c r="B3" s="59">
        <v>2.9100000000000001E-6</v>
      </c>
      <c r="C3" s="12">
        <v>1.7600000000000001E-6</v>
      </c>
      <c r="D3" s="7">
        <v>4.0300000000000004E-6</v>
      </c>
      <c r="E3" s="55"/>
      <c r="F3" s="55"/>
      <c r="G3" s="56"/>
      <c r="I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9" x14ac:dyDescent="0.4">
      <c r="A4" s="11" t="s">
        <v>66</v>
      </c>
      <c r="B4" s="59">
        <v>1.6500000000000001E-5</v>
      </c>
      <c r="C4" s="12">
        <v>1.52E-5</v>
      </c>
      <c r="D4" s="7">
        <v>1.88E-5</v>
      </c>
      <c r="E4" s="12">
        <v>7321</v>
      </c>
      <c r="G4" s="48"/>
      <c r="I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9" x14ac:dyDescent="0.4">
      <c r="A5" s="11" t="s">
        <v>64</v>
      </c>
      <c r="B5" s="59">
        <v>2.3099999999999999E-5</v>
      </c>
      <c r="C5" s="12">
        <v>2.27E-5</v>
      </c>
      <c r="D5" s="7">
        <v>2.5199999999999999E-5</v>
      </c>
      <c r="E5" s="109">
        <v>1770</v>
      </c>
      <c r="F5" s="107">
        <v>714</v>
      </c>
      <c r="G5" s="105">
        <v>1056</v>
      </c>
      <c r="I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9" ht="14.25" thickBot="1" x14ac:dyDescent="0.45">
      <c r="A6" s="13" t="s">
        <v>65</v>
      </c>
      <c r="B6" s="58">
        <v>3.15E-5</v>
      </c>
      <c r="C6" s="8">
        <v>3.0899999999999999E-5</v>
      </c>
      <c r="D6" s="10">
        <v>3.4700000000000003E-5</v>
      </c>
      <c r="E6" s="110"/>
      <c r="F6" s="108"/>
      <c r="G6" s="106"/>
      <c r="I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9" x14ac:dyDescent="0.4">
      <c r="I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9" ht="14.25" thickBot="1" x14ac:dyDescent="0.45">
      <c r="A8" t="s">
        <v>75</v>
      </c>
      <c r="N8" t="s">
        <v>24</v>
      </c>
    </row>
    <row r="9" spans="1:29" x14ac:dyDescent="0.4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 t="s">
        <v>21</v>
      </c>
      <c r="T9" s="2" t="s">
        <v>15</v>
      </c>
      <c r="U9" s="2" t="s">
        <v>7</v>
      </c>
      <c r="V9" s="2" t="s">
        <v>27</v>
      </c>
      <c r="W9" s="2" t="s">
        <v>20</v>
      </c>
      <c r="X9" s="2" t="s">
        <v>26</v>
      </c>
      <c r="Y9" s="3" t="s">
        <v>10</v>
      </c>
    </row>
    <row r="10" spans="1:29" x14ac:dyDescent="0.4">
      <c r="A10" s="23">
        <v>0</v>
      </c>
      <c r="B10" s="12">
        <v>0.71950000000000003</v>
      </c>
      <c r="C10" s="26">
        <v>7195</v>
      </c>
      <c r="D10" s="4">
        <v>10000</v>
      </c>
      <c r="E10" s="35">
        <v>11527</v>
      </c>
      <c r="F10" s="12"/>
      <c r="G10" s="39">
        <v>450.3</v>
      </c>
      <c r="H10" s="12">
        <v>45.24</v>
      </c>
      <c r="I10" s="4"/>
      <c r="J10" s="12">
        <v>1.7000000000000001E-2</v>
      </c>
      <c r="K10" s="12"/>
      <c r="L10" s="7">
        <v>2.8399999999999999E-5</v>
      </c>
      <c r="M10" s="5"/>
      <c r="N10" s="23">
        <v>0</v>
      </c>
      <c r="O10" s="12">
        <v>0.70489999999999997</v>
      </c>
      <c r="P10" s="26">
        <v>7049</v>
      </c>
      <c r="Q10" s="4">
        <v>10000</v>
      </c>
      <c r="R10" s="35">
        <v>109837</v>
      </c>
      <c r="S10" s="4"/>
      <c r="T10" s="39">
        <v>11140</v>
      </c>
      <c r="U10" s="12">
        <v>1018</v>
      </c>
      <c r="V10" s="4"/>
      <c r="W10" s="12">
        <v>1.7000000000000001E-2</v>
      </c>
      <c r="X10" s="12"/>
      <c r="Y10" s="7">
        <v>2.241E-4</v>
      </c>
      <c r="AC10" s="5"/>
    </row>
    <row r="11" spans="1:29" x14ac:dyDescent="0.4">
      <c r="A11" s="23">
        <v>0.5</v>
      </c>
      <c r="B11" s="12">
        <v>0.5867</v>
      </c>
      <c r="C11" s="26">
        <v>5867</v>
      </c>
      <c r="D11" s="4">
        <v>10000</v>
      </c>
      <c r="E11" s="35">
        <v>11477</v>
      </c>
      <c r="F11" s="12"/>
      <c r="G11" s="39">
        <v>441.1</v>
      </c>
      <c r="H11" s="12">
        <v>44.44</v>
      </c>
      <c r="I11" s="4"/>
      <c r="J11" s="12">
        <v>3.5000000000000003E-2</v>
      </c>
      <c r="K11" s="12"/>
      <c r="L11" s="7">
        <v>2.8200000000000001E-5</v>
      </c>
      <c r="M11" s="5"/>
      <c r="N11" s="23">
        <v>0.5</v>
      </c>
      <c r="O11" s="12">
        <v>0.56820000000000004</v>
      </c>
      <c r="P11" s="26">
        <v>5682</v>
      </c>
      <c r="Q11" s="4">
        <v>10000</v>
      </c>
      <c r="R11" s="35">
        <v>107937</v>
      </c>
      <c r="S11" s="4"/>
      <c r="T11" s="39">
        <v>10930</v>
      </c>
      <c r="U11" s="12">
        <v>999.8</v>
      </c>
      <c r="V11" s="4"/>
      <c r="W11" s="12">
        <v>3.5000000000000003E-2</v>
      </c>
      <c r="X11" s="12"/>
      <c r="Y11" s="7">
        <v>2.207E-4</v>
      </c>
      <c r="AC11" s="5"/>
    </row>
    <row r="12" spans="1:29" x14ac:dyDescent="0.4">
      <c r="A12" s="23">
        <v>1</v>
      </c>
      <c r="B12" s="12">
        <v>0.44059999999999999</v>
      </c>
      <c r="C12" s="26">
        <v>4406</v>
      </c>
      <c r="D12" s="4">
        <v>10000</v>
      </c>
      <c r="E12" s="35">
        <v>11337</v>
      </c>
      <c r="F12" s="12"/>
      <c r="G12" s="39">
        <v>424.1</v>
      </c>
      <c r="H12" s="12">
        <v>42.77</v>
      </c>
      <c r="I12" s="4"/>
      <c r="J12" s="12">
        <v>7.2400000000000006E-2</v>
      </c>
      <c r="K12" s="12"/>
      <c r="L12" s="7">
        <v>2.7800000000000001E-5</v>
      </c>
      <c r="M12" s="5"/>
      <c r="N12" s="23">
        <v>1</v>
      </c>
      <c r="O12" s="12">
        <v>0.4224</v>
      </c>
      <c r="P12" s="26">
        <v>4224</v>
      </c>
      <c r="Q12" s="4">
        <v>10000</v>
      </c>
      <c r="R12" s="35">
        <v>104137</v>
      </c>
      <c r="S12" s="4"/>
      <c r="T12" s="39">
        <v>10510</v>
      </c>
      <c r="U12" s="12">
        <v>961.1</v>
      </c>
      <c r="V12" s="4"/>
      <c r="W12" s="12">
        <v>7.2400000000000006E-2</v>
      </c>
      <c r="X12" s="12"/>
      <c r="Y12" s="7">
        <v>2.286E-4</v>
      </c>
      <c r="AC12" s="5"/>
    </row>
    <row r="13" spans="1:29" x14ac:dyDescent="0.4">
      <c r="A13" s="23">
        <v>1.5</v>
      </c>
      <c r="B13" s="12">
        <v>0.28689999999999999</v>
      </c>
      <c r="C13" s="26">
        <v>2869</v>
      </c>
      <c r="D13" s="4">
        <v>10000</v>
      </c>
      <c r="E13" s="35">
        <v>11097</v>
      </c>
      <c r="F13" s="12"/>
      <c r="G13" s="39">
        <v>391.7</v>
      </c>
      <c r="H13" s="12">
        <v>39.590000000000003</v>
      </c>
      <c r="I13" s="4"/>
      <c r="J13" s="12">
        <v>0.14319999999999999</v>
      </c>
      <c r="K13" s="12"/>
      <c r="L13" s="7">
        <v>2.7800000000000001E-5</v>
      </c>
      <c r="M13" s="5"/>
      <c r="N13" s="23">
        <v>1.5</v>
      </c>
      <c r="O13" s="12">
        <v>0.26889999999999997</v>
      </c>
      <c r="P13" s="26">
        <v>2689</v>
      </c>
      <c r="Q13" s="4">
        <v>10000</v>
      </c>
      <c r="R13" s="35">
        <v>96767</v>
      </c>
      <c r="S13" s="4"/>
      <c r="T13" s="39">
        <v>9698</v>
      </c>
      <c r="U13" s="12">
        <v>887.8</v>
      </c>
      <c r="V13" s="4"/>
      <c r="W13" s="12">
        <v>0.14319999999999999</v>
      </c>
      <c r="X13" s="12"/>
      <c r="Y13" s="7">
        <v>1.974E-4</v>
      </c>
      <c r="AC13" s="5"/>
    </row>
    <row r="14" spans="1:29" x14ac:dyDescent="0.4">
      <c r="A14" s="23">
        <v>2</v>
      </c>
      <c r="B14" s="12">
        <v>0.16500000000000001</v>
      </c>
      <c r="C14" s="26">
        <v>1650</v>
      </c>
      <c r="D14" s="4">
        <v>10000</v>
      </c>
      <c r="E14" s="35">
        <v>10747</v>
      </c>
      <c r="F14" s="12"/>
      <c r="G14" s="39">
        <v>348.2</v>
      </c>
      <c r="H14" s="12">
        <v>35.29</v>
      </c>
      <c r="I14" s="4"/>
      <c r="J14" s="12">
        <v>0.23930000000000001</v>
      </c>
      <c r="K14" s="12"/>
      <c r="L14" s="7">
        <v>2.6400000000000001E-5</v>
      </c>
      <c r="M14" s="5"/>
      <c r="N14" s="23">
        <v>2</v>
      </c>
      <c r="O14" s="12">
        <v>0.14879999999999999</v>
      </c>
      <c r="P14" s="26">
        <v>1488</v>
      </c>
      <c r="Q14" s="4">
        <v>10000</v>
      </c>
      <c r="R14" s="35">
        <v>86807</v>
      </c>
      <c r="S14" s="4"/>
      <c r="T14" s="39">
        <v>8607</v>
      </c>
      <c r="U14" s="12">
        <v>788.4</v>
      </c>
      <c r="V14" s="4"/>
      <c r="W14" s="12">
        <v>0.23930000000000001</v>
      </c>
      <c r="X14" s="12"/>
      <c r="Y14" s="7">
        <v>1.827E-4</v>
      </c>
      <c r="AC14" s="5"/>
    </row>
    <row r="15" spans="1:29" x14ac:dyDescent="0.4">
      <c r="A15" s="23">
        <v>2.5</v>
      </c>
      <c r="B15" s="12">
        <v>0.08</v>
      </c>
      <c r="C15" s="26">
        <v>800</v>
      </c>
      <c r="D15" s="4">
        <v>10000</v>
      </c>
      <c r="E15" s="35">
        <v>10207</v>
      </c>
      <c r="F15" s="12"/>
      <c r="G15" s="39">
        <v>281.60000000000002</v>
      </c>
      <c r="H15" s="12">
        <v>28.62</v>
      </c>
      <c r="I15" s="4"/>
      <c r="J15" s="12">
        <v>0.38790000000000002</v>
      </c>
      <c r="K15" s="12"/>
      <c r="L15" s="7">
        <v>2.5199999999999999E-5</v>
      </c>
      <c r="M15" s="5"/>
      <c r="N15" s="23">
        <v>2.5</v>
      </c>
      <c r="O15" s="12">
        <v>6.8199999999999997E-2</v>
      </c>
      <c r="P15" s="26">
        <v>682</v>
      </c>
      <c r="Q15" s="4">
        <v>10000</v>
      </c>
      <c r="R15" s="35">
        <v>71417</v>
      </c>
      <c r="S15" s="4"/>
      <c r="T15" s="39">
        <v>6925</v>
      </c>
      <c r="U15" s="12">
        <v>634.6</v>
      </c>
      <c r="V15" s="4"/>
      <c r="W15" s="12">
        <v>0.38790000000000002</v>
      </c>
      <c r="X15" s="12"/>
      <c r="Y15" s="7">
        <v>1.4520000000000001E-4</v>
      </c>
      <c r="AC15" s="5"/>
    </row>
    <row r="16" spans="1:29" x14ac:dyDescent="0.4">
      <c r="A16" s="23">
        <v>3</v>
      </c>
      <c r="B16" s="12">
        <v>3.2599999999999997E-2</v>
      </c>
      <c r="C16" s="26">
        <v>326</v>
      </c>
      <c r="D16" s="4">
        <v>10000</v>
      </c>
      <c r="E16" s="35">
        <v>9653</v>
      </c>
      <c r="F16" s="12"/>
      <c r="G16" s="39">
        <v>213.2</v>
      </c>
      <c r="H16" s="12">
        <v>21.76</v>
      </c>
      <c r="I16" s="4"/>
      <c r="J16" s="12">
        <v>0.54069999999999996</v>
      </c>
      <c r="K16" s="12"/>
      <c r="L16" s="7">
        <v>2.37E-5</v>
      </c>
      <c r="N16" s="23">
        <v>3</v>
      </c>
      <c r="O16" s="12">
        <v>2.5100000000000001E-2</v>
      </c>
      <c r="P16" s="26">
        <v>251</v>
      </c>
      <c r="Q16" s="4">
        <v>10000</v>
      </c>
      <c r="R16" s="35">
        <v>55567</v>
      </c>
      <c r="S16" s="4"/>
      <c r="T16" s="39">
        <v>5195</v>
      </c>
      <c r="U16" s="12">
        <v>476.4</v>
      </c>
      <c r="V16" s="4"/>
      <c r="W16" s="12">
        <v>0.54079999999999995</v>
      </c>
      <c r="X16" s="12"/>
      <c r="Y16" s="7">
        <v>1.142E-4</v>
      </c>
      <c r="AC16" s="5"/>
    </row>
    <row r="17" spans="1:39" x14ac:dyDescent="0.4">
      <c r="A17" s="23">
        <v>3.5</v>
      </c>
      <c r="B17" s="12">
        <v>1.069E-2</v>
      </c>
      <c r="C17" s="4">
        <v>200</v>
      </c>
      <c r="D17" s="26">
        <v>18712</v>
      </c>
      <c r="E17" s="35">
        <v>9051</v>
      </c>
      <c r="F17" s="12"/>
      <c r="G17" s="39">
        <v>141.1</v>
      </c>
      <c r="H17" s="12">
        <v>14.48</v>
      </c>
      <c r="I17" s="4"/>
      <c r="J17" s="12">
        <v>0.70269999999999999</v>
      </c>
      <c r="K17" s="12"/>
      <c r="L17" s="7">
        <v>2.2500000000000001E-5</v>
      </c>
      <c r="M17" s="5"/>
      <c r="N17" s="23">
        <v>3.5</v>
      </c>
      <c r="O17" s="12">
        <v>7.5160000000000001E-3</v>
      </c>
      <c r="P17" s="4">
        <v>200</v>
      </c>
      <c r="Q17" s="26">
        <v>26609</v>
      </c>
      <c r="R17" s="35">
        <v>38587</v>
      </c>
      <c r="S17" s="4"/>
      <c r="T17" s="39">
        <v>3345</v>
      </c>
      <c r="U17" s="12">
        <v>306.89999999999998</v>
      </c>
      <c r="V17" s="4"/>
      <c r="W17" s="12">
        <v>0.7046</v>
      </c>
      <c r="X17" s="12"/>
      <c r="Y17" s="7">
        <v>8.072E-5</v>
      </c>
      <c r="AC17" s="5"/>
    </row>
    <row r="18" spans="1:39" x14ac:dyDescent="0.4">
      <c r="A18" s="23">
        <v>4</v>
      </c>
      <c r="B18" s="12">
        <v>2.8410000000000002E-3</v>
      </c>
      <c r="C18" s="4">
        <v>200</v>
      </c>
      <c r="D18" s="26">
        <v>70400</v>
      </c>
      <c r="E18" s="37">
        <v>8560</v>
      </c>
      <c r="F18" s="12"/>
      <c r="G18" s="39">
        <v>81.22</v>
      </c>
      <c r="H18" s="12">
        <v>8.4749999999999996</v>
      </c>
      <c r="I18" s="4"/>
      <c r="J18" s="12">
        <v>0.83560000000000001</v>
      </c>
      <c r="K18" s="12"/>
      <c r="L18" s="52">
        <v>2.1379999999999999E-5</v>
      </c>
      <c r="M18" s="5"/>
      <c r="N18" s="23">
        <v>4</v>
      </c>
      <c r="O18" s="12">
        <v>2.0240000000000002E-3</v>
      </c>
      <c r="P18" s="4">
        <v>200</v>
      </c>
      <c r="Q18" s="26">
        <v>98800</v>
      </c>
      <c r="R18" s="37">
        <v>25087</v>
      </c>
      <c r="S18" s="4"/>
      <c r="T18" s="39">
        <v>1873</v>
      </c>
      <c r="U18" s="12">
        <v>172.1</v>
      </c>
      <c r="V18" s="4"/>
      <c r="W18" s="12">
        <v>0.83479999999999999</v>
      </c>
      <c r="X18" s="12"/>
      <c r="Y18" s="52">
        <v>5.4160000000000003E-5</v>
      </c>
      <c r="AC18" s="5"/>
    </row>
    <row r="19" spans="1:39" x14ac:dyDescent="0.4">
      <c r="A19" s="23">
        <v>4.5</v>
      </c>
      <c r="B19" s="12">
        <v>7.1219999999999996E-4</v>
      </c>
      <c r="C19" s="4">
        <v>200</v>
      </c>
      <c r="D19" s="26">
        <v>280831</v>
      </c>
      <c r="E19" s="35">
        <v>8228</v>
      </c>
      <c r="F19" s="12"/>
      <c r="G19" s="39">
        <v>41.14</v>
      </c>
      <c r="H19" s="12">
        <v>4.4379999999999997</v>
      </c>
      <c r="I19" s="4"/>
      <c r="J19" s="12">
        <v>0.92490000000000006</v>
      </c>
      <c r="K19" s="12"/>
      <c r="L19" s="7">
        <v>2.1270000000000001E-5</v>
      </c>
      <c r="M19" s="5"/>
      <c r="N19" s="23">
        <v>4.5</v>
      </c>
      <c r="O19" s="12">
        <v>3.6069999999999999E-4</v>
      </c>
      <c r="P19" s="4">
        <v>200</v>
      </c>
      <c r="Q19" s="26">
        <v>554531</v>
      </c>
      <c r="R19" s="35">
        <v>15777</v>
      </c>
      <c r="S19" s="4"/>
      <c r="T19" s="39">
        <v>859.2</v>
      </c>
      <c r="U19" s="12">
        <v>79.14</v>
      </c>
      <c r="V19" s="4"/>
      <c r="W19" s="12">
        <v>0.92459999999999998</v>
      </c>
      <c r="X19" s="12"/>
      <c r="Y19" s="7">
        <v>3.557E-5</v>
      </c>
      <c r="AC19" s="5"/>
    </row>
    <row r="20" spans="1:39" x14ac:dyDescent="0.4">
      <c r="A20" s="23">
        <v>5</v>
      </c>
      <c r="B20" s="12">
        <v>1.426E-4</v>
      </c>
      <c r="C20" s="4">
        <v>200</v>
      </c>
      <c r="D20" s="26">
        <v>1402880</v>
      </c>
      <c r="E20" s="37">
        <v>8052</v>
      </c>
      <c r="F20" s="12"/>
      <c r="G20" s="39">
        <v>19.690000000000001</v>
      </c>
      <c r="H20" s="12">
        <v>2.2789999999999999</v>
      </c>
      <c r="I20" s="4"/>
      <c r="J20" s="12">
        <v>0.97230000000000005</v>
      </c>
      <c r="K20" s="12"/>
      <c r="L20" s="52">
        <v>1.9979999999999998E-5</v>
      </c>
      <c r="M20" s="5"/>
      <c r="N20" s="23">
        <v>5</v>
      </c>
      <c r="O20" s="12">
        <v>6.1149999999999996E-5</v>
      </c>
      <c r="P20" s="4">
        <v>200</v>
      </c>
      <c r="Q20" s="26">
        <v>3270757</v>
      </c>
      <c r="R20" s="37">
        <v>10817</v>
      </c>
      <c r="S20" s="4"/>
      <c r="T20" s="39">
        <v>319.89999999999998</v>
      </c>
      <c r="U20" s="12">
        <v>29.7</v>
      </c>
      <c r="V20" s="4"/>
      <c r="W20" s="12">
        <v>0.97230000000000005</v>
      </c>
      <c r="X20" s="12"/>
      <c r="Y20" s="52">
        <v>2.5760000000000001E-5</v>
      </c>
      <c r="AC20" s="5"/>
    </row>
    <row r="21" spans="1:39" x14ac:dyDescent="0.4">
      <c r="A21" s="23">
        <v>5.5</v>
      </c>
      <c r="B21" s="12">
        <v>1.6439999999999998E-5</v>
      </c>
      <c r="C21" s="4">
        <v>200</v>
      </c>
      <c r="D21" s="26">
        <v>12167401</v>
      </c>
      <c r="E21" s="35">
        <v>7978</v>
      </c>
      <c r="F21" s="12"/>
      <c r="G21" s="39">
        <v>10.67</v>
      </c>
      <c r="H21" s="12">
        <v>1.37</v>
      </c>
      <c r="I21" s="4"/>
      <c r="J21" s="12">
        <v>0.99209999999999998</v>
      </c>
      <c r="K21" s="12"/>
      <c r="L21" s="7">
        <v>1.9879999999999999E-5</v>
      </c>
      <c r="M21" s="5"/>
      <c r="N21" s="23">
        <v>5.5</v>
      </c>
      <c r="O21" s="12">
        <v>6.8900000000000001E-6</v>
      </c>
      <c r="P21" s="4">
        <v>200</v>
      </c>
      <c r="Q21" s="26">
        <v>29027630</v>
      </c>
      <c r="R21" s="35">
        <v>8771</v>
      </c>
      <c r="S21" s="4"/>
      <c r="T21" s="39">
        <v>96.58</v>
      </c>
      <c r="U21" s="12">
        <v>9.2170000000000005</v>
      </c>
      <c r="V21" s="4"/>
      <c r="W21" s="12">
        <v>0.99209999999999998</v>
      </c>
      <c r="X21" s="12"/>
      <c r="Y21" s="7">
        <v>2.1820000000000001E-5</v>
      </c>
      <c r="AC21" s="5"/>
    </row>
    <row r="22" spans="1:39" ht="14.25" thickBot="1" x14ac:dyDescent="0.45">
      <c r="A22" s="24">
        <v>6</v>
      </c>
      <c r="B22" s="8">
        <v>1.68E-6</v>
      </c>
      <c r="C22" s="27">
        <v>84</v>
      </c>
      <c r="D22" s="9">
        <v>50000000</v>
      </c>
      <c r="E22" s="38">
        <v>7955</v>
      </c>
      <c r="F22" s="8"/>
      <c r="G22" s="15">
        <v>7.8179999999999996</v>
      </c>
      <c r="H22" s="8">
        <v>1.083</v>
      </c>
      <c r="I22" s="9"/>
      <c r="J22" s="8">
        <v>0.99829999999999997</v>
      </c>
      <c r="K22" s="8"/>
      <c r="L22" s="53">
        <v>1.9850000000000001E-5</v>
      </c>
      <c r="M22" s="5"/>
      <c r="N22" s="24">
        <v>6</v>
      </c>
      <c r="O22" s="8">
        <v>7.9999999999999996E-7</v>
      </c>
      <c r="P22" s="27">
        <v>40</v>
      </c>
      <c r="Q22" s="9">
        <v>50000000</v>
      </c>
      <c r="R22" s="38">
        <v>8125</v>
      </c>
      <c r="S22" s="9"/>
      <c r="T22" s="15">
        <v>26.32</v>
      </c>
      <c r="U22" s="8">
        <v>2.7730000000000001</v>
      </c>
      <c r="V22" s="9"/>
      <c r="W22" s="8">
        <v>0.99829999999999997</v>
      </c>
      <c r="X22" s="8"/>
      <c r="Y22" s="53">
        <v>2.048E-5</v>
      </c>
      <c r="AC22" s="5"/>
    </row>
    <row r="23" spans="1:39" x14ac:dyDescent="0.4">
      <c r="F23" s="5"/>
      <c r="I23" s="5"/>
      <c r="J23" s="5"/>
      <c r="K23" s="5"/>
      <c r="L23" s="5"/>
      <c r="M23" s="5"/>
    </row>
    <row r="24" spans="1:39" ht="14.25" thickBot="1" x14ac:dyDescent="0.45">
      <c r="A24" t="s">
        <v>84</v>
      </c>
      <c r="N24" t="s">
        <v>85</v>
      </c>
      <c r="AA24" t="s">
        <v>76</v>
      </c>
    </row>
    <row r="25" spans="1:39" x14ac:dyDescent="0.4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19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19" t="s">
        <v>77</v>
      </c>
      <c r="AA25" s="1" t="s">
        <v>16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21</v>
      </c>
      <c r="AG25" s="2" t="s">
        <v>15</v>
      </c>
      <c r="AH25" s="2" t="s">
        <v>7</v>
      </c>
      <c r="AI25" s="2" t="s">
        <v>27</v>
      </c>
      <c r="AJ25" s="2" t="s">
        <v>20</v>
      </c>
      <c r="AK25" s="2" t="s">
        <v>26</v>
      </c>
      <c r="AL25" s="3" t="s">
        <v>10</v>
      </c>
      <c r="AM25" s="104" t="s">
        <v>77</v>
      </c>
    </row>
    <row r="26" spans="1:39" x14ac:dyDescent="0.4">
      <c r="A26" s="23">
        <v>0</v>
      </c>
      <c r="B26" s="12">
        <v>0.9496</v>
      </c>
      <c r="C26" s="26">
        <v>9496</v>
      </c>
      <c r="D26" s="4">
        <v>10000</v>
      </c>
      <c r="E26" s="12">
        <v>67.599999999999994</v>
      </c>
      <c r="F26" s="12">
        <v>2147</v>
      </c>
      <c r="G26" s="12">
        <v>0.4536</v>
      </c>
      <c r="H26" s="12">
        <v>57.1</v>
      </c>
      <c r="I26" s="12">
        <v>6.4799999999999996E-2</v>
      </c>
      <c r="J26" s="12">
        <v>1.66E-2</v>
      </c>
      <c r="K26" s="12">
        <v>0.93530000000000002</v>
      </c>
      <c r="L26" s="7">
        <v>8.81E-5</v>
      </c>
      <c r="M26" s="119"/>
      <c r="N26" s="23">
        <v>0</v>
      </c>
      <c r="O26" s="12">
        <v>0.85499999999999998</v>
      </c>
      <c r="P26" s="26">
        <v>8550</v>
      </c>
      <c r="Q26" s="4">
        <v>10000</v>
      </c>
      <c r="R26" s="12">
        <v>72</v>
      </c>
      <c r="S26" s="12">
        <v>8639</v>
      </c>
      <c r="T26" s="12">
        <v>3.67</v>
      </c>
      <c r="U26" s="12">
        <v>1626</v>
      </c>
      <c r="V26" s="12">
        <v>0.54730000000000001</v>
      </c>
      <c r="W26" s="12">
        <v>1.7000000000000001E-2</v>
      </c>
      <c r="X26" s="12">
        <v>0.55579999999999996</v>
      </c>
      <c r="Y26" s="7">
        <v>3.6910000000000003E-4</v>
      </c>
      <c r="Z26" s="119"/>
      <c r="AA26" s="23">
        <v>0</v>
      </c>
      <c r="AB26" s="12">
        <v>0.75380000000000003</v>
      </c>
      <c r="AC26" s="26">
        <v>7538</v>
      </c>
      <c r="AD26" s="4">
        <v>10000</v>
      </c>
      <c r="AE26" s="12">
        <v>77</v>
      </c>
      <c r="AF26" s="12">
        <v>157200</v>
      </c>
      <c r="AG26" s="12">
        <v>49</v>
      </c>
      <c r="AH26" s="12">
        <v>30390</v>
      </c>
      <c r="AI26" s="12">
        <v>7.9160000000000004</v>
      </c>
      <c r="AJ26" s="12">
        <v>1.7000000000000001E-2</v>
      </c>
      <c r="AK26" s="12">
        <v>1.5E-3</v>
      </c>
      <c r="AL26" s="7">
        <v>4.3200000000000001E-3</v>
      </c>
      <c r="AM26" s="104"/>
    </row>
    <row r="27" spans="1:39" x14ac:dyDescent="0.4">
      <c r="A27" s="23">
        <v>0.5</v>
      </c>
      <c r="B27" s="12">
        <v>0.91139999999999999</v>
      </c>
      <c r="C27" s="26">
        <v>9114</v>
      </c>
      <c r="D27" s="4">
        <v>10000</v>
      </c>
      <c r="E27" s="12">
        <v>70.199999999999989</v>
      </c>
      <c r="F27" s="12">
        <v>2147</v>
      </c>
      <c r="G27" s="12">
        <v>0.70909999999999995</v>
      </c>
      <c r="H27" s="12">
        <v>56.19</v>
      </c>
      <c r="I27" s="12">
        <v>0.1013</v>
      </c>
      <c r="J27" s="12">
        <v>3.3599999999999998E-2</v>
      </c>
      <c r="K27" s="12">
        <v>0.89870000000000005</v>
      </c>
      <c r="L27" s="7">
        <v>1.1790000000000001E-4</v>
      </c>
      <c r="N27" s="23">
        <v>0.5</v>
      </c>
      <c r="O27" s="12">
        <v>0.76419999999999999</v>
      </c>
      <c r="P27" s="26">
        <v>7642</v>
      </c>
      <c r="Q27" s="4">
        <v>10000</v>
      </c>
      <c r="R27" s="12">
        <v>77.300000000000011</v>
      </c>
      <c r="S27" s="12">
        <v>8523</v>
      </c>
      <c r="T27" s="12">
        <v>4.1109999999999998</v>
      </c>
      <c r="U27" s="12">
        <v>1596</v>
      </c>
      <c r="V27" s="12">
        <v>0.61639999999999995</v>
      </c>
      <c r="W27" s="12">
        <v>3.5000000000000003E-2</v>
      </c>
      <c r="X27" s="12">
        <v>0.505</v>
      </c>
      <c r="Y27" s="7">
        <v>3.9829999999999998E-4</v>
      </c>
      <c r="AA27" s="23">
        <v>0.5</v>
      </c>
      <c r="AB27" s="12">
        <v>0.62319999999999998</v>
      </c>
      <c r="AC27" s="26">
        <v>6232</v>
      </c>
      <c r="AD27" s="4">
        <v>10000</v>
      </c>
      <c r="AE27" s="12">
        <v>84.5</v>
      </c>
      <c r="AF27" s="12">
        <v>154400</v>
      </c>
      <c r="AG27" s="12">
        <v>49.22</v>
      </c>
      <c r="AH27" s="12">
        <v>29830</v>
      </c>
      <c r="AI27" s="12">
        <v>7.9710000000000001</v>
      </c>
      <c r="AJ27" s="12">
        <v>3.5000000000000003E-2</v>
      </c>
      <c r="AK27" s="12">
        <v>1.8E-3</v>
      </c>
      <c r="AL27" s="7">
        <v>3.9940000000000002E-3</v>
      </c>
    </row>
    <row r="28" spans="1:39" x14ac:dyDescent="0.4">
      <c r="A28" s="23">
        <v>1</v>
      </c>
      <c r="B28" s="12">
        <v>0.83740000000000003</v>
      </c>
      <c r="C28" s="26">
        <v>8374</v>
      </c>
      <c r="D28" s="4">
        <v>10000</v>
      </c>
      <c r="E28" s="12">
        <v>74.800000000000011</v>
      </c>
      <c r="F28" s="12">
        <v>2147</v>
      </c>
      <c r="G28" s="12">
        <v>1.226</v>
      </c>
      <c r="H28" s="12">
        <v>54.21</v>
      </c>
      <c r="I28" s="12">
        <v>0.17519999999999999</v>
      </c>
      <c r="J28" s="12">
        <v>7.0199999999999999E-2</v>
      </c>
      <c r="K28" s="12">
        <v>0.82509999999999994</v>
      </c>
      <c r="L28" s="7">
        <v>1.1680000000000001E-4</v>
      </c>
      <c r="N28" s="23">
        <v>1</v>
      </c>
      <c r="O28" s="12">
        <v>0.64480000000000004</v>
      </c>
      <c r="P28" s="26">
        <v>6448</v>
      </c>
      <c r="Q28" s="4">
        <v>10000</v>
      </c>
      <c r="R28" s="12">
        <v>84.300000000000011</v>
      </c>
      <c r="S28" s="12">
        <v>8282</v>
      </c>
      <c r="T28" s="12">
        <v>4.8570000000000002</v>
      </c>
      <c r="U28" s="12">
        <v>1535</v>
      </c>
      <c r="V28" s="12">
        <v>0.72799999999999998</v>
      </c>
      <c r="W28" s="12">
        <v>7.2400000000000006E-2</v>
      </c>
      <c r="X28" s="12">
        <v>0.40910000000000002</v>
      </c>
      <c r="Y28" s="7">
        <v>3.6739999999999999E-4</v>
      </c>
      <c r="AA28" s="23">
        <v>1</v>
      </c>
      <c r="AB28" s="12">
        <v>0.48480000000000001</v>
      </c>
      <c r="AC28" s="26">
        <v>4848</v>
      </c>
      <c r="AD28" s="4">
        <v>10000</v>
      </c>
      <c r="AE28" s="12">
        <v>92.5</v>
      </c>
      <c r="AF28" s="12">
        <v>148500</v>
      </c>
      <c r="AG28" s="12">
        <v>48.76</v>
      </c>
      <c r="AH28" s="12">
        <v>28680</v>
      </c>
      <c r="AI28" s="12">
        <v>7.9050000000000002</v>
      </c>
      <c r="AJ28" s="12">
        <v>7.2400000000000006E-2</v>
      </c>
      <c r="AK28" s="12">
        <v>8.9999999999999998E-4</v>
      </c>
      <c r="AL28" s="7">
        <v>3.9039999999999999E-3</v>
      </c>
    </row>
    <row r="29" spans="1:39" x14ac:dyDescent="0.4">
      <c r="A29" s="23">
        <v>1.5</v>
      </c>
      <c r="B29" s="12">
        <v>0.73380000000000001</v>
      </c>
      <c r="C29" s="26">
        <v>7338</v>
      </c>
      <c r="D29" s="4">
        <v>10000</v>
      </c>
      <c r="E29" s="12">
        <v>80.699999999999989</v>
      </c>
      <c r="F29" s="12">
        <v>2144</v>
      </c>
      <c r="G29" s="12">
        <v>1.9319999999999999</v>
      </c>
      <c r="H29" s="12">
        <v>50.39</v>
      </c>
      <c r="I29" s="12">
        <v>0.27610000000000001</v>
      </c>
      <c r="J29" s="12">
        <v>0.13980000000000001</v>
      </c>
      <c r="K29" s="12">
        <v>0.72440000000000004</v>
      </c>
      <c r="L29" s="7">
        <v>1.1459999999999999E-4</v>
      </c>
      <c r="N29" s="23">
        <v>1.5</v>
      </c>
      <c r="O29" s="12">
        <v>0.49419999999999997</v>
      </c>
      <c r="P29" s="26">
        <v>4942</v>
      </c>
      <c r="Q29" s="4">
        <v>10000</v>
      </c>
      <c r="R29" s="12">
        <v>92.699999999999989</v>
      </c>
      <c r="S29" s="12">
        <v>7814</v>
      </c>
      <c r="T29" s="12">
        <v>5.6109999999999998</v>
      </c>
      <c r="U29" s="12">
        <v>1418</v>
      </c>
      <c r="V29" s="12">
        <v>0.83940000000000003</v>
      </c>
      <c r="W29" s="12">
        <v>0.14319999999999999</v>
      </c>
      <c r="X29" s="12">
        <v>0.31369999999999998</v>
      </c>
      <c r="Y29" s="7">
        <v>3.5159999999999998E-4</v>
      </c>
      <c r="AA29" s="23">
        <v>1.5</v>
      </c>
      <c r="AB29" s="12">
        <v>0.33</v>
      </c>
      <c r="AC29" s="26">
        <v>3300</v>
      </c>
      <c r="AD29" s="4">
        <v>10000</v>
      </c>
      <c r="AE29" s="12">
        <v>101.30000000000001</v>
      </c>
      <c r="AF29" s="12">
        <v>137400</v>
      </c>
      <c r="AG29" s="12">
        <v>46.32</v>
      </c>
      <c r="AH29" s="12">
        <v>26490</v>
      </c>
      <c r="AI29" s="12">
        <v>7.5090000000000003</v>
      </c>
      <c r="AJ29" s="12">
        <v>0.14319999999999999</v>
      </c>
      <c r="AK29" s="12">
        <v>1.1000000000000001E-3</v>
      </c>
      <c r="AL29" s="7">
        <v>1.9650000000000002E-3</v>
      </c>
    </row>
    <row r="30" spans="1:39" x14ac:dyDescent="0.4">
      <c r="A30" s="23">
        <v>2</v>
      </c>
      <c r="B30" s="12">
        <v>0.60199999999999998</v>
      </c>
      <c r="C30" s="26">
        <v>6020</v>
      </c>
      <c r="D30" s="4">
        <v>10000</v>
      </c>
      <c r="E30" s="12">
        <v>88.199999999999989</v>
      </c>
      <c r="F30" s="12">
        <v>2138</v>
      </c>
      <c r="G30" s="12">
        <v>2.8319999999999999</v>
      </c>
      <c r="H30" s="12">
        <v>45.27</v>
      </c>
      <c r="I30" s="12">
        <v>0.40460000000000002</v>
      </c>
      <c r="J30" s="12">
        <v>0.23300000000000001</v>
      </c>
      <c r="K30" s="12">
        <v>0.59550000000000003</v>
      </c>
      <c r="L30" s="7">
        <v>1.2300000000000001E-4</v>
      </c>
      <c r="N30" s="23">
        <v>2</v>
      </c>
      <c r="O30" s="12">
        <v>0.34279999999999999</v>
      </c>
      <c r="P30" s="26">
        <v>3428</v>
      </c>
      <c r="Q30" s="4">
        <v>10000</v>
      </c>
      <c r="R30" s="12">
        <v>101.19999999999999</v>
      </c>
      <c r="S30" s="12">
        <v>7174</v>
      </c>
      <c r="T30" s="12">
        <v>6.2290000000000001</v>
      </c>
      <c r="U30" s="12">
        <v>1259</v>
      </c>
      <c r="V30" s="12">
        <v>0.9244</v>
      </c>
      <c r="W30" s="12">
        <v>0.23930000000000001</v>
      </c>
      <c r="X30" s="12">
        <v>0.21809999999999999</v>
      </c>
      <c r="Y30" s="7">
        <v>3.4069999999999999E-4</v>
      </c>
      <c r="AA30" s="23">
        <v>2</v>
      </c>
      <c r="AB30" s="12">
        <v>0.19400000000000001</v>
      </c>
      <c r="AC30" s="26">
        <v>1940</v>
      </c>
      <c r="AD30" s="4">
        <v>10000</v>
      </c>
      <c r="AE30" s="12">
        <v>109.1</v>
      </c>
      <c r="AF30" s="12">
        <v>122200</v>
      </c>
      <c r="AG30" s="12">
        <v>41.87</v>
      </c>
      <c r="AH30" s="12">
        <v>23520</v>
      </c>
      <c r="AI30" s="12">
        <v>6.78</v>
      </c>
      <c r="AJ30" s="12">
        <v>0.23930000000000001</v>
      </c>
      <c r="AK30" s="12">
        <v>4.0000000000000002E-4</v>
      </c>
      <c r="AL30" s="7">
        <v>3.8180000000000002E-3</v>
      </c>
    </row>
    <row r="31" spans="1:39" x14ac:dyDescent="0.4">
      <c r="A31" s="23">
        <v>2.5</v>
      </c>
      <c r="B31" s="12">
        <v>0.4365</v>
      </c>
      <c r="C31" s="26">
        <v>4365</v>
      </c>
      <c r="D31" s="4">
        <v>10000</v>
      </c>
      <c r="E31" s="12">
        <v>97.1</v>
      </c>
      <c r="F31" s="12">
        <v>2125</v>
      </c>
      <c r="G31" s="12">
        <v>3.9729999999999999</v>
      </c>
      <c r="H31" s="12">
        <v>37.04</v>
      </c>
      <c r="I31" s="12">
        <v>0.56759999999999999</v>
      </c>
      <c r="J31" s="12">
        <v>0.3805</v>
      </c>
      <c r="K31" s="12">
        <v>0.43259999999999998</v>
      </c>
      <c r="L31" s="7">
        <v>1.048E-4</v>
      </c>
      <c r="N31" s="23">
        <v>2.5</v>
      </c>
      <c r="O31" s="12">
        <v>0.2026</v>
      </c>
      <c r="P31" s="26">
        <v>2026</v>
      </c>
      <c r="Q31" s="4">
        <v>10000</v>
      </c>
      <c r="R31" s="12">
        <v>108.9</v>
      </c>
      <c r="S31" s="12">
        <v>6180</v>
      </c>
      <c r="T31" s="12">
        <v>6.8380000000000001</v>
      </c>
      <c r="U31" s="12">
        <v>1014</v>
      </c>
      <c r="V31" s="12">
        <v>1.0109999999999999</v>
      </c>
      <c r="W31" s="12">
        <v>0.38790000000000002</v>
      </c>
      <c r="X31" s="12">
        <v>0.1273</v>
      </c>
      <c r="Y31" s="7">
        <v>3.0200000000000002E-4</v>
      </c>
      <c r="AA31" s="23">
        <v>2.5</v>
      </c>
      <c r="AB31" s="12">
        <v>9.5899999999999999E-2</v>
      </c>
      <c r="AC31" s="26">
        <v>959</v>
      </c>
      <c r="AD31" s="4">
        <v>10000</v>
      </c>
      <c r="AE31" s="12">
        <v>114.6</v>
      </c>
      <c r="AF31" s="12">
        <v>98710</v>
      </c>
      <c r="AG31" s="12">
        <v>35.01</v>
      </c>
      <c r="AH31" s="12">
        <v>18920</v>
      </c>
      <c r="AI31" s="12">
        <v>5.6550000000000002</v>
      </c>
      <c r="AJ31" s="12">
        <v>0.38790000000000002</v>
      </c>
      <c r="AK31" s="12">
        <v>2.9999999999999997E-4</v>
      </c>
      <c r="AL31" s="7">
        <v>2.8419999999999999E-3</v>
      </c>
    </row>
    <row r="32" spans="1:39" x14ac:dyDescent="0.4">
      <c r="A32" s="23">
        <v>3</v>
      </c>
      <c r="B32" s="12">
        <v>0.2873</v>
      </c>
      <c r="C32" s="26">
        <v>2873</v>
      </c>
      <c r="D32" s="4">
        <v>10000</v>
      </c>
      <c r="E32" s="12">
        <v>105</v>
      </c>
      <c r="F32" s="12">
        <v>2110</v>
      </c>
      <c r="G32" s="12">
        <v>5.0170000000000003</v>
      </c>
      <c r="H32" s="12">
        <v>28.57</v>
      </c>
      <c r="I32" s="12">
        <v>0.71679999999999999</v>
      </c>
      <c r="J32" s="12">
        <v>0.53280000000000005</v>
      </c>
      <c r="K32" s="12">
        <v>0.28370000000000001</v>
      </c>
      <c r="L32" s="7">
        <v>9.7899999999999994E-5</v>
      </c>
      <c r="N32" s="23">
        <v>3</v>
      </c>
      <c r="O32" s="12">
        <v>0.1008</v>
      </c>
      <c r="P32" s="26">
        <v>1008</v>
      </c>
      <c r="Q32" s="4">
        <v>10000</v>
      </c>
      <c r="R32" s="12">
        <v>114.5</v>
      </c>
      <c r="S32" s="12">
        <v>5152</v>
      </c>
      <c r="T32" s="12">
        <v>7.15</v>
      </c>
      <c r="U32" s="12">
        <v>761.6</v>
      </c>
      <c r="V32" s="12">
        <v>1.05</v>
      </c>
      <c r="W32" s="12">
        <v>0.54079999999999995</v>
      </c>
      <c r="X32" s="12">
        <v>6.2899999999999998E-2</v>
      </c>
      <c r="Y32" s="7">
        <v>2.2790000000000001E-4</v>
      </c>
      <c r="AA32" s="23">
        <v>3</v>
      </c>
      <c r="AB32" s="12">
        <v>3.9100000000000003E-2</v>
      </c>
      <c r="AC32" s="26">
        <v>391</v>
      </c>
      <c r="AD32" s="4">
        <v>10000</v>
      </c>
      <c r="AE32" s="12">
        <v>117.80000000000001</v>
      </c>
      <c r="AF32" s="12">
        <v>74570</v>
      </c>
      <c r="AG32" s="12">
        <v>27.91</v>
      </c>
      <c r="AH32" s="12">
        <v>14200</v>
      </c>
      <c r="AI32" s="12">
        <v>4.4720000000000004</v>
      </c>
      <c r="AJ32" s="12">
        <v>0.54079999999999995</v>
      </c>
      <c r="AK32" s="12">
        <v>0</v>
      </c>
      <c r="AL32" s="7">
        <v>9.9369999999999992E-4</v>
      </c>
    </row>
    <row r="33" spans="1:39" x14ac:dyDescent="0.4">
      <c r="A33" s="23">
        <v>3.5</v>
      </c>
      <c r="B33" s="12">
        <v>0.16470000000000001</v>
      </c>
      <c r="C33" s="26">
        <v>1647</v>
      </c>
      <c r="D33" s="21">
        <v>10000</v>
      </c>
      <c r="E33" s="12">
        <v>111.4</v>
      </c>
      <c r="F33" s="12">
        <v>2090</v>
      </c>
      <c r="G33" s="12">
        <v>5.8609999999999998</v>
      </c>
      <c r="H33" s="12">
        <v>19.43</v>
      </c>
      <c r="I33" s="12">
        <v>0.83740000000000003</v>
      </c>
      <c r="J33" s="12">
        <v>0.69420000000000004</v>
      </c>
      <c r="K33" s="12">
        <v>0.16300000000000001</v>
      </c>
      <c r="L33" s="7">
        <v>9.6199999999999994E-5</v>
      </c>
      <c r="N33" s="23">
        <v>3.5</v>
      </c>
      <c r="O33" s="12">
        <v>4.4499999999999998E-2</v>
      </c>
      <c r="P33" s="26">
        <v>445</v>
      </c>
      <c r="Q33" s="21">
        <v>10000</v>
      </c>
      <c r="R33" s="12">
        <v>117.5</v>
      </c>
      <c r="S33" s="12">
        <v>4067</v>
      </c>
      <c r="T33" s="12">
        <v>7.1829999999999998</v>
      </c>
      <c r="U33" s="12">
        <v>496.1</v>
      </c>
      <c r="V33" s="12">
        <v>1.044</v>
      </c>
      <c r="W33" s="12">
        <v>0.70140000000000002</v>
      </c>
      <c r="X33" s="12">
        <v>2.7900000000000001E-2</v>
      </c>
      <c r="Y33" s="7">
        <v>1.808E-4</v>
      </c>
      <c r="AA33" s="23">
        <v>3.5</v>
      </c>
      <c r="AB33" s="12">
        <v>1.234E-2</v>
      </c>
      <c r="AC33" s="4">
        <v>200</v>
      </c>
      <c r="AD33" s="26">
        <v>16211</v>
      </c>
      <c r="AE33" s="12">
        <v>119.30000000000001</v>
      </c>
      <c r="AF33" s="12">
        <v>49140</v>
      </c>
      <c r="AG33" s="12">
        <v>20.62</v>
      </c>
      <c r="AH33" s="12">
        <v>9221</v>
      </c>
      <c r="AI33" s="12">
        <v>3.266</v>
      </c>
      <c r="AJ33" s="12">
        <v>0.70179999999999998</v>
      </c>
      <c r="AK33" s="12">
        <v>0</v>
      </c>
      <c r="AL33" s="7">
        <v>1.1800000000000001E-3</v>
      </c>
    </row>
    <row r="34" spans="1:39" x14ac:dyDescent="0.4">
      <c r="A34" s="23">
        <v>4</v>
      </c>
      <c r="B34" s="12">
        <v>8.5099999999999995E-2</v>
      </c>
      <c r="C34" s="26">
        <v>851</v>
      </c>
      <c r="D34" s="21">
        <v>10000</v>
      </c>
      <c r="E34" s="12">
        <v>115.6</v>
      </c>
      <c r="F34" s="37">
        <v>2071</v>
      </c>
      <c r="G34" s="12">
        <v>6.4139999999999997</v>
      </c>
      <c r="H34" s="12">
        <v>11.94</v>
      </c>
      <c r="I34" s="12">
        <v>0.9163</v>
      </c>
      <c r="J34" s="12">
        <v>0.82320000000000004</v>
      </c>
      <c r="K34" s="12">
        <v>8.3900000000000002E-2</v>
      </c>
      <c r="L34" s="52">
        <v>9.7E-5</v>
      </c>
      <c r="M34" s="40">
        <f>L34-0.0000227</f>
        <v>7.4300000000000004E-5</v>
      </c>
      <c r="N34" s="23">
        <v>4</v>
      </c>
      <c r="O34" s="12">
        <v>1.3990000000000001E-2</v>
      </c>
      <c r="P34" s="4">
        <v>200</v>
      </c>
      <c r="Q34" s="26">
        <v>14291</v>
      </c>
      <c r="R34" s="12">
        <v>119.19999999999999</v>
      </c>
      <c r="S34" s="37">
        <v>3177</v>
      </c>
      <c r="T34" s="12">
        <v>7.1749999999999998</v>
      </c>
      <c r="U34" s="12">
        <v>278.39999999999998</v>
      </c>
      <c r="V34" s="12">
        <v>1.036</v>
      </c>
      <c r="W34" s="12">
        <v>0.83289999999999997</v>
      </c>
      <c r="X34" s="12">
        <v>9.1669999999999998E-3</v>
      </c>
      <c r="Y34" s="52">
        <v>1.47E-4</v>
      </c>
      <c r="Z34" s="40">
        <f>Y34-0.0000227</f>
        <v>1.2429999999999999E-4</v>
      </c>
      <c r="AA34" s="23">
        <v>4</v>
      </c>
      <c r="AB34" s="12">
        <v>3.0370000000000002E-3</v>
      </c>
      <c r="AC34" s="4">
        <v>200</v>
      </c>
      <c r="AD34" s="26">
        <v>65853</v>
      </c>
      <c r="AE34" s="12">
        <v>119.80000000000001</v>
      </c>
      <c r="AF34" s="37">
        <v>28060</v>
      </c>
      <c r="AG34" s="12">
        <v>14.35</v>
      </c>
      <c r="AH34" s="12">
        <v>5096</v>
      </c>
      <c r="AI34" s="12">
        <v>2.218</v>
      </c>
      <c r="AJ34" s="12">
        <v>0.83520000000000005</v>
      </c>
      <c r="AK34" s="12">
        <v>0</v>
      </c>
      <c r="AL34" s="52">
        <v>8.1289999999999997E-4</v>
      </c>
      <c r="AM34" s="40">
        <f>AL34-0.0000227</f>
        <v>7.9020000000000002E-4</v>
      </c>
    </row>
    <row r="35" spans="1:39" x14ac:dyDescent="0.4">
      <c r="A35" s="23">
        <v>4.5</v>
      </c>
      <c r="B35" s="12">
        <v>3.0099999999999998E-2</v>
      </c>
      <c r="C35" s="26">
        <v>301</v>
      </c>
      <c r="D35" s="21">
        <v>10000</v>
      </c>
      <c r="E35" s="12">
        <v>118.5</v>
      </c>
      <c r="F35" s="12">
        <v>2055</v>
      </c>
      <c r="G35" s="12">
        <v>6.7910000000000004</v>
      </c>
      <c r="H35" s="12">
        <v>5.9729999999999999</v>
      </c>
      <c r="I35" s="12">
        <v>0.97019999999999995</v>
      </c>
      <c r="J35" s="12">
        <v>0.92390000000000005</v>
      </c>
      <c r="K35" s="12">
        <v>2.9899999999999999E-2</v>
      </c>
      <c r="L35" s="7">
        <v>9.5799999999999998E-5</v>
      </c>
      <c r="N35" s="23">
        <v>4.5</v>
      </c>
      <c r="O35" s="12">
        <v>3.4589999999999998E-3</v>
      </c>
      <c r="P35" s="4">
        <v>200</v>
      </c>
      <c r="Q35" s="26">
        <v>57823</v>
      </c>
      <c r="R35" s="12">
        <v>119.80000000000001</v>
      </c>
      <c r="S35" s="12">
        <v>2546</v>
      </c>
      <c r="T35" s="12">
        <v>7.0819999999999999</v>
      </c>
      <c r="U35" s="12">
        <v>124.3</v>
      </c>
      <c r="V35" s="12">
        <v>1.016</v>
      </c>
      <c r="W35" s="12">
        <v>0.92600000000000005</v>
      </c>
      <c r="X35" s="12">
        <v>2.1099999999999999E-3</v>
      </c>
      <c r="Y35" s="7">
        <v>1.103E-4</v>
      </c>
      <c r="AA35" s="23">
        <v>4.5</v>
      </c>
      <c r="AB35" s="12">
        <v>6.6819999999999998E-4</v>
      </c>
      <c r="AC35" s="4">
        <v>200</v>
      </c>
      <c r="AD35" s="26">
        <v>299330</v>
      </c>
      <c r="AE35" s="12">
        <v>120</v>
      </c>
      <c r="AF35" s="12">
        <v>13920</v>
      </c>
      <c r="AG35" s="12">
        <v>10.28</v>
      </c>
      <c r="AH35" s="12">
        <v>2326</v>
      </c>
      <c r="AI35" s="12">
        <v>1.544</v>
      </c>
      <c r="AJ35" s="12">
        <v>0.92479999999999996</v>
      </c>
      <c r="AK35" s="12">
        <v>0</v>
      </c>
      <c r="AL35" s="7">
        <v>2.943E-4</v>
      </c>
    </row>
    <row r="36" spans="1:39" x14ac:dyDescent="0.4">
      <c r="A36" s="23">
        <v>5</v>
      </c>
      <c r="B36" s="12">
        <v>8.9510000000000006E-3</v>
      </c>
      <c r="C36" s="4">
        <v>200</v>
      </c>
      <c r="D36" s="26">
        <v>22344</v>
      </c>
      <c r="E36" s="12">
        <v>119.6</v>
      </c>
      <c r="F36" s="37">
        <v>2046</v>
      </c>
      <c r="G36" s="12">
        <v>6.9379999999999997</v>
      </c>
      <c r="H36" s="12">
        <v>2.9689999999999999</v>
      </c>
      <c r="I36" s="12">
        <v>0.99109999999999998</v>
      </c>
      <c r="J36" s="12">
        <v>0.97240000000000004</v>
      </c>
      <c r="K36" s="12">
        <v>8.9510000000000006E-3</v>
      </c>
      <c r="L36" s="52">
        <v>9.5639999999999999E-5</v>
      </c>
      <c r="M36" s="40">
        <f>L36-0.0000227</f>
        <v>7.2940000000000003E-5</v>
      </c>
      <c r="N36" s="23">
        <v>5</v>
      </c>
      <c r="O36" s="12">
        <v>8.0959999999999995E-4</v>
      </c>
      <c r="P36" s="4">
        <v>200</v>
      </c>
      <c r="Q36" s="26">
        <v>247038</v>
      </c>
      <c r="R36" s="12">
        <v>120</v>
      </c>
      <c r="S36" s="37">
        <v>2229</v>
      </c>
      <c r="T36" s="12">
        <v>7.0309999999999997</v>
      </c>
      <c r="U36" s="12">
        <v>47.06</v>
      </c>
      <c r="V36" s="12">
        <v>1.006</v>
      </c>
      <c r="W36" s="12">
        <v>0.97250000000000003</v>
      </c>
      <c r="X36" s="12">
        <v>5.2220000000000001E-4</v>
      </c>
      <c r="Y36" s="52">
        <v>6.2929999999999995E-5</v>
      </c>
      <c r="Z36" s="40">
        <f>Y36-0.0000227</f>
        <v>4.0229999999999999E-5</v>
      </c>
      <c r="AA36" s="23">
        <v>5</v>
      </c>
      <c r="AB36" s="12">
        <v>1.065E-4</v>
      </c>
      <c r="AC36" s="4">
        <v>200</v>
      </c>
      <c r="AD36" s="26">
        <v>1877102</v>
      </c>
      <c r="AE36" s="12">
        <v>120</v>
      </c>
      <c r="AF36" s="37">
        <v>6417</v>
      </c>
      <c r="AG36" s="12">
        <v>8.1890000000000001</v>
      </c>
      <c r="AH36" s="12">
        <v>858</v>
      </c>
      <c r="AI36" s="12">
        <v>1.1970000000000001</v>
      </c>
      <c r="AJ36" s="12">
        <v>0.97230000000000005</v>
      </c>
      <c r="AK36" s="12">
        <v>0</v>
      </c>
      <c r="AL36" s="52">
        <v>1.4779999999999999E-4</v>
      </c>
      <c r="AM36" s="40">
        <f>AL36-0.0000227</f>
        <v>1.2509999999999998E-4</v>
      </c>
    </row>
    <row r="37" spans="1:39" x14ac:dyDescent="0.4">
      <c r="A37" s="23">
        <v>5.5</v>
      </c>
      <c r="B37" s="12">
        <v>2.3700000000000001E-3</v>
      </c>
      <c r="C37" s="4">
        <v>200</v>
      </c>
      <c r="D37" s="26">
        <v>84384</v>
      </c>
      <c r="E37" s="12">
        <v>119.9</v>
      </c>
      <c r="F37" s="12">
        <v>2042</v>
      </c>
      <c r="G37" s="12">
        <v>6.984</v>
      </c>
      <c r="H37" s="12">
        <v>1.6950000000000001</v>
      </c>
      <c r="I37" s="12">
        <v>0.99770000000000003</v>
      </c>
      <c r="J37" s="12">
        <v>0.99150000000000005</v>
      </c>
      <c r="K37" s="12">
        <v>2.3349999999999998E-3</v>
      </c>
      <c r="L37" s="7">
        <v>7.1940000000000006E-5</v>
      </c>
      <c r="N37" s="23">
        <v>5.5</v>
      </c>
      <c r="O37" s="12">
        <v>1.1349999999999999E-4</v>
      </c>
      <c r="P37" s="4">
        <v>200</v>
      </c>
      <c r="Q37" s="26">
        <v>1762370</v>
      </c>
      <c r="R37" s="12">
        <v>120</v>
      </c>
      <c r="S37" s="12">
        <v>2095</v>
      </c>
      <c r="T37" s="12">
        <v>7.0090000000000003</v>
      </c>
      <c r="U37" s="12">
        <v>14.43</v>
      </c>
      <c r="V37" s="12">
        <v>1.002</v>
      </c>
      <c r="W37" s="12">
        <v>0.99199999999999999</v>
      </c>
      <c r="X37" s="12">
        <v>7.3759999999999999E-5</v>
      </c>
      <c r="Y37" s="7">
        <v>6.1519999999999994E-5</v>
      </c>
      <c r="AA37" s="23">
        <v>5.5</v>
      </c>
      <c r="AB37" s="12">
        <v>1.1219999999999999E-5</v>
      </c>
      <c r="AC37" s="4">
        <v>200</v>
      </c>
      <c r="AD37" s="26">
        <v>17827013</v>
      </c>
      <c r="AE37" s="12">
        <v>120</v>
      </c>
      <c r="AF37" s="12">
        <v>3290</v>
      </c>
      <c r="AG37" s="12">
        <v>7.3360000000000003</v>
      </c>
      <c r="AH37" s="12">
        <v>245.8</v>
      </c>
      <c r="AI37" s="12">
        <v>1.056</v>
      </c>
      <c r="AJ37" s="12">
        <v>0.99209999999999998</v>
      </c>
      <c r="AK37" s="12">
        <v>5.6090000000000001E-8</v>
      </c>
      <c r="AL37" s="7">
        <v>8.7680000000000001E-5</v>
      </c>
    </row>
    <row r="38" spans="1:39" ht="14.25" thickBot="1" x14ac:dyDescent="0.45">
      <c r="A38" s="23">
        <v>6</v>
      </c>
      <c r="B38" s="12">
        <v>5.2369999999999999E-4</v>
      </c>
      <c r="C38" s="21">
        <v>200</v>
      </c>
      <c r="D38" s="26">
        <v>381868</v>
      </c>
      <c r="E38" s="12">
        <v>120</v>
      </c>
      <c r="F38" s="37">
        <v>2040</v>
      </c>
      <c r="G38" s="12">
        <v>6.9960000000000004</v>
      </c>
      <c r="H38" s="12">
        <v>1.2</v>
      </c>
      <c r="I38" s="12">
        <v>0.99950000000000006</v>
      </c>
      <c r="J38" s="12">
        <v>0.99809999999999999</v>
      </c>
      <c r="K38" s="12">
        <v>5.1849999999999997E-4</v>
      </c>
      <c r="L38" s="52">
        <v>3.2289999999999997E-5</v>
      </c>
      <c r="M38" s="40">
        <f>L38-0.0000227</f>
        <v>9.589999999999998E-6</v>
      </c>
      <c r="N38" s="23">
        <v>6</v>
      </c>
      <c r="O38" s="12">
        <v>1.428E-5</v>
      </c>
      <c r="P38" s="21">
        <v>200</v>
      </c>
      <c r="Q38" s="26">
        <v>14004145</v>
      </c>
      <c r="R38" s="12">
        <v>120</v>
      </c>
      <c r="S38" s="37">
        <v>2052</v>
      </c>
      <c r="T38" s="12">
        <v>7.0019999999999998</v>
      </c>
      <c r="U38" s="12">
        <v>3.9420000000000002</v>
      </c>
      <c r="V38" s="12">
        <v>1</v>
      </c>
      <c r="W38" s="12">
        <v>0.99829999999999997</v>
      </c>
      <c r="X38" s="12">
        <v>8.6400000000000003E-6</v>
      </c>
      <c r="Y38" s="52">
        <v>5.9559999999999999E-5</v>
      </c>
      <c r="Z38" s="40">
        <f>Y38-0.0000227</f>
        <v>3.6859999999999996E-5</v>
      </c>
      <c r="AA38" s="24">
        <v>6</v>
      </c>
      <c r="AB38" s="8">
        <v>1.1000000000000001E-6</v>
      </c>
      <c r="AC38" s="27">
        <v>55</v>
      </c>
      <c r="AD38" s="9">
        <v>50000000</v>
      </c>
      <c r="AE38" s="8">
        <v>120</v>
      </c>
      <c r="AF38" s="38">
        <v>2310</v>
      </c>
      <c r="AG38" s="8">
        <v>7.0709999999999997</v>
      </c>
      <c r="AH38" s="8">
        <v>53.98</v>
      </c>
      <c r="AI38" s="8">
        <v>1.012</v>
      </c>
      <c r="AJ38" s="8">
        <v>0.99829999999999997</v>
      </c>
      <c r="AK38" s="8">
        <v>0</v>
      </c>
      <c r="AL38" s="53">
        <v>4.5920000000000001E-5</v>
      </c>
      <c r="AM38" s="40">
        <f>AL38-0.0000227</f>
        <v>2.3220000000000001E-5</v>
      </c>
    </row>
    <row r="39" spans="1:39" x14ac:dyDescent="0.4">
      <c r="A39" s="23">
        <v>6.5</v>
      </c>
      <c r="B39" s="12">
        <v>9.2529999999999997E-5</v>
      </c>
      <c r="C39" s="21">
        <v>200</v>
      </c>
      <c r="D39" s="26">
        <v>2161396</v>
      </c>
      <c r="E39" s="12">
        <v>120</v>
      </c>
      <c r="F39" s="37">
        <v>2040</v>
      </c>
      <c r="G39" s="12">
        <v>6.9989999999999997</v>
      </c>
      <c r="H39" s="12">
        <v>1.05</v>
      </c>
      <c r="I39" s="12">
        <v>0.99990000000000001</v>
      </c>
      <c r="J39" s="12">
        <v>0.99970000000000003</v>
      </c>
      <c r="K39" s="12">
        <v>9.2070000000000004E-5</v>
      </c>
      <c r="L39" s="52">
        <v>3.3149999999999999E-5</v>
      </c>
      <c r="M39" s="40"/>
      <c r="N39" s="23">
        <v>6.5</v>
      </c>
      <c r="O39" s="12">
        <v>1.04E-6</v>
      </c>
      <c r="P39" s="21">
        <v>52</v>
      </c>
      <c r="Q39" s="26">
        <v>50000000</v>
      </c>
      <c r="R39" s="12">
        <v>120</v>
      </c>
      <c r="S39" s="37">
        <v>2041</v>
      </c>
      <c r="T39" s="12">
        <v>7</v>
      </c>
      <c r="U39" s="12">
        <v>1.4810000000000001</v>
      </c>
      <c r="V39" s="12">
        <v>1</v>
      </c>
      <c r="W39" s="12">
        <v>0.99970000000000003</v>
      </c>
      <c r="X39" s="12">
        <v>6.9999999999999997E-7</v>
      </c>
      <c r="Y39" s="52">
        <v>3.2020000000000002E-5</v>
      </c>
      <c r="Z39" s="40"/>
      <c r="AA39" s="43"/>
      <c r="AB39" s="12"/>
      <c r="AC39" s="26"/>
      <c r="AD39" s="4"/>
      <c r="AE39" s="12"/>
      <c r="AF39" s="37"/>
      <c r="AG39" s="12"/>
      <c r="AH39" s="12"/>
      <c r="AI39" s="12"/>
      <c r="AJ39" s="12"/>
      <c r="AK39" s="12"/>
      <c r="AL39" s="37"/>
      <c r="AM39" s="40"/>
    </row>
    <row r="40" spans="1:39" ht="14.25" thickBot="1" x14ac:dyDescent="0.45">
      <c r="A40" s="24">
        <v>7</v>
      </c>
      <c r="B40" s="8">
        <v>9.2639999999999997E-6</v>
      </c>
      <c r="C40" s="50">
        <v>200</v>
      </c>
      <c r="D40" s="27">
        <v>21588717</v>
      </c>
      <c r="E40" s="8">
        <v>120</v>
      </c>
      <c r="F40" s="38">
        <v>2039</v>
      </c>
      <c r="G40" s="8">
        <v>7</v>
      </c>
      <c r="H40" s="8">
        <v>1.012</v>
      </c>
      <c r="I40" s="8">
        <v>1</v>
      </c>
      <c r="J40" s="8">
        <v>1</v>
      </c>
      <c r="K40" s="8">
        <v>9.2180000000000005E-6</v>
      </c>
      <c r="L40" s="53">
        <v>2.8370000000000001E-5</v>
      </c>
      <c r="M40" s="40"/>
      <c r="N40" s="24">
        <v>7</v>
      </c>
      <c r="O40" s="8">
        <v>9.9999999999999995E-8</v>
      </c>
      <c r="P40" s="50">
        <v>5</v>
      </c>
      <c r="Q40" s="27">
        <v>50000000</v>
      </c>
      <c r="R40" s="8">
        <v>120</v>
      </c>
      <c r="S40" s="38">
        <v>2040</v>
      </c>
      <c r="T40" s="8">
        <v>7</v>
      </c>
      <c r="U40" s="8">
        <v>1.06</v>
      </c>
      <c r="V40" s="8">
        <v>1</v>
      </c>
      <c r="W40" s="8">
        <v>1</v>
      </c>
      <c r="X40" s="8">
        <v>8.0000000000000002E-8</v>
      </c>
      <c r="Y40" s="53">
        <v>2.739E-5</v>
      </c>
      <c r="Z40" s="40"/>
      <c r="AA40" s="43"/>
      <c r="AB40" s="12"/>
      <c r="AC40" s="26"/>
      <c r="AD40" s="4"/>
      <c r="AE40" s="12"/>
      <c r="AF40" s="37"/>
      <c r="AG40" s="12"/>
      <c r="AH40" s="12"/>
      <c r="AI40" s="12"/>
      <c r="AJ40" s="12"/>
      <c r="AK40" s="12"/>
      <c r="AL40" s="37"/>
      <c r="AM40" s="40"/>
    </row>
    <row r="42" spans="1:39" ht="14.25" thickBot="1" x14ac:dyDescent="0.45">
      <c r="A42" t="s">
        <v>28</v>
      </c>
      <c r="N42" t="s">
        <v>91</v>
      </c>
      <c r="Q42" t="s">
        <v>94</v>
      </c>
    </row>
    <row r="43" spans="1:39" x14ac:dyDescent="0.4">
      <c r="A43" s="1" t="s">
        <v>16</v>
      </c>
      <c r="B43" s="2" t="s">
        <v>11</v>
      </c>
      <c r="C43" s="2" t="s">
        <v>12</v>
      </c>
      <c r="D43" s="2" t="s">
        <v>13</v>
      </c>
      <c r="E43" s="2" t="s">
        <v>14</v>
      </c>
      <c r="F43" s="2" t="s">
        <v>21</v>
      </c>
      <c r="G43" s="2" t="s">
        <v>15</v>
      </c>
      <c r="H43" s="2" t="s">
        <v>7</v>
      </c>
      <c r="I43" s="2" t="s">
        <v>27</v>
      </c>
      <c r="J43" s="2" t="s">
        <v>20</v>
      </c>
      <c r="K43" s="2" t="s">
        <v>26</v>
      </c>
      <c r="L43" s="3" t="s">
        <v>10</v>
      </c>
      <c r="M43" s="104" t="s">
        <v>77</v>
      </c>
      <c r="N43" s="1" t="s">
        <v>16</v>
      </c>
      <c r="O43" s="2" t="s">
        <v>11</v>
      </c>
      <c r="P43" s="2" t="s">
        <v>12</v>
      </c>
      <c r="Q43" s="2" t="s">
        <v>13</v>
      </c>
      <c r="R43" s="2" t="s">
        <v>14</v>
      </c>
      <c r="S43" s="2" t="s">
        <v>21</v>
      </c>
      <c r="T43" s="2" t="s">
        <v>15</v>
      </c>
      <c r="U43" s="2" t="s">
        <v>7</v>
      </c>
      <c r="V43" s="2" t="s">
        <v>27</v>
      </c>
      <c r="W43" s="2" t="s">
        <v>20</v>
      </c>
      <c r="X43" s="2" t="s">
        <v>26</v>
      </c>
      <c r="Y43" s="3" t="s">
        <v>10</v>
      </c>
      <c r="AA43" s="1" t="s">
        <v>58</v>
      </c>
      <c r="AB43" s="2" t="s">
        <v>83</v>
      </c>
      <c r="AC43" s="3"/>
    </row>
    <row r="44" spans="1:39" x14ac:dyDescent="0.4">
      <c r="A44" s="23">
        <v>0</v>
      </c>
      <c r="B44" s="12">
        <v>0.75380000000000003</v>
      </c>
      <c r="C44" s="26">
        <v>7538</v>
      </c>
      <c r="D44" s="4">
        <v>10000</v>
      </c>
      <c r="E44" s="35">
        <v>242337</v>
      </c>
      <c r="F44" s="39">
        <v>1770</v>
      </c>
      <c r="G44" s="12">
        <v>49</v>
      </c>
      <c r="H44" s="12">
        <v>30390</v>
      </c>
      <c r="I44" s="12">
        <v>7.9160000000000004</v>
      </c>
      <c r="J44" s="12">
        <v>1.7000000000000001E-2</v>
      </c>
      <c r="K44" s="12">
        <v>1.5E-3</v>
      </c>
      <c r="L44" s="7">
        <v>1.2650000000000001E-3</v>
      </c>
      <c r="M44" s="104"/>
      <c r="N44" s="23">
        <v>0</v>
      </c>
      <c r="O44" s="12">
        <v>0.7742</v>
      </c>
      <c r="P44" s="26">
        <v>7742</v>
      </c>
      <c r="Q44" s="4">
        <v>10000</v>
      </c>
      <c r="R44" s="35">
        <v>33827</v>
      </c>
      <c r="S44" s="39">
        <v>1770</v>
      </c>
      <c r="T44" s="12">
        <v>8.0389999999999997</v>
      </c>
      <c r="U44" s="12">
        <v>4231</v>
      </c>
      <c r="V44" s="12">
        <v>1.1990000000000001</v>
      </c>
      <c r="W44" s="12">
        <v>1.7000000000000001E-2</v>
      </c>
      <c r="X44" s="12">
        <v>0.29170000000000001</v>
      </c>
      <c r="Y44" s="7">
        <v>4.7219999999999999E-4</v>
      </c>
      <c r="AA44" s="11"/>
      <c r="AB44" s="4">
        <v>0</v>
      </c>
      <c r="AC44" s="48">
        <v>1</v>
      </c>
    </row>
    <row r="45" spans="1:39" x14ac:dyDescent="0.4">
      <c r="A45" s="23">
        <v>0.5</v>
      </c>
      <c r="B45" s="12">
        <v>0.62319999999999998</v>
      </c>
      <c r="C45" s="26">
        <v>6232</v>
      </c>
      <c r="D45" s="4">
        <v>10000</v>
      </c>
      <c r="E45" s="35">
        <v>237937</v>
      </c>
      <c r="F45" s="39">
        <v>1770</v>
      </c>
      <c r="G45" s="12">
        <v>49.22</v>
      </c>
      <c r="H45" s="12">
        <v>29830</v>
      </c>
      <c r="I45" s="12">
        <v>7.9710000000000001</v>
      </c>
      <c r="J45" s="12">
        <v>3.5000000000000003E-2</v>
      </c>
      <c r="K45" s="12">
        <v>1.8E-3</v>
      </c>
      <c r="L45" s="7">
        <v>1.5629999999999999E-3</v>
      </c>
      <c r="N45" s="23">
        <v>0.5</v>
      </c>
      <c r="O45" s="12">
        <v>0.6492</v>
      </c>
      <c r="P45" s="26">
        <v>6492</v>
      </c>
      <c r="Q45" s="4">
        <v>10000</v>
      </c>
      <c r="R45" s="35">
        <v>33257</v>
      </c>
      <c r="S45" s="39">
        <v>1770</v>
      </c>
      <c r="T45" s="12">
        <v>8.6</v>
      </c>
      <c r="U45" s="12">
        <v>4154</v>
      </c>
      <c r="V45" s="12">
        <v>1.2869999999999999</v>
      </c>
      <c r="W45" s="12">
        <v>3.5000000000000003E-2</v>
      </c>
      <c r="X45" s="12">
        <v>0.24210000000000001</v>
      </c>
      <c r="Y45" s="7">
        <v>3.2870000000000002E-4</v>
      </c>
      <c r="AA45" s="11"/>
      <c r="AB45" s="4">
        <v>1</v>
      </c>
      <c r="AC45" s="48">
        <v>0</v>
      </c>
    </row>
    <row r="46" spans="1:39" x14ac:dyDescent="0.4">
      <c r="A46" s="23">
        <v>1</v>
      </c>
      <c r="B46" s="12">
        <v>0.48480000000000001</v>
      </c>
      <c r="C46" s="26">
        <v>4848</v>
      </c>
      <c r="D46" s="4">
        <v>10000</v>
      </c>
      <c r="E46" s="35">
        <v>228737</v>
      </c>
      <c r="F46" s="39">
        <v>1770</v>
      </c>
      <c r="G46" s="12">
        <v>48.76</v>
      </c>
      <c r="H46" s="12">
        <v>28680</v>
      </c>
      <c r="I46" s="12">
        <v>7.9050000000000002</v>
      </c>
      <c r="J46" s="12">
        <v>7.2400000000000006E-2</v>
      </c>
      <c r="K46" s="12">
        <v>8.9999999999999998E-4</v>
      </c>
      <c r="L46" s="7">
        <v>1.519E-3</v>
      </c>
      <c r="N46" s="23">
        <v>1</v>
      </c>
      <c r="O46" s="12">
        <v>0.51229999999999998</v>
      </c>
      <c r="P46" s="26">
        <v>5123</v>
      </c>
      <c r="Q46" s="4">
        <v>10000</v>
      </c>
      <c r="R46" s="35">
        <v>32057</v>
      </c>
      <c r="S46" s="39">
        <v>1770</v>
      </c>
      <c r="T46" s="12">
        <v>9.3130000000000006</v>
      </c>
      <c r="U46" s="12">
        <v>3993</v>
      </c>
      <c r="V46" s="12">
        <v>1.399</v>
      </c>
      <c r="W46" s="12">
        <v>7.2400000000000006E-2</v>
      </c>
      <c r="X46" s="12">
        <v>0.18029999999999999</v>
      </c>
      <c r="Y46" s="7">
        <v>3.8670000000000002E-4</v>
      </c>
      <c r="AA46" s="11"/>
      <c r="AB46" s="4">
        <v>0</v>
      </c>
      <c r="AC46" s="48">
        <v>2</v>
      </c>
    </row>
    <row r="47" spans="1:39" x14ac:dyDescent="0.4">
      <c r="A47" s="23">
        <v>1.5</v>
      </c>
      <c r="B47" s="12">
        <v>0.33</v>
      </c>
      <c r="C47" s="26">
        <v>3300</v>
      </c>
      <c r="D47" s="4">
        <v>10000</v>
      </c>
      <c r="E47" s="35">
        <v>211537</v>
      </c>
      <c r="F47" s="39">
        <v>1770</v>
      </c>
      <c r="G47" s="12">
        <v>46.32</v>
      </c>
      <c r="H47" s="12">
        <v>26490</v>
      </c>
      <c r="I47" s="12">
        <v>7.5090000000000003</v>
      </c>
      <c r="J47" s="12">
        <v>0.14319999999999999</v>
      </c>
      <c r="K47" s="12">
        <v>1.1000000000000001E-3</v>
      </c>
      <c r="L47" s="7">
        <v>5.9000000000000003E-4</v>
      </c>
      <c r="N47" s="23">
        <v>1.5</v>
      </c>
      <c r="O47" s="12">
        <v>0.35339999999999999</v>
      </c>
      <c r="P47" s="26">
        <v>3534</v>
      </c>
      <c r="Q47" s="4">
        <v>10000</v>
      </c>
      <c r="R47" s="35">
        <v>29737</v>
      </c>
      <c r="S47" s="39">
        <v>1770</v>
      </c>
      <c r="T47" s="12">
        <v>9.7560000000000002</v>
      </c>
      <c r="U47" s="12">
        <v>3688</v>
      </c>
      <c r="V47" s="12">
        <v>1.4650000000000001</v>
      </c>
      <c r="W47" s="12">
        <v>0.14319999999999999</v>
      </c>
      <c r="X47" s="12">
        <v>0.124</v>
      </c>
      <c r="Y47" s="7">
        <v>3.879E-4</v>
      </c>
      <c r="AA47" s="11"/>
      <c r="AB47" s="4">
        <v>1</v>
      </c>
      <c r="AC47" s="48">
        <v>1</v>
      </c>
    </row>
    <row r="48" spans="1:39" x14ac:dyDescent="0.4">
      <c r="A48" s="23">
        <v>2</v>
      </c>
      <c r="B48" s="12">
        <v>0.19400000000000001</v>
      </c>
      <c r="C48" s="26">
        <v>1940</v>
      </c>
      <c r="D48" s="4">
        <v>10000</v>
      </c>
      <c r="E48" s="35">
        <v>187837</v>
      </c>
      <c r="F48" s="39">
        <v>1770</v>
      </c>
      <c r="G48" s="12">
        <v>41.87</v>
      </c>
      <c r="H48" s="12">
        <v>23520</v>
      </c>
      <c r="I48" s="12">
        <v>6.78</v>
      </c>
      <c r="J48" s="12">
        <v>0.23930000000000001</v>
      </c>
      <c r="K48" s="12">
        <v>4.0000000000000002E-4</v>
      </c>
      <c r="L48" s="7">
        <v>1.0059999999999999E-3</v>
      </c>
      <c r="N48" s="23">
        <v>2</v>
      </c>
      <c r="O48" s="12">
        <v>0.21379999999999999</v>
      </c>
      <c r="P48" s="26">
        <v>2138</v>
      </c>
      <c r="Q48" s="4">
        <v>10000</v>
      </c>
      <c r="R48" s="35">
        <v>26567</v>
      </c>
      <c r="S48" s="39">
        <v>1770</v>
      </c>
      <c r="T48" s="12">
        <v>9.9700000000000006</v>
      </c>
      <c r="U48" s="12">
        <v>3275</v>
      </c>
      <c r="V48" s="12">
        <v>1.4990000000000001</v>
      </c>
      <c r="W48" s="12">
        <v>0.23930000000000001</v>
      </c>
      <c r="X48" s="12">
        <v>7.4499999999999997E-2</v>
      </c>
      <c r="Y48" s="7">
        <v>3.1980000000000002E-4</v>
      </c>
      <c r="AA48" s="11"/>
      <c r="AB48" s="4">
        <v>0</v>
      </c>
      <c r="AC48" s="48">
        <v>3</v>
      </c>
    </row>
    <row r="49" spans="1:29" ht="14.25" thickBot="1" x14ac:dyDescent="0.45">
      <c r="A49" s="23">
        <v>2.5</v>
      </c>
      <c r="B49" s="12">
        <v>9.5899999999999999E-2</v>
      </c>
      <c r="C49" s="26">
        <v>959</v>
      </c>
      <c r="D49" s="4">
        <v>10000</v>
      </c>
      <c r="E49" s="35">
        <v>151437</v>
      </c>
      <c r="F49" s="39">
        <v>1770</v>
      </c>
      <c r="G49" s="12">
        <v>35.01</v>
      </c>
      <c r="H49" s="12">
        <v>18920</v>
      </c>
      <c r="I49" s="12">
        <v>5.6550000000000002</v>
      </c>
      <c r="J49" s="12">
        <v>0.38790000000000002</v>
      </c>
      <c r="K49" s="12">
        <v>2.9999999999999997E-4</v>
      </c>
      <c r="L49" s="7">
        <v>1.0399999999999999E-3</v>
      </c>
      <c r="N49" s="23">
        <v>2.5</v>
      </c>
      <c r="O49" s="12">
        <v>0.1075</v>
      </c>
      <c r="P49" s="26">
        <v>1075</v>
      </c>
      <c r="Q49" s="4">
        <v>10000</v>
      </c>
      <c r="R49" s="35">
        <v>21657</v>
      </c>
      <c r="S49" s="39">
        <v>1770</v>
      </c>
      <c r="T49" s="12">
        <v>9.6549999999999994</v>
      </c>
      <c r="U49" s="12">
        <v>2636</v>
      </c>
      <c r="V49" s="12">
        <v>1.4419999999999999</v>
      </c>
      <c r="W49" s="12">
        <v>0.38790000000000002</v>
      </c>
      <c r="X49" s="12">
        <v>3.5000000000000003E-2</v>
      </c>
      <c r="Y49" s="7">
        <v>2.8860000000000002E-4</v>
      </c>
      <c r="AA49" s="13"/>
      <c r="AB49" s="9">
        <v>1</v>
      </c>
      <c r="AC49" s="29">
        <v>2</v>
      </c>
    </row>
    <row r="50" spans="1:29" x14ac:dyDescent="0.4">
      <c r="A50" s="23">
        <v>3</v>
      </c>
      <c r="B50" s="12">
        <v>3.9100000000000003E-2</v>
      </c>
      <c r="C50" s="26">
        <v>391</v>
      </c>
      <c r="D50" s="4">
        <v>10000</v>
      </c>
      <c r="E50" s="35">
        <v>113937</v>
      </c>
      <c r="F50" s="39">
        <v>1770</v>
      </c>
      <c r="G50" s="12">
        <v>27.91</v>
      </c>
      <c r="H50" s="12">
        <v>14200</v>
      </c>
      <c r="I50" s="12">
        <v>4.4720000000000004</v>
      </c>
      <c r="J50" s="12">
        <v>0.54079999999999995</v>
      </c>
      <c r="K50" s="12">
        <v>0</v>
      </c>
      <c r="L50" s="7">
        <v>9.146E-4</v>
      </c>
      <c r="N50" s="23">
        <v>3</v>
      </c>
      <c r="O50" s="12">
        <v>4.6100000000000002E-2</v>
      </c>
      <c r="P50" s="26">
        <v>461</v>
      </c>
      <c r="Q50" s="4">
        <v>10000</v>
      </c>
      <c r="R50" s="35">
        <v>16597</v>
      </c>
      <c r="S50" s="39">
        <v>1770</v>
      </c>
      <c r="T50" s="12">
        <v>9.0649999999999995</v>
      </c>
      <c r="U50" s="12">
        <v>1979</v>
      </c>
      <c r="V50" s="12">
        <v>1.343</v>
      </c>
      <c r="W50" s="12">
        <v>0.54069999999999996</v>
      </c>
      <c r="X50" s="12">
        <v>1.3899999999999999E-2</v>
      </c>
      <c r="Y50" s="7">
        <v>2.4620000000000002E-4</v>
      </c>
    </row>
    <row r="51" spans="1:29" x14ac:dyDescent="0.4">
      <c r="A51" s="23">
        <v>3.5</v>
      </c>
      <c r="B51" s="12">
        <v>1.234E-2</v>
      </c>
      <c r="C51" s="4">
        <v>200</v>
      </c>
      <c r="D51" s="26">
        <v>16211</v>
      </c>
      <c r="E51" s="35">
        <v>74487</v>
      </c>
      <c r="F51" s="39">
        <v>1770</v>
      </c>
      <c r="G51" s="12">
        <v>20.62</v>
      </c>
      <c r="H51" s="12">
        <v>9221</v>
      </c>
      <c r="I51" s="12">
        <v>3.266</v>
      </c>
      <c r="J51" s="12">
        <v>0.70179999999999998</v>
      </c>
      <c r="K51" s="12">
        <v>0</v>
      </c>
      <c r="L51" s="7">
        <v>4.9129999999999996E-4</v>
      </c>
      <c r="N51" s="23">
        <v>3.5</v>
      </c>
      <c r="O51" s="12">
        <v>1.49E-2</v>
      </c>
      <c r="P51" s="4">
        <v>200</v>
      </c>
      <c r="Q51" s="26">
        <v>13427</v>
      </c>
      <c r="R51" s="35">
        <v>11307</v>
      </c>
      <c r="S51" s="39">
        <v>1770</v>
      </c>
      <c r="T51" s="12">
        <v>8.4280000000000008</v>
      </c>
      <c r="U51" s="12">
        <v>1292</v>
      </c>
      <c r="V51" s="12">
        <v>1.238</v>
      </c>
      <c r="W51" s="12">
        <v>0.70040000000000002</v>
      </c>
      <c r="X51" s="12">
        <v>4.9899999999999996E-3</v>
      </c>
      <c r="Y51" s="7">
        <v>2.0670000000000001E-4</v>
      </c>
    </row>
    <row r="52" spans="1:29" x14ac:dyDescent="0.4">
      <c r="A52" s="23">
        <v>4</v>
      </c>
      <c r="B52" s="12">
        <v>3.0370000000000002E-3</v>
      </c>
      <c r="C52" s="4">
        <v>200</v>
      </c>
      <c r="D52" s="26">
        <v>65853</v>
      </c>
      <c r="E52" s="37">
        <v>41767</v>
      </c>
      <c r="F52" s="39">
        <v>1770</v>
      </c>
      <c r="G52" s="12">
        <v>14.35</v>
      </c>
      <c r="H52" s="12">
        <v>5096</v>
      </c>
      <c r="I52" s="12">
        <v>2.218</v>
      </c>
      <c r="J52" s="12">
        <v>0.83520000000000005</v>
      </c>
      <c r="K52" s="12">
        <v>0</v>
      </c>
      <c r="L52" s="52">
        <v>2.108E-4</v>
      </c>
      <c r="M52" s="40">
        <f>L52-0.0000309</f>
        <v>1.7990000000000001E-4</v>
      </c>
      <c r="N52" s="23">
        <v>4</v>
      </c>
      <c r="O52" s="12">
        <v>3.5850000000000001E-3</v>
      </c>
      <c r="P52" s="4">
        <v>200</v>
      </c>
      <c r="Q52" s="26">
        <v>55781</v>
      </c>
      <c r="R52" s="37">
        <v>6864</v>
      </c>
      <c r="S52" s="39">
        <v>1770</v>
      </c>
      <c r="T52" s="12">
        <v>7.79</v>
      </c>
      <c r="U52" s="12">
        <v>715.7</v>
      </c>
      <c r="V52" s="12">
        <v>1.1319999999999999</v>
      </c>
      <c r="W52" s="12">
        <v>0.83420000000000005</v>
      </c>
      <c r="X52" s="12">
        <v>9.322E-4</v>
      </c>
      <c r="Y52" s="7">
        <v>1.4909999999999999E-4</v>
      </c>
      <c r="Z52" s="40">
        <f>Y52-0.0000309</f>
        <v>1.182E-4</v>
      </c>
    </row>
    <row r="53" spans="1:29" x14ac:dyDescent="0.4">
      <c r="A53" s="23">
        <v>4.5</v>
      </c>
      <c r="B53" s="12">
        <v>6.6819999999999998E-4</v>
      </c>
      <c r="C53" s="4">
        <v>200</v>
      </c>
      <c r="D53" s="26">
        <v>299330</v>
      </c>
      <c r="E53" s="35">
        <v>19797</v>
      </c>
      <c r="F53" s="39">
        <v>1770</v>
      </c>
      <c r="G53" s="12">
        <v>10.28</v>
      </c>
      <c r="H53" s="12">
        <v>2326</v>
      </c>
      <c r="I53" s="12">
        <v>1.544</v>
      </c>
      <c r="J53" s="12">
        <v>0.92479999999999996</v>
      </c>
      <c r="K53" s="12">
        <v>0</v>
      </c>
      <c r="L53" s="7">
        <v>1.3329999999999999E-4</v>
      </c>
      <c r="N53" s="23">
        <v>4.5</v>
      </c>
      <c r="O53" s="12">
        <v>9.9759999999999996E-4</v>
      </c>
      <c r="P53" s="4">
        <v>200</v>
      </c>
      <c r="Q53" s="26">
        <v>200489</v>
      </c>
      <c r="R53" s="35">
        <v>3839</v>
      </c>
      <c r="S53" s="39">
        <v>1770</v>
      </c>
      <c r="T53" s="12">
        <v>7.3529999999999998</v>
      </c>
      <c r="U53" s="12">
        <v>322.7</v>
      </c>
      <c r="V53" s="12">
        <v>1.0589999999999999</v>
      </c>
      <c r="W53" s="12">
        <v>0.92549999999999999</v>
      </c>
      <c r="X53" s="12">
        <v>3.2919999999999998E-4</v>
      </c>
      <c r="Y53" s="7">
        <v>5.3319999999999998E-5</v>
      </c>
    </row>
    <row r="54" spans="1:29" x14ac:dyDescent="0.4">
      <c r="A54" s="23">
        <v>5</v>
      </c>
      <c r="B54" s="12">
        <v>1.065E-4</v>
      </c>
      <c r="C54" s="4">
        <v>200</v>
      </c>
      <c r="D54" s="26">
        <v>1877102</v>
      </c>
      <c r="E54" s="37">
        <v>8157</v>
      </c>
      <c r="F54" s="39">
        <v>1770</v>
      </c>
      <c r="G54" s="12">
        <v>8.1890000000000001</v>
      </c>
      <c r="H54" s="12">
        <v>858</v>
      </c>
      <c r="I54" s="12">
        <v>1.1970000000000001</v>
      </c>
      <c r="J54" s="12">
        <v>0.97230000000000005</v>
      </c>
      <c r="K54" s="12">
        <v>0</v>
      </c>
      <c r="L54" s="52">
        <v>1.2329999999999999E-4</v>
      </c>
      <c r="M54" s="40">
        <f>L54-0.0000309</f>
        <v>9.2399999999999996E-5</v>
      </c>
      <c r="N54" s="23">
        <v>5</v>
      </c>
      <c r="O54" s="12">
        <v>1.6200000000000001E-4</v>
      </c>
      <c r="P54" s="4">
        <v>200</v>
      </c>
      <c r="Q54" s="26">
        <v>1234756</v>
      </c>
      <c r="R54" s="37">
        <v>2284</v>
      </c>
      <c r="S54" s="39">
        <v>1770</v>
      </c>
      <c r="T54" s="12">
        <v>7.1289999999999996</v>
      </c>
      <c r="U54" s="12">
        <v>120.8</v>
      </c>
      <c r="V54" s="12">
        <v>1.0209999999999999</v>
      </c>
      <c r="W54" s="12">
        <v>0.97230000000000005</v>
      </c>
      <c r="X54" s="12">
        <v>4.3730000000000003E-5</v>
      </c>
      <c r="Y54" s="7">
        <v>1.098E-4</v>
      </c>
      <c r="Z54" s="40">
        <f>Y54-0.0000309</f>
        <v>7.8899999999999993E-5</v>
      </c>
    </row>
    <row r="55" spans="1:29" x14ac:dyDescent="0.4">
      <c r="A55" s="23">
        <v>5.5</v>
      </c>
      <c r="B55" s="12">
        <v>1.1219999999999999E-5</v>
      </c>
      <c r="C55" s="4">
        <v>200</v>
      </c>
      <c r="D55" s="26">
        <v>17827013</v>
      </c>
      <c r="E55" s="35">
        <v>3302</v>
      </c>
      <c r="F55" s="39">
        <v>1770</v>
      </c>
      <c r="G55" s="12">
        <v>7.3360000000000003</v>
      </c>
      <c r="H55" s="12">
        <v>245.8</v>
      </c>
      <c r="I55" s="12">
        <v>1.056</v>
      </c>
      <c r="J55" s="12">
        <v>0.99209999999999998</v>
      </c>
      <c r="K55" s="12">
        <v>5.6090000000000001E-8</v>
      </c>
      <c r="L55" s="7">
        <v>8.5409999999999997E-5</v>
      </c>
      <c r="N55" s="23">
        <v>5.5</v>
      </c>
      <c r="O55" s="12">
        <v>1.8070000000000001E-5</v>
      </c>
      <c r="P55" s="4">
        <v>200</v>
      </c>
      <c r="Q55" s="26">
        <v>11067708</v>
      </c>
      <c r="R55" s="35">
        <v>1624</v>
      </c>
      <c r="S55" s="39">
        <v>1770</v>
      </c>
      <c r="T55" s="12">
        <v>7.0359999999999996</v>
      </c>
      <c r="U55" s="12">
        <v>35.26</v>
      </c>
      <c r="V55" s="12">
        <v>1.006</v>
      </c>
      <c r="W55" s="12">
        <v>0.99209999999999998</v>
      </c>
      <c r="X55" s="12">
        <v>4.6979999999999997E-6</v>
      </c>
      <c r="Y55" s="7">
        <v>8.9930000000000001E-5</v>
      </c>
    </row>
    <row r="56" spans="1:29" ht="14.25" thickBot="1" x14ac:dyDescent="0.45">
      <c r="A56" s="24">
        <v>6</v>
      </c>
      <c r="B56" s="8">
        <v>1.1000000000000001E-6</v>
      </c>
      <c r="C56" s="27">
        <v>55</v>
      </c>
      <c r="D56" s="9">
        <v>50000000</v>
      </c>
      <c r="E56" s="38">
        <v>1780</v>
      </c>
      <c r="F56" s="15">
        <v>1770</v>
      </c>
      <c r="G56" s="8">
        <v>7.0709999999999997</v>
      </c>
      <c r="H56" s="8">
        <v>53.98</v>
      </c>
      <c r="I56" s="8">
        <v>1.012</v>
      </c>
      <c r="J56" s="8">
        <v>0.99829999999999997</v>
      </c>
      <c r="K56" s="8">
        <v>0</v>
      </c>
      <c r="L56" s="53">
        <v>5.9200000000000002E-5</v>
      </c>
      <c r="M56" s="40">
        <f>L56-0.0000309</f>
        <v>2.8300000000000003E-5</v>
      </c>
      <c r="N56" s="24">
        <v>6</v>
      </c>
      <c r="O56" s="8">
        <v>1.72E-6</v>
      </c>
      <c r="P56" s="27">
        <v>86</v>
      </c>
      <c r="Q56" s="9">
        <v>50000000</v>
      </c>
      <c r="R56" s="38">
        <v>1418</v>
      </c>
      <c r="S56" s="15">
        <v>1770</v>
      </c>
      <c r="T56" s="8">
        <v>7.008</v>
      </c>
      <c r="U56" s="8">
        <v>8.4740000000000002</v>
      </c>
      <c r="V56" s="8">
        <v>1.0009999999999999</v>
      </c>
      <c r="W56" s="8">
        <v>0.99829999999999997</v>
      </c>
      <c r="X56" s="8">
        <v>2.6E-7</v>
      </c>
      <c r="Y56" s="10">
        <v>6.779E-5</v>
      </c>
      <c r="Z56" s="40">
        <f>Y56-0.0000309</f>
        <v>3.6890000000000001E-5</v>
      </c>
    </row>
    <row r="58" spans="1:29" ht="14.25" thickBot="1" x14ac:dyDescent="0.45">
      <c r="A58" t="s">
        <v>110</v>
      </c>
      <c r="N58" t="s">
        <v>158</v>
      </c>
    </row>
    <row r="59" spans="1:29" x14ac:dyDescent="0.4">
      <c r="A59" s="1" t="s">
        <v>16</v>
      </c>
      <c r="B59" s="2" t="s">
        <v>11</v>
      </c>
      <c r="C59" s="2" t="s">
        <v>12</v>
      </c>
      <c r="D59" s="2" t="s">
        <v>13</v>
      </c>
      <c r="E59" s="2" t="s">
        <v>14</v>
      </c>
      <c r="F59" s="2"/>
      <c r="G59" s="68" t="s">
        <v>15</v>
      </c>
      <c r="H59" s="68" t="s">
        <v>7</v>
      </c>
      <c r="I59" s="68"/>
      <c r="J59" s="68" t="s">
        <v>20</v>
      </c>
      <c r="K59" s="68" t="s">
        <v>103</v>
      </c>
      <c r="L59" s="69" t="s">
        <v>10</v>
      </c>
      <c r="M59" s="5"/>
      <c r="N59" s="1" t="s">
        <v>16</v>
      </c>
      <c r="O59" s="2" t="s">
        <v>11</v>
      </c>
      <c r="P59" s="2" t="s">
        <v>12</v>
      </c>
      <c r="Q59" s="2" t="s">
        <v>13</v>
      </c>
      <c r="R59" s="2" t="s">
        <v>14</v>
      </c>
      <c r="S59" s="2"/>
      <c r="T59" s="2" t="s">
        <v>15</v>
      </c>
      <c r="U59" s="2" t="s">
        <v>7</v>
      </c>
      <c r="V59" s="2"/>
      <c r="W59" s="2" t="s">
        <v>20</v>
      </c>
      <c r="X59" s="2" t="s">
        <v>103</v>
      </c>
      <c r="Y59" s="3" t="s">
        <v>10</v>
      </c>
    </row>
    <row r="60" spans="1:29" x14ac:dyDescent="0.4">
      <c r="A60" s="23">
        <v>0</v>
      </c>
      <c r="B60" s="12">
        <v>0.71950000000000003</v>
      </c>
      <c r="C60" s="26">
        <v>7195</v>
      </c>
      <c r="D60" s="4">
        <v>10000</v>
      </c>
      <c r="E60" s="12">
        <v>11530</v>
      </c>
      <c r="F60" s="12"/>
      <c r="G60" s="12">
        <v>820.3</v>
      </c>
      <c r="H60" s="12">
        <v>45.24</v>
      </c>
      <c r="I60" s="12"/>
      <c r="J60" s="12">
        <v>1.7000000000000001E-2</v>
      </c>
      <c r="K60" s="12">
        <v>0</v>
      </c>
      <c r="L60" s="7">
        <v>4.6799999999999999E-5</v>
      </c>
      <c r="M60" s="5"/>
      <c r="N60" s="23">
        <v>0</v>
      </c>
      <c r="O60" s="12">
        <v>0.72009999999999996</v>
      </c>
      <c r="P60" s="71">
        <v>7201</v>
      </c>
      <c r="Q60" s="4">
        <v>10000</v>
      </c>
      <c r="R60" s="12">
        <v>23750</v>
      </c>
      <c r="S60" s="12"/>
      <c r="T60" s="12">
        <v>443.8</v>
      </c>
      <c r="U60" s="12">
        <v>180</v>
      </c>
      <c r="V60" s="12"/>
      <c r="W60" s="12">
        <v>3.1300000000000001E-2</v>
      </c>
      <c r="X60" s="12">
        <v>2.58E-2</v>
      </c>
      <c r="Y60" s="7">
        <v>8.6799999999999996E-5</v>
      </c>
    </row>
    <row r="61" spans="1:29" x14ac:dyDescent="0.4">
      <c r="A61" s="23">
        <v>0.5</v>
      </c>
      <c r="B61" s="12">
        <v>0.5867</v>
      </c>
      <c r="C61" s="26">
        <v>5867</v>
      </c>
      <c r="D61" s="4">
        <v>10000</v>
      </c>
      <c r="E61" s="12">
        <v>11470</v>
      </c>
      <c r="F61" s="12"/>
      <c r="G61" s="12">
        <v>811.1</v>
      </c>
      <c r="H61" s="12">
        <v>44.44</v>
      </c>
      <c r="I61" s="12"/>
      <c r="J61" s="12">
        <v>3.5000000000000003E-2</v>
      </c>
      <c r="K61" s="12">
        <v>0</v>
      </c>
      <c r="L61" s="7">
        <v>3.4700000000000003E-5</v>
      </c>
      <c r="M61" s="5"/>
      <c r="N61" s="23">
        <v>0.5</v>
      </c>
      <c r="O61" s="12">
        <v>0.58740000000000003</v>
      </c>
      <c r="P61" s="71">
        <v>5874</v>
      </c>
      <c r="Q61" s="4">
        <v>10000</v>
      </c>
      <c r="R61" s="12">
        <v>23410</v>
      </c>
      <c r="S61" s="12"/>
      <c r="T61" s="12">
        <v>431.6</v>
      </c>
      <c r="U61" s="12">
        <v>177.5</v>
      </c>
      <c r="V61" s="12"/>
      <c r="W61" s="12">
        <v>5.5399999999999998E-2</v>
      </c>
      <c r="X61" s="12">
        <v>4.19E-2</v>
      </c>
      <c r="Y61" s="7">
        <v>6.97E-5</v>
      </c>
    </row>
    <row r="62" spans="1:29" x14ac:dyDescent="0.4">
      <c r="A62" s="23">
        <v>1</v>
      </c>
      <c r="B62" s="12">
        <v>0.44059999999999999</v>
      </c>
      <c r="C62" s="26">
        <v>4406</v>
      </c>
      <c r="D62" s="4">
        <v>10000</v>
      </c>
      <c r="E62" s="12">
        <v>11340</v>
      </c>
      <c r="F62" s="12"/>
      <c r="G62" s="12">
        <v>794.1</v>
      </c>
      <c r="H62" s="12">
        <v>42.77</v>
      </c>
      <c r="I62" s="12"/>
      <c r="J62" s="12">
        <v>7.2400000000000006E-2</v>
      </c>
      <c r="K62" s="12">
        <v>0</v>
      </c>
      <c r="L62" s="7">
        <v>3.3000000000000003E-5</v>
      </c>
      <c r="M62" s="5"/>
      <c r="N62" s="23">
        <v>1</v>
      </c>
      <c r="O62" s="12">
        <v>0.44140000000000001</v>
      </c>
      <c r="P62" s="71">
        <v>4414</v>
      </c>
      <c r="Q62" s="4">
        <v>10000</v>
      </c>
      <c r="R62" s="12">
        <v>22690</v>
      </c>
      <c r="S62" s="12"/>
      <c r="T62" s="12">
        <v>411.4</v>
      </c>
      <c r="U62" s="12">
        <v>172</v>
      </c>
      <c r="V62" s="12"/>
      <c r="W62" s="12">
        <v>9.9099999999999994E-2</v>
      </c>
      <c r="X62" s="12">
        <v>7.4700000000000003E-2</v>
      </c>
      <c r="Y62" s="7">
        <v>1.131E-4</v>
      </c>
    </row>
    <row r="63" spans="1:29" x14ac:dyDescent="0.4">
      <c r="A63" s="23">
        <v>1.5</v>
      </c>
      <c r="B63" s="12">
        <v>0.28689999999999999</v>
      </c>
      <c r="C63" s="26">
        <v>2869</v>
      </c>
      <c r="D63" s="4">
        <v>10000</v>
      </c>
      <c r="E63" s="12">
        <v>11090</v>
      </c>
      <c r="F63" s="12"/>
      <c r="G63" s="12">
        <v>761.7</v>
      </c>
      <c r="H63" s="12">
        <v>39.590000000000003</v>
      </c>
      <c r="I63" s="12"/>
      <c r="J63" s="12">
        <v>0.14319999999999999</v>
      </c>
      <c r="K63" s="12">
        <v>0</v>
      </c>
      <c r="L63" s="7">
        <v>2.9799999999999999E-5</v>
      </c>
      <c r="M63" s="5"/>
      <c r="N63" s="23">
        <v>1.5</v>
      </c>
      <c r="O63" s="12">
        <v>0.2883</v>
      </c>
      <c r="P63" s="71">
        <v>2883</v>
      </c>
      <c r="Q63" s="4">
        <v>10000</v>
      </c>
      <c r="R63" s="12">
        <v>21530</v>
      </c>
      <c r="S63" s="12"/>
      <c r="T63" s="12">
        <v>376.3</v>
      </c>
      <c r="U63" s="12">
        <v>163.19999999999999</v>
      </c>
      <c r="V63" s="12"/>
      <c r="W63" s="12">
        <v>0.17499999999999999</v>
      </c>
      <c r="X63" s="12">
        <v>0.12790000000000001</v>
      </c>
      <c r="Y63" s="7">
        <v>5.9200000000000002E-5</v>
      </c>
    </row>
    <row r="64" spans="1:29" x14ac:dyDescent="0.4">
      <c r="A64" s="23">
        <v>2</v>
      </c>
      <c r="B64" s="12">
        <v>0.16500000000000001</v>
      </c>
      <c r="C64" s="26">
        <v>1650</v>
      </c>
      <c r="D64" s="4">
        <v>10000</v>
      </c>
      <c r="E64" s="12">
        <v>10750</v>
      </c>
      <c r="F64" s="12"/>
      <c r="G64" s="12">
        <v>718.2</v>
      </c>
      <c r="H64" s="12">
        <v>35.29</v>
      </c>
      <c r="I64" s="12"/>
      <c r="J64" s="12">
        <v>0.23930000000000001</v>
      </c>
      <c r="K64" s="12">
        <v>0</v>
      </c>
      <c r="L64" s="7">
        <v>3.0199999999999999E-5</v>
      </c>
      <c r="M64" s="5"/>
      <c r="N64" s="23">
        <v>2</v>
      </c>
      <c r="O64" s="12">
        <v>0.16539999999999999</v>
      </c>
      <c r="P64" s="71">
        <v>1654</v>
      </c>
      <c r="Q64" s="4">
        <v>10000</v>
      </c>
      <c r="R64" s="12">
        <v>19890</v>
      </c>
      <c r="S64" s="12"/>
      <c r="T64" s="12">
        <v>328.8</v>
      </c>
      <c r="U64" s="12">
        <v>150.80000000000001</v>
      </c>
      <c r="V64" s="12"/>
      <c r="W64" s="12">
        <v>0.27829999999999999</v>
      </c>
      <c r="X64" s="12">
        <v>0.20280000000000001</v>
      </c>
      <c r="Y64" s="7">
        <v>5.1999999999999997E-5</v>
      </c>
    </row>
    <row r="65" spans="1:25" x14ac:dyDescent="0.4">
      <c r="A65" s="23">
        <v>2.5</v>
      </c>
      <c r="B65" s="12">
        <v>0.08</v>
      </c>
      <c r="C65" s="26">
        <v>800</v>
      </c>
      <c r="D65" s="4">
        <v>10000</v>
      </c>
      <c r="E65" s="12">
        <v>10210</v>
      </c>
      <c r="F65" s="12"/>
      <c r="G65" s="12">
        <v>651.6</v>
      </c>
      <c r="H65" s="12">
        <v>28.62</v>
      </c>
      <c r="I65" s="12"/>
      <c r="J65" s="12">
        <v>0.38790000000000002</v>
      </c>
      <c r="K65" s="12">
        <v>0</v>
      </c>
      <c r="L65" s="7">
        <v>2.7699999999999999E-5</v>
      </c>
      <c r="M65" s="5"/>
      <c r="N65" s="23">
        <v>2.5</v>
      </c>
      <c r="O65" s="12">
        <v>7.9799999999999996E-2</v>
      </c>
      <c r="P65" s="71">
        <v>798</v>
      </c>
      <c r="Q65" s="4">
        <v>10000</v>
      </c>
      <c r="R65" s="12">
        <v>17390</v>
      </c>
      <c r="S65" s="12"/>
      <c r="T65" s="12">
        <v>262.60000000000002</v>
      </c>
      <c r="U65" s="12">
        <v>131.80000000000001</v>
      </c>
      <c r="V65" s="12"/>
      <c r="W65" s="12">
        <v>0.42409999999999998</v>
      </c>
      <c r="X65" s="12">
        <v>0.31230000000000002</v>
      </c>
      <c r="Y65" s="7">
        <v>4.6199999999999998E-5</v>
      </c>
    </row>
    <row r="66" spans="1:25" x14ac:dyDescent="0.4">
      <c r="A66" s="23">
        <v>3</v>
      </c>
      <c r="B66" s="12">
        <v>3.2599999999999997E-2</v>
      </c>
      <c r="C66" s="26">
        <v>326</v>
      </c>
      <c r="D66" s="4">
        <v>10000</v>
      </c>
      <c r="E66" s="12">
        <v>9651</v>
      </c>
      <c r="F66" s="12"/>
      <c r="G66" s="12">
        <v>583.29999999999995</v>
      </c>
      <c r="H66" s="12">
        <v>21.76</v>
      </c>
      <c r="I66" s="12"/>
      <c r="J66" s="12">
        <v>0.54069999999999996</v>
      </c>
      <c r="K66" s="12">
        <v>2.0000000000000001E-4</v>
      </c>
      <c r="L66" s="7">
        <v>2.6699999999999998E-5</v>
      </c>
      <c r="N66" s="23">
        <v>3</v>
      </c>
      <c r="O66" s="12">
        <v>3.2899999999999999E-2</v>
      </c>
      <c r="P66" s="71">
        <v>329</v>
      </c>
      <c r="Q66" s="4">
        <v>10000</v>
      </c>
      <c r="R66" s="12">
        <v>14490</v>
      </c>
      <c r="S66" s="12"/>
      <c r="T66" s="12">
        <v>192.8</v>
      </c>
      <c r="U66" s="12">
        <v>110</v>
      </c>
      <c r="V66" s="12"/>
      <c r="W66" s="12">
        <v>0.57779999999999998</v>
      </c>
      <c r="X66" s="12">
        <v>0.44340000000000002</v>
      </c>
      <c r="Y66" s="7">
        <v>3.8300000000000003E-5</v>
      </c>
    </row>
    <row r="67" spans="1:25" x14ac:dyDescent="0.4">
      <c r="A67" s="23">
        <v>3.5</v>
      </c>
      <c r="B67" s="12">
        <v>1.069E-2</v>
      </c>
      <c r="C67" s="4">
        <v>200</v>
      </c>
      <c r="D67" s="26">
        <v>18712</v>
      </c>
      <c r="E67" s="12">
        <v>9038</v>
      </c>
      <c r="F67" s="12"/>
      <c r="G67" s="12">
        <v>512.1</v>
      </c>
      <c r="H67" s="12">
        <v>14.49</v>
      </c>
      <c r="I67" s="12"/>
      <c r="J67" s="12">
        <v>0.70269999999999999</v>
      </c>
      <c r="K67" s="12">
        <v>1.817E-3</v>
      </c>
      <c r="L67" s="7">
        <v>2.5219999999999999E-5</v>
      </c>
      <c r="N67" s="23">
        <v>3.5</v>
      </c>
      <c r="O67" s="12">
        <v>1.108E-2</v>
      </c>
      <c r="P67" s="70">
        <v>200</v>
      </c>
      <c r="Q67" s="26">
        <v>18043</v>
      </c>
      <c r="R67" s="12">
        <v>11350</v>
      </c>
      <c r="S67" s="12"/>
      <c r="T67" s="12">
        <v>122.7</v>
      </c>
      <c r="U67" s="12">
        <v>86.62</v>
      </c>
      <c r="V67" s="12"/>
      <c r="W67" s="12">
        <v>0.73270000000000002</v>
      </c>
      <c r="X67" s="12">
        <v>0.5847</v>
      </c>
      <c r="Y67" s="7">
        <v>3.2150000000000002E-5</v>
      </c>
    </row>
    <row r="68" spans="1:25" x14ac:dyDescent="0.4">
      <c r="A68" s="23">
        <v>4</v>
      </c>
      <c r="B68" s="12">
        <v>2.8410000000000002E-3</v>
      </c>
      <c r="C68" s="4">
        <v>200</v>
      </c>
      <c r="D68" s="26">
        <v>70400</v>
      </c>
      <c r="E68" s="37">
        <v>8459</v>
      </c>
      <c r="F68" s="12"/>
      <c r="G68" s="37">
        <v>459.6</v>
      </c>
      <c r="H68" s="12">
        <v>8.5690000000000008</v>
      </c>
      <c r="I68" s="12"/>
      <c r="J68" s="12">
        <v>0.8357</v>
      </c>
      <c r="K68" s="12">
        <v>1.438E-2</v>
      </c>
      <c r="L68" s="77">
        <v>2.7569999999999999E-5</v>
      </c>
      <c r="N68" s="23">
        <v>4</v>
      </c>
      <c r="O68" s="12">
        <v>2.9889999999999999E-3</v>
      </c>
      <c r="P68" s="70">
        <v>200</v>
      </c>
      <c r="Q68" s="26">
        <v>66912</v>
      </c>
      <c r="R68" s="37">
        <v>8303</v>
      </c>
      <c r="S68" s="12"/>
      <c r="T68" s="37">
        <v>68.03</v>
      </c>
      <c r="U68" s="12">
        <v>63.78</v>
      </c>
      <c r="V68" s="12"/>
      <c r="W68" s="12">
        <v>0.85240000000000005</v>
      </c>
      <c r="X68" s="12">
        <v>0.71930000000000005</v>
      </c>
      <c r="Y68" s="77">
        <v>2.385E-5</v>
      </c>
    </row>
    <row r="69" spans="1:25" x14ac:dyDescent="0.4">
      <c r="A69" s="23">
        <v>4.5</v>
      </c>
      <c r="B69" s="12">
        <v>7.0960000000000001E-4</v>
      </c>
      <c r="C69" s="4">
        <v>200</v>
      </c>
      <c r="D69" s="26">
        <v>281860</v>
      </c>
      <c r="E69" s="12">
        <v>7777</v>
      </c>
      <c r="F69" s="12"/>
      <c r="G69" s="12">
        <v>445.7</v>
      </c>
      <c r="H69" s="12">
        <v>4.8280000000000003</v>
      </c>
      <c r="I69" s="12"/>
      <c r="J69" s="12">
        <v>0.92469999999999997</v>
      </c>
      <c r="K69" s="12">
        <v>6.343E-2</v>
      </c>
      <c r="L69" s="7">
        <v>4.9589999999999998E-5</v>
      </c>
      <c r="N69" s="23">
        <v>4.5</v>
      </c>
      <c r="O69" s="12">
        <v>7.7059999999999997E-4</v>
      </c>
      <c r="P69" s="70">
        <v>200</v>
      </c>
      <c r="Q69" s="26">
        <v>259547</v>
      </c>
      <c r="R69" s="12">
        <v>5762</v>
      </c>
      <c r="S69" s="12"/>
      <c r="T69" s="12">
        <v>30.92</v>
      </c>
      <c r="U69" s="12">
        <v>44.53</v>
      </c>
      <c r="V69" s="12"/>
      <c r="W69" s="12">
        <v>0.93359999999999999</v>
      </c>
      <c r="X69" s="12">
        <v>0.8286</v>
      </c>
      <c r="Y69" s="7">
        <v>2.5590000000000001E-5</v>
      </c>
    </row>
    <row r="70" spans="1:25" x14ac:dyDescent="0.4">
      <c r="A70" s="23">
        <v>5</v>
      </c>
      <c r="B70" s="12">
        <v>1.3980000000000001E-4</v>
      </c>
      <c r="C70" s="4">
        <v>200</v>
      </c>
      <c r="D70" s="26">
        <v>1430226</v>
      </c>
      <c r="E70" s="37">
        <v>6828</v>
      </c>
      <c r="F70" s="12"/>
      <c r="G70" s="37">
        <v>476.6</v>
      </c>
      <c r="H70" s="12">
        <v>3.2240000000000002</v>
      </c>
      <c r="I70" s="12"/>
      <c r="J70" s="12">
        <v>0.97199999999999998</v>
      </c>
      <c r="K70" s="12">
        <v>0.17150000000000001</v>
      </c>
      <c r="L70" s="77">
        <v>3.5420000000000003E-5</v>
      </c>
      <c r="N70" s="23">
        <v>5</v>
      </c>
      <c r="O70" s="12">
        <v>1.585E-4</v>
      </c>
      <c r="P70" s="70">
        <v>200</v>
      </c>
      <c r="Q70" s="26">
        <v>1261449</v>
      </c>
      <c r="R70" s="37">
        <v>3865</v>
      </c>
      <c r="S70" s="12"/>
      <c r="T70" s="37">
        <v>11.61</v>
      </c>
      <c r="U70" s="12">
        <v>29.91</v>
      </c>
      <c r="V70" s="12"/>
      <c r="W70" s="12">
        <v>0.97550000000000003</v>
      </c>
      <c r="X70" s="12">
        <v>0.90690000000000004</v>
      </c>
      <c r="Y70" s="77">
        <v>2.444E-5</v>
      </c>
    </row>
    <row r="71" spans="1:25" x14ac:dyDescent="0.4">
      <c r="A71" s="23">
        <v>5.5</v>
      </c>
      <c r="B71" s="12">
        <v>1.6030000000000001E-5</v>
      </c>
      <c r="C71" s="4">
        <v>200</v>
      </c>
      <c r="D71" s="26">
        <v>12478622</v>
      </c>
      <c r="E71" s="12">
        <v>5527</v>
      </c>
      <c r="F71" s="12"/>
      <c r="G71" s="12">
        <v>538.20000000000005</v>
      </c>
      <c r="H71" s="12">
        <v>2.9889999999999999</v>
      </c>
      <c r="I71" s="12"/>
      <c r="J71" s="12">
        <v>0.99160000000000004</v>
      </c>
      <c r="K71" s="12">
        <v>0.3417</v>
      </c>
      <c r="L71" s="7">
        <v>3.735E-5</v>
      </c>
      <c r="N71" s="23">
        <v>5.5</v>
      </c>
      <c r="O71" s="12">
        <v>2.192E-5</v>
      </c>
      <c r="P71" s="70">
        <v>200</v>
      </c>
      <c r="Q71" s="26">
        <v>9123666</v>
      </c>
      <c r="R71" s="12">
        <v>2573</v>
      </c>
      <c r="S71" s="12"/>
      <c r="T71" s="12">
        <v>3.4169999999999998</v>
      </c>
      <c r="U71" s="12">
        <v>19.559999999999999</v>
      </c>
      <c r="V71" s="12"/>
      <c r="W71" s="12">
        <v>0.99309999999999998</v>
      </c>
      <c r="X71" s="12">
        <v>0.9556</v>
      </c>
      <c r="Y71" s="7">
        <v>1.9599999999999999E-5</v>
      </c>
    </row>
    <row r="72" spans="1:25" ht="14.25" thickBot="1" x14ac:dyDescent="0.45">
      <c r="A72" s="24">
        <v>6</v>
      </c>
      <c r="B72" s="8">
        <v>1.5200000000000001E-6</v>
      </c>
      <c r="C72" s="27">
        <v>76</v>
      </c>
      <c r="D72" s="9">
        <v>50000000</v>
      </c>
      <c r="E72" s="38">
        <v>4098</v>
      </c>
      <c r="F72" s="8"/>
      <c r="G72" s="38">
        <v>597.5</v>
      </c>
      <c r="H72" s="8">
        <v>3.16</v>
      </c>
      <c r="I72" s="8"/>
      <c r="J72" s="8">
        <v>0.99780000000000002</v>
      </c>
      <c r="K72" s="8">
        <v>0.53469999999999995</v>
      </c>
      <c r="L72" s="78">
        <v>2.4899999999999999E-5</v>
      </c>
      <c r="N72" s="24">
        <v>6</v>
      </c>
      <c r="O72" s="8">
        <v>3.3400000000000002E-6</v>
      </c>
      <c r="P72" s="72">
        <v>167</v>
      </c>
      <c r="Q72" s="9">
        <v>50000000</v>
      </c>
      <c r="R72" s="38">
        <v>1763</v>
      </c>
      <c r="S72" s="8"/>
      <c r="T72" s="38">
        <v>0.80069999999999997</v>
      </c>
      <c r="U72" s="8">
        <v>12.64</v>
      </c>
      <c r="V72" s="8"/>
      <c r="W72" s="8">
        <v>0.99850000000000005</v>
      </c>
      <c r="X72" s="8">
        <v>0.98150000000000004</v>
      </c>
      <c r="Y72" s="78">
        <v>1.289E-5</v>
      </c>
    </row>
  </sheetData>
  <mergeCells count="9">
    <mergeCell ref="B1:D1"/>
    <mergeCell ref="M25:M26"/>
    <mergeCell ref="M43:M44"/>
    <mergeCell ref="Z25:Z26"/>
    <mergeCell ref="AM25:AM26"/>
    <mergeCell ref="E5:E6"/>
    <mergeCell ref="F5:F6"/>
    <mergeCell ref="G5:G6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C43-1A67-4902-95D3-56292AE3B0AD}">
  <dimension ref="A1:Y10"/>
  <sheetViews>
    <sheetView workbookViewId="0">
      <selection sqref="A1:XFD1"/>
    </sheetView>
  </sheetViews>
  <sheetFormatPr defaultRowHeight="13.9" x14ac:dyDescent="0.4"/>
  <cols>
    <col min="20" max="22" width="9.59765625" bestFit="1" customWidth="1"/>
  </cols>
  <sheetData>
    <row r="1" spans="1:25" x14ac:dyDescent="0.4">
      <c r="A1" t="s">
        <v>30</v>
      </c>
      <c r="I1" s="5"/>
      <c r="J1" s="22"/>
      <c r="M1" t="s">
        <v>30</v>
      </c>
    </row>
    <row r="2" spans="1:25" ht="14.25" thickBot="1" x14ac:dyDescent="0.45">
      <c r="A2" t="s">
        <v>45</v>
      </c>
      <c r="I2" s="5"/>
      <c r="J2" s="22"/>
      <c r="M2" t="s">
        <v>44</v>
      </c>
    </row>
    <row r="3" spans="1:25" x14ac:dyDescent="0.4">
      <c r="A3" s="1" t="s">
        <v>16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21</v>
      </c>
      <c r="G3" s="2" t="s">
        <v>15</v>
      </c>
      <c r="H3" s="2" t="s">
        <v>7</v>
      </c>
      <c r="I3" s="2" t="s">
        <v>20</v>
      </c>
      <c r="J3" s="2" t="s">
        <v>26</v>
      </c>
      <c r="K3" s="3" t="s">
        <v>10</v>
      </c>
      <c r="M3" s="1" t="s">
        <v>16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21</v>
      </c>
      <c r="S3" s="2" t="s">
        <v>15</v>
      </c>
      <c r="T3" s="2" t="s">
        <v>7</v>
      </c>
      <c r="U3" s="2" t="s">
        <v>27</v>
      </c>
      <c r="V3" s="2" t="s">
        <v>20</v>
      </c>
      <c r="W3" s="2" t="s">
        <v>26</v>
      </c>
      <c r="X3" s="3" t="s">
        <v>10</v>
      </c>
    </row>
    <row r="4" spans="1:25" x14ac:dyDescent="0.4">
      <c r="A4" s="11">
        <v>0</v>
      </c>
      <c r="B4" s="12">
        <v>0.182</v>
      </c>
      <c r="C4" s="4">
        <v>1820</v>
      </c>
      <c r="D4" s="4">
        <v>10000</v>
      </c>
      <c r="E4" s="35">
        <v>25.84</v>
      </c>
      <c r="F4" s="12">
        <v>54</v>
      </c>
      <c r="G4" s="35">
        <v>61.59</v>
      </c>
      <c r="H4" s="12">
        <v>2.1360000000000001</v>
      </c>
      <c r="I4" s="12">
        <v>0.99780000000000002</v>
      </c>
      <c r="J4" s="12">
        <v>0</v>
      </c>
      <c r="K4" s="7">
        <v>7.1999999999999997E-6</v>
      </c>
      <c r="M4" s="11">
        <v>0</v>
      </c>
      <c r="N4" s="37">
        <v>0.1855</v>
      </c>
      <c r="O4" s="4">
        <v>1855</v>
      </c>
      <c r="P4" s="4">
        <v>10000</v>
      </c>
      <c r="Q4" s="37">
        <v>33.08</v>
      </c>
      <c r="R4" s="12">
        <v>54</v>
      </c>
      <c r="S4" s="37">
        <v>73.3</v>
      </c>
      <c r="T4" s="44">
        <v>3.081</v>
      </c>
      <c r="U4" s="44">
        <v>1.8380000000000001</v>
      </c>
      <c r="V4" s="44">
        <v>0.99939999999999996</v>
      </c>
      <c r="W4" s="12">
        <v>0</v>
      </c>
      <c r="X4" s="7">
        <v>8.4999999999999999E-6</v>
      </c>
      <c r="Y4" s="5"/>
    </row>
    <row r="5" spans="1:25" x14ac:dyDescent="0.4">
      <c r="A5" s="11">
        <v>1</v>
      </c>
      <c r="B5" s="12">
        <v>0.1128</v>
      </c>
      <c r="C5" s="4">
        <v>1128</v>
      </c>
      <c r="D5" s="4">
        <v>10000</v>
      </c>
      <c r="E5" s="35">
        <v>24.84</v>
      </c>
      <c r="F5" s="12">
        <v>54</v>
      </c>
      <c r="G5" s="35">
        <v>60.92</v>
      </c>
      <c r="H5" s="12">
        <v>2.0920000000000001</v>
      </c>
      <c r="I5" s="12">
        <v>0.99850000000000005</v>
      </c>
      <c r="J5" s="12">
        <v>0</v>
      </c>
      <c r="K5" s="7">
        <v>6.4999999999999996E-6</v>
      </c>
      <c r="M5" s="11">
        <v>1</v>
      </c>
      <c r="N5" s="37">
        <v>0.1158</v>
      </c>
      <c r="O5" s="4">
        <v>1158</v>
      </c>
      <c r="P5" s="4">
        <v>10000</v>
      </c>
      <c r="Q5" s="37">
        <v>32.83</v>
      </c>
      <c r="R5" s="12">
        <v>54</v>
      </c>
      <c r="S5" s="37">
        <v>72.77</v>
      </c>
      <c r="T5" s="44">
        <v>3.0590000000000002</v>
      </c>
      <c r="U5" s="44">
        <v>1.893</v>
      </c>
      <c r="V5" s="44">
        <v>0.99960000000000004</v>
      </c>
      <c r="W5" s="12">
        <v>0</v>
      </c>
      <c r="X5" s="7">
        <v>7.5000000000000002E-6</v>
      </c>
    </row>
    <row r="6" spans="1:25" x14ac:dyDescent="0.4">
      <c r="A6" s="11">
        <v>2</v>
      </c>
      <c r="B6" s="12">
        <v>6.2600000000000003E-2</v>
      </c>
      <c r="C6" s="4">
        <v>626</v>
      </c>
      <c r="D6" s="4">
        <v>10000</v>
      </c>
      <c r="E6" s="35">
        <v>24.13</v>
      </c>
      <c r="F6" s="12">
        <v>54</v>
      </c>
      <c r="G6" s="35">
        <v>60.41</v>
      </c>
      <c r="H6" s="12">
        <v>2.0579999999999998</v>
      </c>
      <c r="I6" s="12">
        <v>0.99909999999999999</v>
      </c>
      <c r="J6" s="12">
        <v>0</v>
      </c>
      <c r="K6" s="7">
        <v>6.9E-6</v>
      </c>
      <c r="M6" s="11">
        <v>2</v>
      </c>
      <c r="N6" s="37">
        <v>6.3E-2</v>
      </c>
      <c r="O6" s="4">
        <v>630</v>
      </c>
      <c r="P6" s="4">
        <v>10000</v>
      </c>
      <c r="Q6" s="37">
        <v>33.01</v>
      </c>
      <c r="R6" s="12">
        <v>54</v>
      </c>
      <c r="S6" s="37">
        <v>72.23</v>
      </c>
      <c r="T6" s="44">
        <v>3.0379999999999998</v>
      </c>
      <c r="U6" s="44">
        <v>1.9279999999999999</v>
      </c>
      <c r="V6" s="44">
        <v>0.99950000000000006</v>
      </c>
      <c r="W6" s="12">
        <v>0</v>
      </c>
      <c r="X6" s="7">
        <v>8.1000000000000004E-6</v>
      </c>
    </row>
    <row r="7" spans="1:25" x14ac:dyDescent="0.4">
      <c r="A7" s="11">
        <v>3</v>
      </c>
      <c r="B7" s="12">
        <v>3.0800000000000001E-2</v>
      </c>
      <c r="C7" s="4">
        <v>308</v>
      </c>
      <c r="D7" s="4">
        <v>10000</v>
      </c>
      <c r="E7" s="35">
        <v>23.54</v>
      </c>
      <c r="F7" s="12">
        <v>54</v>
      </c>
      <c r="G7" s="35">
        <v>59.93</v>
      </c>
      <c r="H7" s="12">
        <v>2.0310000000000001</v>
      </c>
      <c r="I7" s="12">
        <v>0.99950000000000006</v>
      </c>
      <c r="J7" s="12">
        <v>0</v>
      </c>
      <c r="K7" s="7">
        <v>6.3999999999999997E-6</v>
      </c>
      <c r="M7" s="11">
        <v>3</v>
      </c>
      <c r="N7" s="37">
        <v>3.1800000000000002E-2</v>
      </c>
      <c r="O7" s="4">
        <v>318</v>
      </c>
      <c r="P7" s="4">
        <v>10000</v>
      </c>
      <c r="Q7" s="37">
        <v>32.97</v>
      </c>
      <c r="R7" s="12">
        <v>54</v>
      </c>
      <c r="S7" s="37">
        <v>71.680000000000007</v>
      </c>
      <c r="T7" s="44">
        <v>3.0230000000000001</v>
      </c>
      <c r="U7" s="44">
        <v>1.9610000000000001</v>
      </c>
      <c r="V7" s="44">
        <v>0.99950000000000006</v>
      </c>
      <c r="W7" s="12">
        <v>0</v>
      </c>
      <c r="X7" s="7">
        <v>7.6000000000000001E-6</v>
      </c>
    </row>
    <row r="8" spans="1:25" x14ac:dyDescent="0.4">
      <c r="A8" s="11">
        <v>4</v>
      </c>
      <c r="B8" s="12">
        <v>1.197E-2</v>
      </c>
      <c r="C8" s="4">
        <v>200</v>
      </c>
      <c r="D8" s="4">
        <v>16709</v>
      </c>
      <c r="E8" s="35">
        <v>23.17</v>
      </c>
      <c r="F8" s="12">
        <v>54</v>
      </c>
      <c r="G8" s="35">
        <v>59.61</v>
      </c>
      <c r="H8" s="12">
        <v>2.0150000000000001</v>
      </c>
      <c r="I8" s="12">
        <v>0.99980000000000002</v>
      </c>
      <c r="J8" s="12">
        <v>0</v>
      </c>
      <c r="K8" s="7">
        <v>6.2840000000000003E-6</v>
      </c>
      <c r="M8" s="11">
        <v>4</v>
      </c>
      <c r="N8" s="37">
        <v>1.332E-2</v>
      </c>
      <c r="O8" s="4">
        <v>200</v>
      </c>
      <c r="P8" s="4">
        <v>15014</v>
      </c>
      <c r="Q8" s="37">
        <v>32.840000000000003</v>
      </c>
      <c r="R8" s="12">
        <v>54</v>
      </c>
      <c r="S8" s="37">
        <v>71.19</v>
      </c>
      <c r="T8" s="44">
        <v>3.012</v>
      </c>
      <c r="U8" s="44">
        <v>1.98</v>
      </c>
      <c r="V8" s="44">
        <v>0.99990000000000001</v>
      </c>
      <c r="W8" s="12">
        <v>0</v>
      </c>
      <c r="X8" s="7">
        <v>7.5259999999999996E-6</v>
      </c>
    </row>
    <row r="9" spans="1:25" x14ac:dyDescent="0.4">
      <c r="A9" s="11">
        <v>5</v>
      </c>
      <c r="B9" s="12">
        <v>3.454E-3</v>
      </c>
      <c r="C9" s="4">
        <v>200</v>
      </c>
      <c r="D9" s="4">
        <v>57896</v>
      </c>
      <c r="E9" s="35">
        <v>22.95</v>
      </c>
      <c r="F9" s="12">
        <v>54</v>
      </c>
      <c r="G9" s="35">
        <v>59.36</v>
      </c>
      <c r="H9" s="12">
        <v>2.0049999999999999</v>
      </c>
      <c r="I9" s="12">
        <v>1</v>
      </c>
      <c r="J9" s="12">
        <v>0</v>
      </c>
      <c r="K9" s="7">
        <v>6.5119999999999997E-6</v>
      </c>
      <c r="M9" s="11">
        <v>5</v>
      </c>
      <c r="N9" s="37">
        <v>3.5270000000000002E-3</v>
      </c>
      <c r="O9" s="4">
        <v>200</v>
      </c>
      <c r="P9" s="4">
        <v>56704</v>
      </c>
      <c r="Q9" s="37">
        <v>32.82</v>
      </c>
      <c r="R9" s="12">
        <v>54</v>
      </c>
      <c r="S9" s="37">
        <v>70.75</v>
      </c>
      <c r="T9" s="44">
        <v>3.004</v>
      </c>
      <c r="U9" s="44">
        <v>1.992</v>
      </c>
      <c r="V9" s="44">
        <v>1</v>
      </c>
      <c r="W9" s="12">
        <v>0</v>
      </c>
      <c r="X9" s="7">
        <v>7.4420000000000001E-6</v>
      </c>
    </row>
    <row r="10" spans="1:25" ht="14.25" thickBot="1" x14ac:dyDescent="0.45">
      <c r="A10" s="13">
        <v>6</v>
      </c>
      <c r="B10" s="8">
        <v>7.7349999999999999E-4</v>
      </c>
      <c r="C10" s="9">
        <v>200</v>
      </c>
      <c r="D10" s="9">
        <v>258555</v>
      </c>
      <c r="E10" s="36">
        <v>22.89</v>
      </c>
      <c r="F10" s="8">
        <v>54</v>
      </c>
      <c r="G10" s="36">
        <v>59.21</v>
      </c>
      <c r="H10" s="8">
        <v>2.0009999999999999</v>
      </c>
      <c r="I10" s="8">
        <v>1</v>
      </c>
      <c r="J10" s="8">
        <v>0</v>
      </c>
      <c r="K10" s="10">
        <v>6.4779999999999996E-6</v>
      </c>
      <c r="M10" s="13">
        <v>6</v>
      </c>
      <c r="N10" s="38">
        <v>7.649E-4</v>
      </c>
      <c r="O10" s="9">
        <v>200</v>
      </c>
      <c r="P10" s="9">
        <v>261469</v>
      </c>
      <c r="Q10" s="38">
        <v>32.86</v>
      </c>
      <c r="R10" s="8">
        <v>54</v>
      </c>
      <c r="S10" s="38">
        <v>70.44</v>
      </c>
      <c r="T10" s="45">
        <v>3.0009999999999999</v>
      </c>
      <c r="U10" s="45">
        <v>1.998</v>
      </c>
      <c r="V10" s="45">
        <v>1</v>
      </c>
      <c r="W10" s="8">
        <v>0</v>
      </c>
      <c r="X10" s="10">
        <v>7.4120000000000004E-6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30-3804-406D-AFB3-E67A7E927901}">
  <dimension ref="A1:Y69"/>
  <sheetViews>
    <sheetView topLeftCell="A38" workbookViewId="0">
      <selection activeCell="M50" sqref="M50"/>
    </sheetView>
  </sheetViews>
  <sheetFormatPr defaultRowHeight="13.9" x14ac:dyDescent="0.4"/>
  <sheetData>
    <row r="1" spans="1:25" ht="14.25" thickBot="1" x14ac:dyDescent="0.45">
      <c r="A1" t="s">
        <v>52</v>
      </c>
      <c r="N1" t="s">
        <v>37</v>
      </c>
    </row>
    <row r="2" spans="1:25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4">
      <c r="A3" s="11">
        <v>0</v>
      </c>
      <c r="B3" s="12">
        <v>0.22559999999999999</v>
      </c>
      <c r="C3" s="26">
        <v>2256</v>
      </c>
      <c r="D3" s="4">
        <v>10000</v>
      </c>
      <c r="E3" s="12"/>
      <c r="F3" s="37">
        <v>1041</v>
      </c>
      <c r="G3" s="12">
        <v>39.06</v>
      </c>
      <c r="H3" s="37">
        <v>128.5</v>
      </c>
      <c r="I3" s="39">
        <v>8.2899999999999991</v>
      </c>
      <c r="J3" s="12">
        <v>0.4496</v>
      </c>
      <c r="K3" s="12">
        <v>0</v>
      </c>
      <c r="L3" s="7">
        <v>9.7999999999999993E-6</v>
      </c>
      <c r="N3" s="11">
        <v>0</v>
      </c>
      <c r="O3" s="12">
        <v>0.22559999999999999</v>
      </c>
      <c r="P3" s="26">
        <v>2256</v>
      </c>
      <c r="Q3" s="4">
        <v>10000</v>
      </c>
      <c r="R3" s="35">
        <v>1048</v>
      </c>
      <c r="S3" s="12">
        <v>244</v>
      </c>
      <c r="T3" s="12">
        <v>39.06</v>
      </c>
      <c r="U3" s="37">
        <v>128.5</v>
      </c>
      <c r="V3" s="12">
        <v>8.2899999999999991</v>
      </c>
      <c r="W3" s="12">
        <v>0.4496</v>
      </c>
      <c r="X3" s="12">
        <v>0</v>
      </c>
      <c r="Y3" s="7">
        <v>1.06E-5</v>
      </c>
    </row>
    <row r="4" spans="1:25" x14ac:dyDescent="0.4">
      <c r="A4" s="11">
        <v>1</v>
      </c>
      <c r="B4" s="12">
        <v>0.12740000000000001</v>
      </c>
      <c r="C4" s="26">
        <v>1274</v>
      </c>
      <c r="D4" s="4">
        <v>10000</v>
      </c>
      <c r="E4" s="12"/>
      <c r="F4" s="37">
        <v>852.7</v>
      </c>
      <c r="G4" s="12">
        <v>30.03</v>
      </c>
      <c r="H4" s="37">
        <v>97.29</v>
      </c>
      <c r="I4" s="39">
        <v>6.4720000000000004</v>
      </c>
      <c r="J4" s="12">
        <v>0.58450000000000002</v>
      </c>
      <c r="K4" s="12">
        <v>0</v>
      </c>
      <c r="L4" s="7">
        <v>9.5999999999999996E-6</v>
      </c>
      <c r="N4" s="11">
        <v>1</v>
      </c>
      <c r="O4" s="12">
        <v>0.12740000000000001</v>
      </c>
      <c r="P4" s="26">
        <v>1274</v>
      </c>
      <c r="Q4" s="4">
        <v>10000</v>
      </c>
      <c r="R4" s="35">
        <v>817.3</v>
      </c>
      <c r="S4" s="12">
        <v>244</v>
      </c>
      <c r="T4" s="12">
        <v>30.03</v>
      </c>
      <c r="U4" s="37">
        <v>97.29</v>
      </c>
      <c r="V4" s="12">
        <v>6.4720000000000004</v>
      </c>
      <c r="W4" s="12">
        <v>0.58450000000000002</v>
      </c>
      <c r="X4" s="12">
        <v>0</v>
      </c>
      <c r="Y4" s="7">
        <v>1.04E-5</v>
      </c>
    </row>
    <row r="5" spans="1:25" x14ac:dyDescent="0.4">
      <c r="A5" s="11">
        <v>2</v>
      </c>
      <c r="B5" s="12">
        <v>6.0999999999999999E-2</v>
      </c>
      <c r="C5" s="26">
        <v>610</v>
      </c>
      <c r="D5" s="4">
        <v>10000</v>
      </c>
      <c r="E5" s="12"/>
      <c r="F5" s="37">
        <v>666.1</v>
      </c>
      <c r="G5" s="12">
        <v>21.19</v>
      </c>
      <c r="H5" s="37">
        <v>66.45</v>
      </c>
      <c r="I5" s="39">
        <v>4.702</v>
      </c>
      <c r="J5" s="12">
        <v>0.71799999999999997</v>
      </c>
      <c r="K5" s="12">
        <v>0</v>
      </c>
      <c r="L5" s="7">
        <v>7.7999999999999999E-6</v>
      </c>
      <c r="N5" s="11">
        <v>2</v>
      </c>
      <c r="O5" s="12">
        <v>6.0999999999999999E-2</v>
      </c>
      <c r="P5" s="26">
        <v>610</v>
      </c>
      <c r="Q5" s="4">
        <v>10000</v>
      </c>
      <c r="R5" s="35">
        <v>589.5</v>
      </c>
      <c r="S5" s="12">
        <v>244</v>
      </c>
      <c r="T5" s="12">
        <v>21.19</v>
      </c>
      <c r="U5" s="37">
        <v>66.45</v>
      </c>
      <c r="V5" s="12">
        <v>4.702</v>
      </c>
      <c r="W5" s="12">
        <v>0.71799999999999997</v>
      </c>
      <c r="X5" s="12">
        <v>0</v>
      </c>
      <c r="Y5" s="7">
        <v>9.3000000000000007E-6</v>
      </c>
    </row>
    <row r="6" spans="1:25" x14ac:dyDescent="0.4">
      <c r="A6" s="11">
        <v>3</v>
      </c>
      <c r="B6" s="12">
        <v>2.5499999999999998E-2</v>
      </c>
      <c r="C6" s="26">
        <v>255</v>
      </c>
      <c r="D6" s="4">
        <v>10000</v>
      </c>
      <c r="E6" s="12"/>
      <c r="F6" s="37">
        <v>494.4</v>
      </c>
      <c r="G6" s="12">
        <v>13.11</v>
      </c>
      <c r="H6" s="37">
        <v>38.1</v>
      </c>
      <c r="I6" s="39">
        <v>3.1070000000000002</v>
      </c>
      <c r="J6" s="12">
        <v>0.84050000000000002</v>
      </c>
      <c r="K6" s="12">
        <v>0</v>
      </c>
      <c r="L6" s="7">
        <v>6.1E-6</v>
      </c>
      <c r="N6" s="11">
        <v>3</v>
      </c>
      <c r="O6" s="12">
        <v>2.5499999999999998E-2</v>
      </c>
      <c r="P6" s="26">
        <v>255</v>
      </c>
      <c r="Q6" s="4">
        <v>10000</v>
      </c>
      <c r="R6" s="35">
        <v>379.5</v>
      </c>
      <c r="S6" s="12">
        <v>244</v>
      </c>
      <c r="T6" s="12">
        <v>13.11</v>
      </c>
      <c r="U6" s="37">
        <v>38.1</v>
      </c>
      <c r="V6" s="12">
        <v>3.1070000000000002</v>
      </c>
      <c r="W6" s="12">
        <v>0.84050000000000002</v>
      </c>
      <c r="X6" s="12">
        <v>0</v>
      </c>
      <c r="Y6" s="7">
        <v>1.2999999999999999E-5</v>
      </c>
    </row>
    <row r="7" spans="1:25" x14ac:dyDescent="0.4">
      <c r="A7" s="11">
        <v>4</v>
      </c>
      <c r="B7" s="12">
        <v>6.9220000000000002E-3</v>
      </c>
      <c r="C7" s="4">
        <v>200</v>
      </c>
      <c r="D7" s="26">
        <v>28892</v>
      </c>
      <c r="E7" s="12"/>
      <c r="F7" s="37">
        <v>366.3</v>
      </c>
      <c r="G7" s="12">
        <v>6.758</v>
      </c>
      <c r="H7" s="37">
        <v>16.920000000000002</v>
      </c>
      <c r="I7" s="39">
        <v>1.897</v>
      </c>
      <c r="J7" s="12">
        <v>0.93179999999999996</v>
      </c>
      <c r="K7" s="12">
        <v>0</v>
      </c>
      <c r="L7" s="7">
        <v>7.5800000000000003E-6</v>
      </c>
      <c r="N7" s="11">
        <v>4</v>
      </c>
      <c r="O7" s="12">
        <v>6.9220000000000002E-3</v>
      </c>
      <c r="P7" s="4">
        <v>200</v>
      </c>
      <c r="Q7" s="26">
        <v>28892</v>
      </c>
      <c r="R7" s="35">
        <v>222.8</v>
      </c>
      <c r="S7" s="12">
        <v>244</v>
      </c>
      <c r="T7" s="12">
        <v>6.758</v>
      </c>
      <c r="U7" s="37">
        <v>16.920000000000002</v>
      </c>
      <c r="V7" s="12">
        <v>1.897</v>
      </c>
      <c r="W7" s="12">
        <v>0.93179999999999996</v>
      </c>
      <c r="X7" s="12">
        <v>0</v>
      </c>
      <c r="Y7" s="7">
        <v>8.9989999999999997E-6</v>
      </c>
    </row>
    <row r="8" spans="1:25" x14ac:dyDescent="0.4">
      <c r="A8" s="11">
        <v>5</v>
      </c>
      <c r="B8" s="12">
        <v>1.1659999999999999E-3</v>
      </c>
      <c r="C8" s="4">
        <v>200</v>
      </c>
      <c r="D8" s="26">
        <v>171580</v>
      </c>
      <c r="E8" s="12"/>
      <c r="F8" s="37">
        <v>301.8</v>
      </c>
      <c r="G8" s="12">
        <v>3.3690000000000002</v>
      </c>
      <c r="H8" s="37">
        <v>6.2229999999999999</v>
      </c>
      <c r="I8" s="39">
        <v>1.2909999999999999</v>
      </c>
      <c r="J8" s="12">
        <v>0.97770000000000001</v>
      </c>
      <c r="K8" s="12">
        <v>0</v>
      </c>
      <c r="L8" s="7">
        <v>5.5369999999999997E-6</v>
      </c>
      <c r="N8" s="11">
        <v>5</v>
      </c>
      <c r="O8" s="12">
        <v>1.1659999999999999E-3</v>
      </c>
      <c r="P8" s="4">
        <v>200</v>
      </c>
      <c r="Q8" s="26">
        <v>171580</v>
      </c>
      <c r="R8" s="35">
        <v>144.19999999999999</v>
      </c>
      <c r="S8" s="12">
        <v>244</v>
      </c>
      <c r="T8" s="12">
        <v>3.3690000000000002</v>
      </c>
      <c r="U8" s="37">
        <v>6.2229999999999999</v>
      </c>
      <c r="V8" s="12">
        <v>1.2909999999999999</v>
      </c>
      <c r="W8" s="12">
        <v>0.97770000000000001</v>
      </c>
      <c r="X8" s="12">
        <v>0</v>
      </c>
      <c r="Y8" s="7">
        <v>7.2150000000000004E-6</v>
      </c>
    </row>
    <row r="9" spans="1:25" ht="14.25" thickBot="1" x14ac:dyDescent="0.45">
      <c r="A9" s="13">
        <v>6</v>
      </c>
      <c r="B9" s="8">
        <v>2.0230000000000001E-4</v>
      </c>
      <c r="C9" s="9">
        <v>200</v>
      </c>
      <c r="D9" s="27">
        <v>988524</v>
      </c>
      <c r="E9" s="8"/>
      <c r="F9" s="38">
        <v>277</v>
      </c>
      <c r="G9" s="8">
        <v>1.863</v>
      </c>
      <c r="H9" s="38">
        <v>2.1</v>
      </c>
      <c r="I9" s="15">
        <v>1.0609999999999999</v>
      </c>
      <c r="J9" s="8">
        <v>0.99539999999999995</v>
      </c>
      <c r="K9" s="8">
        <v>0</v>
      </c>
      <c r="L9" s="10">
        <v>4.5889999999999996E-6</v>
      </c>
      <c r="N9" s="13">
        <v>6</v>
      </c>
      <c r="O9" s="8">
        <v>2.0230000000000001E-4</v>
      </c>
      <c r="P9" s="9">
        <v>200</v>
      </c>
      <c r="Q9" s="27">
        <v>988524</v>
      </c>
      <c r="R9" s="36">
        <v>113.7</v>
      </c>
      <c r="S9" s="8">
        <v>244</v>
      </c>
      <c r="T9" s="8">
        <v>1.863</v>
      </c>
      <c r="U9" s="38">
        <v>2.1</v>
      </c>
      <c r="V9" s="8">
        <v>1.0609999999999999</v>
      </c>
      <c r="W9" s="8">
        <v>0.99539999999999995</v>
      </c>
      <c r="X9" s="8">
        <v>0</v>
      </c>
      <c r="Y9" s="10">
        <v>6.4320000000000004E-6</v>
      </c>
    </row>
    <row r="11" spans="1:25" ht="14.25" thickBot="1" x14ac:dyDescent="0.45">
      <c r="A11" t="s">
        <v>51</v>
      </c>
      <c r="N11" t="s">
        <v>38</v>
      </c>
    </row>
    <row r="12" spans="1:25" x14ac:dyDescent="0.4">
      <c r="A12" s="1" t="s">
        <v>16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21</v>
      </c>
      <c r="G12" s="2" t="s">
        <v>15</v>
      </c>
      <c r="H12" s="2" t="s">
        <v>7</v>
      </c>
      <c r="I12" s="2" t="s">
        <v>27</v>
      </c>
      <c r="J12" s="2" t="s">
        <v>20</v>
      </c>
      <c r="K12" s="2" t="s">
        <v>26</v>
      </c>
      <c r="L12" s="3" t="s">
        <v>10</v>
      </c>
      <c r="N12" s="1" t="s">
        <v>16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21</v>
      </c>
      <c r="T12" s="2" t="s">
        <v>15</v>
      </c>
      <c r="U12" s="2" t="s">
        <v>7</v>
      </c>
      <c r="V12" s="2" t="s">
        <v>27</v>
      </c>
      <c r="W12" s="2" t="s">
        <v>20</v>
      </c>
      <c r="X12" s="2" t="s">
        <v>26</v>
      </c>
      <c r="Y12" s="3" t="s">
        <v>10</v>
      </c>
    </row>
    <row r="13" spans="1:25" x14ac:dyDescent="0.4">
      <c r="A13" s="11">
        <v>0</v>
      </c>
      <c r="B13" s="12">
        <v>0.22559999999999999</v>
      </c>
      <c r="C13" s="26">
        <v>2256</v>
      </c>
      <c r="D13" s="4">
        <v>10000</v>
      </c>
      <c r="E13" s="12"/>
      <c r="F13" s="35">
        <v>762.8</v>
      </c>
      <c r="G13" s="12">
        <v>28.7</v>
      </c>
      <c r="H13" s="35">
        <v>88.09</v>
      </c>
      <c r="I13" s="12">
        <v>5.8970000000000002</v>
      </c>
      <c r="J13" s="12">
        <v>0.69830000000000003</v>
      </c>
      <c r="K13" s="12">
        <v>0</v>
      </c>
      <c r="L13" s="7">
        <v>8.6000000000000007E-6</v>
      </c>
      <c r="N13" s="11">
        <v>0</v>
      </c>
      <c r="O13" s="12">
        <v>0.22559999999999999</v>
      </c>
      <c r="P13" s="26">
        <v>2256</v>
      </c>
      <c r="Q13" s="4">
        <v>10000</v>
      </c>
      <c r="R13" s="35">
        <v>707.4</v>
      </c>
      <c r="S13" s="12">
        <v>244</v>
      </c>
      <c r="T13" s="12">
        <v>28.7</v>
      </c>
      <c r="U13" s="35">
        <v>88.09</v>
      </c>
      <c r="V13" s="12">
        <v>5.8970000000000002</v>
      </c>
      <c r="W13" s="12">
        <v>0.69830000000000003</v>
      </c>
      <c r="X13" s="12">
        <v>0</v>
      </c>
      <c r="Y13" s="7">
        <v>1.03E-5</v>
      </c>
    </row>
    <row r="14" spans="1:25" x14ac:dyDescent="0.4">
      <c r="A14" s="11">
        <v>1</v>
      </c>
      <c r="B14" s="12">
        <v>0.12740000000000001</v>
      </c>
      <c r="C14" s="26">
        <v>1274</v>
      </c>
      <c r="D14" s="4">
        <v>10000</v>
      </c>
      <c r="E14" s="12"/>
      <c r="F14" s="35">
        <v>603.20000000000005</v>
      </c>
      <c r="G14" s="12">
        <v>20.62</v>
      </c>
      <c r="H14" s="35">
        <v>61.11</v>
      </c>
      <c r="I14" s="12">
        <v>4.3239999999999998</v>
      </c>
      <c r="J14" s="12">
        <v>0.80679999999999996</v>
      </c>
      <c r="K14" s="12">
        <v>0</v>
      </c>
      <c r="L14" s="7">
        <v>8.6999999999999997E-6</v>
      </c>
      <c r="N14" s="11">
        <v>1</v>
      </c>
      <c r="O14" s="12">
        <v>0.12740000000000001</v>
      </c>
      <c r="P14" s="26">
        <v>1274</v>
      </c>
      <c r="Q14" s="4">
        <v>10000</v>
      </c>
      <c r="R14" s="35">
        <v>512.5</v>
      </c>
      <c r="S14" s="12">
        <v>244</v>
      </c>
      <c r="T14" s="12">
        <v>20.62</v>
      </c>
      <c r="U14" s="35">
        <v>61.11</v>
      </c>
      <c r="V14" s="12">
        <v>4.3239999999999998</v>
      </c>
      <c r="W14" s="12">
        <v>0.80679999999999996</v>
      </c>
      <c r="X14" s="12">
        <v>0</v>
      </c>
      <c r="Y14" s="7">
        <v>9.0999999999999993E-6</v>
      </c>
    </row>
    <row r="15" spans="1:25" x14ac:dyDescent="0.4">
      <c r="A15" s="11">
        <v>2</v>
      </c>
      <c r="B15" s="12">
        <v>6.0999999999999999E-2</v>
      </c>
      <c r="C15" s="26">
        <v>610</v>
      </c>
      <c r="D15" s="4">
        <v>10000</v>
      </c>
      <c r="E15" s="12"/>
      <c r="F15" s="35">
        <v>478.4</v>
      </c>
      <c r="G15" s="12">
        <v>14.05</v>
      </c>
      <c r="H15" s="35">
        <v>39.36</v>
      </c>
      <c r="I15" s="12">
        <v>3.0790000000000002</v>
      </c>
      <c r="J15" s="12">
        <v>0.88580000000000003</v>
      </c>
      <c r="K15" s="12">
        <v>0</v>
      </c>
      <c r="L15" s="7">
        <v>6.1E-6</v>
      </c>
      <c r="N15" s="11">
        <v>2</v>
      </c>
      <c r="O15" s="12">
        <v>6.0999999999999999E-2</v>
      </c>
      <c r="P15" s="26">
        <v>610</v>
      </c>
      <c r="Q15" s="4">
        <v>10000</v>
      </c>
      <c r="R15" s="35">
        <v>359.7</v>
      </c>
      <c r="S15" s="12">
        <v>244</v>
      </c>
      <c r="T15" s="12">
        <v>14.05</v>
      </c>
      <c r="U15" s="35">
        <v>39.36</v>
      </c>
      <c r="V15" s="12">
        <v>3.0790000000000002</v>
      </c>
      <c r="W15" s="12">
        <v>0.88580000000000003</v>
      </c>
      <c r="X15" s="12">
        <v>0</v>
      </c>
      <c r="Y15" s="7">
        <v>7.7999999999999999E-6</v>
      </c>
    </row>
    <row r="16" spans="1:25" x14ac:dyDescent="0.4">
      <c r="A16" s="11">
        <v>3</v>
      </c>
      <c r="B16" s="12">
        <v>2.5499999999999998E-2</v>
      </c>
      <c r="C16" s="26">
        <v>255</v>
      </c>
      <c r="D16" s="4">
        <v>10000</v>
      </c>
      <c r="E16" s="12"/>
      <c r="F16" s="35">
        <v>371.3</v>
      </c>
      <c r="G16" s="12">
        <v>8.2690000000000001</v>
      </c>
      <c r="H16" s="35">
        <v>20.399999999999999</v>
      </c>
      <c r="I16" s="12">
        <v>2.0249999999999999</v>
      </c>
      <c r="J16" s="12">
        <v>0.95050000000000001</v>
      </c>
      <c r="K16" s="12">
        <v>0</v>
      </c>
      <c r="L16" s="7">
        <v>6.4999999999999996E-6</v>
      </c>
      <c r="N16" s="11">
        <v>3</v>
      </c>
      <c r="O16" s="12">
        <v>2.5499999999999998E-2</v>
      </c>
      <c r="P16" s="26">
        <v>255</v>
      </c>
      <c r="Q16" s="4">
        <v>10000</v>
      </c>
      <c r="R16" s="35">
        <v>228.5</v>
      </c>
      <c r="S16" s="12">
        <v>244</v>
      </c>
      <c r="T16" s="12">
        <v>8.2690000000000001</v>
      </c>
      <c r="U16" s="35">
        <v>20.399999999999999</v>
      </c>
      <c r="V16" s="12">
        <v>2.0249999999999999</v>
      </c>
      <c r="W16" s="12">
        <v>0.95050000000000001</v>
      </c>
      <c r="X16" s="12">
        <v>0</v>
      </c>
      <c r="Y16" s="7">
        <v>1.2E-5</v>
      </c>
    </row>
    <row r="17" spans="1:25" x14ac:dyDescent="0.4">
      <c r="A17" s="11">
        <v>4</v>
      </c>
      <c r="B17" s="12">
        <v>6.9220000000000002E-3</v>
      </c>
      <c r="C17" s="4">
        <v>200</v>
      </c>
      <c r="D17" s="26">
        <v>28892</v>
      </c>
      <c r="E17" s="12"/>
      <c r="F17" s="35">
        <v>306.39999999999998</v>
      </c>
      <c r="G17" s="12">
        <v>4.4219999999999997</v>
      </c>
      <c r="H17" s="35">
        <v>8.3469999999999995</v>
      </c>
      <c r="I17" s="12">
        <v>1.3740000000000001</v>
      </c>
      <c r="J17" s="12">
        <v>0.98550000000000004</v>
      </c>
      <c r="K17" s="12">
        <v>0</v>
      </c>
      <c r="L17" s="7">
        <v>6.5760000000000002E-6</v>
      </c>
      <c r="N17" s="11">
        <v>4</v>
      </c>
      <c r="O17" s="12">
        <v>6.9220000000000002E-3</v>
      </c>
      <c r="P17" s="4">
        <v>200</v>
      </c>
      <c r="Q17" s="26">
        <v>28892</v>
      </c>
      <c r="R17" s="35">
        <v>149.5</v>
      </c>
      <c r="S17" s="12">
        <v>244</v>
      </c>
      <c r="T17" s="12">
        <v>4.4219999999999997</v>
      </c>
      <c r="U17" s="35">
        <v>8.3469999999999995</v>
      </c>
      <c r="V17" s="12">
        <v>1.3740000000000001</v>
      </c>
      <c r="W17" s="12">
        <v>0.98550000000000004</v>
      </c>
      <c r="X17" s="12">
        <v>0</v>
      </c>
      <c r="Y17" s="7">
        <v>8.653E-6</v>
      </c>
    </row>
    <row r="18" spans="1:25" x14ac:dyDescent="0.4">
      <c r="A18" s="11">
        <v>5</v>
      </c>
      <c r="B18" s="12">
        <v>1.1659999999999999E-3</v>
      </c>
      <c r="C18" s="4">
        <v>200</v>
      </c>
      <c r="D18" s="26">
        <v>171580</v>
      </c>
      <c r="E18" s="12"/>
      <c r="F18" s="35">
        <v>280.7</v>
      </c>
      <c r="G18" s="12">
        <v>2.5630000000000002</v>
      </c>
      <c r="H18" s="35">
        <v>3.218</v>
      </c>
      <c r="I18" s="12">
        <v>1.109</v>
      </c>
      <c r="J18" s="12">
        <v>0.99670000000000003</v>
      </c>
      <c r="K18" s="12">
        <v>0</v>
      </c>
      <c r="L18" s="7">
        <v>5.7640000000000002E-6</v>
      </c>
      <c r="N18" s="11">
        <v>5</v>
      </c>
      <c r="O18" s="12">
        <v>1.1659999999999999E-3</v>
      </c>
      <c r="P18" s="4">
        <v>200</v>
      </c>
      <c r="Q18" s="26">
        <v>171580</v>
      </c>
      <c r="R18" s="35">
        <v>118.3</v>
      </c>
      <c r="S18" s="12">
        <v>244</v>
      </c>
      <c r="T18" s="12">
        <v>2.5630000000000002</v>
      </c>
      <c r="U18" s="35">
        <v>3.218</v>
      </c>
      <c r="V18" s="12">
        <v>1.109</v>
      </c>
      <c r="W18" s="12">
        <v>0.99670000000000003</v>
      </c>
      <c r="X18" s="12">
        <v>0</v>
      </c>
      <c r="Y18" s="7">
        <v>7.4019999999999996E-6</v>
      </c>
    </row>
    <row r="19" spans="1:25" ht="14.25" thickBot="1" x14ac:dyDescent="0.45">
      <c r="A19" s="13">
        <v>6</v>
      </c>
      <c r="B19" s="8">
        <v>2.0230000000000001E-4</v>
      </c>
      <c r="C19" s="9">
        <v>200</v>
      </c>
      <c r="D19" s="27">
        <v>988524</v>
      </c>
      <c r="E19" s="8"/>
      <c r="F19" s="36">
        <v>272.39999999999998</v>
      </c>
      <c r="G19" s="8">
        <v>1.6890000000000001</v>
      </c>
      <c r="H19" s="36">
        <v>1.454</v>
      </c>
      <c r="I19" s="8">
        <v>1.0209999999999999</v>
      </c>
      <c r="J19" s="8">
        <v>0.99950000000000006</v>
      </c>
      <c r="K19" s="8">
        <v>0</v>
      </c>
      <c r="L19" s="10">
        <v>4.5730000000000001E-6</v>
      </c>
      <c r="N19" s="13">
        <v>6</v>
      </c>
      <c r="O19" s="8">
        <v>2.0230000000000001E-4</v>
      </c>
      <c r="P19" s="9">
        <v>200</v>
      </c>
      <c r="Q19" s="27">
        <v>988524</v>
      </c>
      <c r="R19" s="36">
        <v>108.1</v>
      </c>
      <c r="S19" s="8">
        <v>244</v>
      </c>
      <c r="T19" s="8">
        <v>1.6890000000000001</v>
      </c>
      <c r="U19" s="36">
        <v>1.454</v>
      </c>
      <c r="V19" s="8">
        <v>1.0209999999999999</v>
      </c>
      <c r="W19" s="8">
        <v>0.99950000000000006</v>
      </c>
      <c r="X19" s="8">
        <v>0</v>
      </c>
      <c r="Y19" s="10">
        <v>6.3980000000000004E-6</v>
      </c>
    </row>
    <row r="21" spans="1:25" ht="14.25" thickBot="1" x14ac:dyDescent="0.45">
      <c r="A21" t="s">
        <v>50</v>
      </c>
      <c r="N21" t="s">
        <v>32</v>
      </c>
    </row>
    <row r="22" spans="1:25" x14ac:dyDescent="0.4">
      <c r="A22" s="1" t="s">
        <v>16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21</v>
      </c>
      <c r="G22" s="2" t="s">
        <v>15</v>
      </c>
      <c r="H22" s="2" t="s">
        <v>7</v>
      </c>
      <c r="I22" s="2" t="s">
        <v>27</v>
      </c>
      <c r="J22" s="2" t="s">
        <v>20</v>
      </c>
      <c r="K22" s="2" t="s">
        <v>26</v>
      </c>
      <c r="L22" s="3" t="s">
        <v>10</v>
      </c>
      <c r="N22" s="1" t="s">
        <v>16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21</v>
      </c>
      <c r="T22" s="2" t="s">
        <v>15</v>
      </c>
      <c r="U22" s="2" t="s">
        <v>7</v>
      </c>
      <c r="V22" s="2" t="s">
        <v>27</v>
      </c>
      <c r="W22" s="2" t="s">
        <v>20</v>
      </c>
      <c r="X22" s="2" t="s">
        <v>26</v>
      </c>
      <c r="Y22" s="3" t="s">
        <v>10</v>
      </c>
    </row>
    <row r="23" spans="1:25" x14ac:dyDescent="0.4">
      <c r="A23" s="11">
        <v>0</v>
      </c>
      <c r="B23" s="12">
        <v>0.2258</v>
      </c>
      <c r="C23" s="26">
        <v>2258</v>
      </c>
      <c r="D23" s="4">
        <v>10000</v>
      </c>
      <c r="E23" s="12"/>
      <c r="F23" s="35">
        <v>399</v>
      </c>
      <c r="G23" s="41">
        <v>28.11</v>
      </c>
      <c r="H23" s="35">
        <v>28.46</v>
      </c>
      <c r="I23" s="12">
        <v>2.4580000000000002</v>
      </c>
      <c r="J23" s="12">
        <v>0.95520000000000005</v>
      </c>
      <c r="K23" s="12">
        <v>0</v>
      </c>
      <c r="L23" s="7">
        <v>5.6999999999999996E-6</v>
      </c>
      <c r="N23" s="11">
        <v>0</v>
      </c>
      <c r="O23" s="12">
        <v>0.2258</v>
      </c>
      <c r="P23" s="26">
        <v>2258</v>
      </c>
      <c r="Q23" s="4">
        <v>10000</v>
      </c>
      <c r="R23" s="35">
        <v>268.2</v>
      </c>
      <c r="S23" s="12">
        <v>244</v>
      </c>
      <c r="T23" s="12">
        <v>28.11</v>
      </c>
      <c r="U23" s="35">
        <v>28.46</v>
      </c>
      <c r="V23" s="12">
        <v>2.4580000000000002</v>
      </c>
      <c r="W23" s="12">
        <v>0.95520000000000005</v>
      </c>
      <c r="X23" s="12">
        <v>0</v>
      </c>
      <c r="Y23" s="7">
        <v>7.4000000000000003E-6</v>
      </c>
    </row>
    <row r="24" spans="1:25" x14ac:dyDescent="0.4">
      <c r="A24" s="11">
        <v>1</v>
      </c>
      <c r="B24" s="12">
        <v>0.12740000000000001</v>
      </c>
      <c r="C24" s="26">
        <v>1274</v>
      </c>
      <c r="D24" s="4">
        <v>10000</v>
      </c>
      <c r="E24" s="12"/>
      <c r="F24" s="35">
        <v>347.5</v>
      </c>
      <c r="G24" s="41">
        <v>24.95</v>
      </c>
      <c r="H24" s="35">
        <v>18.39</v>
      </c>
      <c r="I24" s="12">
        <v>1.883</v>
      </c>
      <c r="J24" s="12">
        <v>0.97789999999999999</v>
      </c>
      <c r="K24" s="12">
        <v>0</v>
      </c>
      <c r="L24" s="7">
        <v>5.8000000000000004E-6</v>
      </c>
      <c r="N24" s="11">
        <v>1</v>
      </c>
      <c r="O24" s="12">
        <v>0.12740000000000001</v>
      </c>
      <c r="P24" s="26">
        <v>1274</v>
      </c>
      <c r="Q24" s="4">
        <v>10000</v>
      </c>
      <c r="R24" s="35">
        <v>204.2</v>
      </c>
      <c r="S24" s="12">
        <v>244</v>
      </c>
      <c r="T24" s="12">
        <v>24.95</v>
      </c>
      <c r="U24" s="35">
        <v>18.39</v>
      </c>
      <c r="V24" s="12">
        <v>1.883</v>
      </c>
      <c r="W24" s="12">
        <v>0.97789999999999999</v>
      </c>
      <c r="X24" s="12">
        <v>0</v>
      </c>
      <c r="Y24" s="7">
        <v>7.7000000000000008E-6</v>
      </c>
    </row>
    <row r="25" spans="1:25" x14ac:dyDescent="0.4">
      <c r="A25" s="11">
        <v>2</v>
      </c>
      <c r="B25" s="12">
        <v>6.08E-2</v>
      </c>
      <c r="C25" s="26">
        <v>608</v>
      </c>
      <c r="D25" s="4">
        <v>10000</v>
      </c>
      <c r="E25" s="12"/>
      <c r="F25" s="35">
        <v>314.5</v>
      </c>
      <c r="G25" s="41">
        <v>22.78</v>
      </c>
      <c r="H25" s="35">
        <v>11.49</v>
      </c>
      <c r="I25" s="12">
        <v>1.5089999999999999</v>
      </c>
      <c r="J25" s="12">
        <v>0.98939999999999995</v>
      </c>
      <c r="K25" s="12">
        <v>0</v>
      </c>
      <c r="L25" s="7">
        <v>6.1E-6</v>
      </c>
      <c r="N25" s="11">
        <v>2</v>
      </c>
      <c r="O25" s="12">
        <v>6.08E-2</v>
      </c>
      <c r="P25" s="26">
        <v>608</v>
      </c>
      <c r="Q25" s="4">
        <v>10000</v>
      </c>
      <c r="R25" s="35">
        <v>162.19999999999999</v>
      </c>
      <c r="S25" s="12">
        <v>244</v>
      </c>
      <c r="T25" s="12">
        <v>22.78</v>
      </c>
      <c r="U25" s="35">
        <v>11.49</v>
      </c>
      <c r="V25" s="12">
        <v>1.5089999999999999</v>
      </c>
      <c r="W25" s="12">
        <v>0.98939999999999995</v>
      </c>
      <c r="X25" s="12">
        <v>0</v>
      </c>
      <c r="Y25" s="7">
        <v>8.4999999999999999E-6</v>
      </c>
    </row>
    <row r="26" spans="1:25" x14ac:dyDescent="0.4">
      <c r="A26" s="11">
        <v>3</v>
      </c>
      <c r="B26" s="12">
        <v>2.5600000000000001E-2</v>
      </c>
      <c r="C26" s="26">
        <v>256</v>
      </c>
      <c r="D26" s="4">
        <v>10000</v>
      </c>
      <c r="E26" s="12"/>
      <c r="F26" s="35">
        <v>291.3</v>
      </c>
      <c r="G26" s="41">
        <v>21.02</v>
      </c>
      <c r="H26" s="35">
        <v>6.327</v>
      </c>
      <c r="I26" s="12">
        <v>1.238</v>
      </c>
      <c r="J26" s="12">
        <v>0.99629999999999996</v>
      </c>
      <c r="K26" s="12">
        <v>0</v>
      </c>
      <c r="L26" s="7">
        <v>6.7000000000000002E-6</v>
      </c>
      <c r="N26" s="11">
        <v>3</v>
      </c>
      <c r="O26" s="12">
        <v>2.5600000000000001E-2</v>
      </c>
      <c r="P26" s="26">
        <v>256</v>
      </c>
      <c r="Q26" s="4">
        <v>10000</v>
      </c>
      <c r="R26" s="35">
        <v>132.9</v>
      </c>
      <c r="S26" s="12">
        <v>244</v>
      </c>
      <c r="T26" s="12">
        <v>21.02</v>
      </c>
      <c r="U26" s="35">
        <v>6.327</v>
      </c>
      <c r="V26" s="12">
        <v>1.238</v>
      </c>
      <c r="W26" s="12">
        <v>0.99629999999999996</v>
      </c>
      <c r="X26" s="12">
        <v>0</v>
      </c>
      <c r="Y26" s="7">
        <v>7.7000000000000008E-6</v>
      </c>
    </row>
    <row r="27" spans="1:25" x14ac:dyDescent="0.4">
      <c r="A27" s="11">
        <v>4</v>
      </c>
      <c r="B27" s="12">
        <v>6.9220000000000002E-3</v>
      </c>
      <c r="C27" s="4">
        <v>200</v>
      </c>
      <c r="D27" s="26">
        <v>28892</v>
      </c>
      <c r="E27" s="12"/>
      <c r="F27" s="35">
        <v>278.10000000000002</v>
      </c>
      <c r="G27" s="41">
        <v>19.829999999999998</v>
      </c>
      <c r="H27" s="35">
        <v>3.1539999999999999</v>
      </c>
      <c r="I27" s="12">
        <v>1.0860000000000001</v>
      </c>
      <c r="J27" s="12">
        <v>0.99890000000000001</v>
      </c>
      <c r="K27" s="12">
        <v>0</v>
      </c>
      <c r="L27" s="7">
        <v>6.3339999999999998E-6</v>
      </c>
      <c r="N27" s="11">
        <v>4</v>
      </c>
      <c r="O27" s="12">
        <v>6.9220000000000002E-3</v>
      </c>
      <c r="P27" s="4">
        <v>200</v>
      </c>
      <c r="Q27" s="26">
        <v>28892</v>
      </c>
      <c r="R27" s="35">
        <v>115.8</v>
      </c>
      <c r="S27" s="12">
        <v>244</v>
      </c>
      <c r="T27" s="12">
        <v>19.829999999999998</v>
      </c>
      <c r="U27" s="35">
        <v>3.1539999999999999</v>
      </c>
      <c r="V27" s="12">
        <v>1.0860000000000001</v>
      </c>
      <c r="W27" s="12">
        <v>0.99890000000000001</v>
      </c>
      <c r="X27" s="12">
        <v>0</v>
      </c>
      <c r="Y27" s="7">
        <v>9.8300000000000008E-6</v>
      </c>
    </row>
    <row r="28" spans="1:25" x14ac:dyDescent="0.4">
      <c r="A28" s="11">
        <v>5</v>
      </c>
      <c r="B28" s="12">
        <v>1.1609999999999999E-3</v>
      </c>
      <c r="C28" s="4">
        <v>200</v>
      </c>
      <c r="D28" s="26">
        <v>172215</v>
      </c>
      <c r="E28" s="12"/>
      <c r="F28" s="35">
        <v>272.7</v>
      </c>
      <c r="G28" s="41">
        <v>19.12</v>
      </c>
      <c r="H28" s="35">
        <v>1.722</v>
      </c>
      <c r="I28" s="12">
        <v>1.024</v>
      </c>
      <c r="J28" s="12">
        <v>0.99980000000000002</v>
      </c>
      <c r="K28" s="12">
        <v>0</v>
      </c>
      <c r="L28" s="7">
        <v>6.2129999999999996E-6</v>
      </c>
      <c r="N28" s="11">
        <v>5</v>
      </c>
      <c r="O28" s="12">
        <v>1.1609999999999999E-3</v>
      </c>
      <c r="P28" s="4">
        <v>200</v>
      </c>
      <c r="Q28" s="26">
        <v>172215</v>
      </c>
      <c r="R28" s="35">
        <v>108.7</v>
      </c>
      <c r="S28" s="12">
        <v>244</v>
      </c>
      <c r="T28" s="12">
        <v>19.12</v>
      </c>
      <c r="U28" s="35">
        <v>1.722</v>
      </c>
      <c r="V28" s="12">
        <v>1.024</v>
      </c>
      <c r="W28" s="12">
        <v>0.99980000000000002</v>
      </c>
      <c r="X28" s="12">
        <v>0</v>
      </c>
      <c r="Y28" s="7">
        <v>7.3159999999999999E-6</v>
      </c>
    </row>
    <row r="29" spans="1:25" ht="14.25" thickBot="1" x14ac:dyDescent="0.45">
      <c r="A29" s="13">
        <v>6</v>
      </c>
      <c r="B29" s="8">
        <v>1.994E-4</v>
      </c>
      <c r="C29" s="9">
        <v>200</v>
      </c>
      <c r="D29" s="27">
        <v>1002920</v>
      </c>
      <c r="E29" s="8"/>
      <c r="F29" s="36">
        <v>270.89999999999998</v>
      </c>
      <c r="G29" s="42">
        <v>18.690000000000001</v>
      </c>
      <c r="H29" s="36">
        <v>1.1970000000000001</v>
      </c>
      <c r="I29" s="8">
        <v>1.0049999999999999</v>
      </c>
      <c r="J29" s="8">
        <v>1</v>
      </c>
      <c r="K29" s="8">
        <v>0</v>
      </c>
      <c r="L29" s="10">
        <v>4.6020000000000002E-6</v>
      </c>
      <c r="N29" s="13">
        <v>6</v>
      </c>
      <c r="O29" s="8">
        <v>1.994E-4</v>
      </c>
      <c r="P29" s="9">
        <v>200</v>
      </c>
      <c r="Q29" s="27">
        <v>1002920</v>
      </c>
      <c r="R29" s="36">
        <v>106.4</v>
      </c>
      <c r="S29" s="8">
        <v>244</v>
      </c>
      <c r="T29" s="8">
        <v>18.690000000000001</v>
      </c>
      <c r="U29" s="36">
        <v>1.1970000000000001</v>
      </c>
      <c r="V29" s="8">
        <v>1.0049999999999999</v>
      </c>
      <c r="W29" s="8">
        <v>1</v>
      </c>
      <c r="X29" s="8">
        <v>0</v>
      </c>
      <c r="Y29" s="10">
        <v>6.4529999999999999E-6</v>
      </c>
    </row>
    <row r="31" spans="1:25" ht="14.25" thickBot="1" x14ac:dyDescent="0.45">
      <c r="A31" t="s">
        <v>49</v>
      </c>
      <c r="N31" t="s">
        <v>48</v>
      </c>
    </row>
    <row r="32" spans="1:25" x14ac:dyDescent="0.4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21</v>
      </c>
      <c r="G32" s="2" t="s">
        <v>15</v>
      </c>
      <c r="H32" s="2" t="s">
        <v>7</v>
      </c>
      <c r="I32" s="2" t="s">
        <v>27</v>
      </c>
      <c r="J32" s="2" t="s">
        <v>20</v>
      </c>
      <c r="K32" s="2" t="s">
        <v>26</v>
      </c>
      <c r="L32" s="3" t="s">
        <v>10</v>
      </c>
      <c r="N32" s="1" t="s">
        <v>16</v>
      </c>
      <c r="O32" s="2" t="s">
        <v>11</v>
      </c>
      <c r="P32" s="2" t="s">
        <v>12</v>
      </c>
      <c r="Q32" s="2" t="s">
        <v>13</v>
      </c>
      <c r="R32" s="2" t="s">
        <v>14</v>
      </c>
      <c r="S32" s="2" t="s">
        <v>21</v>
      </c>
      <c r="T32" s="2" t="s">
        <v>15</v>
      </c>
      <c r="U32" s="2" t="s">
        <v>7</v>
      </c>
      <c r="V32" s="2" t="s">
        <v>27</v>
      </c>
      <c r="W32" s="2" t="s">
        <v>20</v>
      </c>
      <c r="X32" s="2" t="s">
        <v>26</v>
      </c>
      <c r="Y32" s="3" t="s">
        <v>10</v>
      </c>
    </row>
    <row r="33" spans="1:25" x14ac:dyDescent="0.4">
      <c r="A33" s="11">
        <v>0</v>
      </c>
      <c r="B33" s="12">
        <v>0.23330000000000001</v>
      </c>
      <c r="C33" s="26">
        <v>2333</v>
      </c>
      <c r="D33" s="4">
        <v>10000</v>
      </c>
      <c r="E33" s="12"/>
      <c r="F33" s="35">
        <v>307.7</v>
      </c>
      <c r="G33" s="39">
        <v>23.36</v>
      </c>
      <c r="H33" s="35">
        <v>11.75</v>
      </c>
      <c r="I33" s="12">
        <v>1.365</v>
      </c>
      <c r="J33" s="12">
        <v>0.94489999999999996</v>
      </c>
      <c r="K33" s="12">
        <v>2.5999999999999999E-3</v>
      </c>
      <c r="L33" s="7">
        <v>5.2000000000000002E-6</v>
      </c>
      <c r="N33" s="11">
        <v>0</v>
      </c>
      <c r="O33" s="12">
        <v>0.23330000000000001</v>
      </c>
      <c r="P33" s="26">
        <v>2333</v>
      </c>
      <c r="Q33" s="4">
        <v>10000</v>
      </c>
      <c r="R33" s="35">
        <v>154.5</v>
      </c>
      <c r="S33" s="12">
        <v>244</v>
      </c>
      <c r="T33" s="12">
        <v>23.36</v>
      </c>
      <c r="U33" s="35">
        <v>11.75</v>
      </c>
      <c r="V33" s="12">
        <v>1.365</v>
      </c>
      <c r="W33" s="12">
        <v>0.94489999999999996</v>
      </c>
      <c r="X33" s="12">
        <v>2.5999999999999999E-3</v>
      </c>
      <c r="Y33" s="7">
        <v>6.9E-6</v>
      </c>
    </row>
    <row r="34" spans="1:25" x14ac:dyDescent="0.4">
      <c r="A34" s="11">
        <v>1</v>
      </c>
      <c r="B34" s="12">
        <v>0.13059999999999999</v>
      </c>
      <c r="C34" s="26">
        <v>1306</v>
      </c>
      <c r="D34" s="4">
        <v>10000</v>
      </c>
      <c r="E34" s="12"/>
      <c r="F34" s="35">
        <v>295.7</v>
      </c>
      <c r="G34" s="39">
        <v>22.27</v>
      </c>
      <c r="H34" s="35">
        <v>8.6519999999999992</v>
      </c>
      <c r="I34" s="12">
        <v>1.256</v>
      </c>
      <c r="J34" s="12">
        <v>0.9718</v>
      </c>
      <c r="K34" s="12">
        <v>2E-3</v>
      </c>
      <c r="L34" s="7">
        <v>5.5999999999999997E-6</v>
      </c>
      <c r="N34" s="11">
        <v>1</v>
      </c>
      <c r="O34" s="12">
        <v>0.13059999999999999</v>
      </c>
      <c r="P34" s="26">
        <v>1306</v>
      </c>
      <c r="Q34" s="4">
        <v>10000</v>
      </c>
      <c r="R34" s="35">
        <v>139.6</v>
      </c>
      <c r="S34" s="12">
        <v>244</v>
      </c>
      <c r="T34" s="12">
        <v>22.27</v>
      </c>
      <c r="U34" s="35">
        <v>8.6519999999999992</v>
      </c>
      <c r="V34" s="12">
        <v>1.256</v>
      </c>
      <c r="W34" s="12">
        <v>0.9718</v>
      </c>
      <c r="X34" s="12">
        <v>2E-3</v>
      </c>
      <c r="Y34" s="7">
        <v>6.9E-6</v>
      </c>
    </row>
    <row r="35" spans="1:25" x14ac:dyDescent="0.4">
      <c r="A35" s="11">
        <v>2</v>
      </c>
      <c r="B35" s="12">
        <v>6.3200000000000006E-2</v>
      </c>
      <c r="C35" s="26">
        <v>632</v>
      </c>
      <c r="D35" s="4">
        <v>10000</v>
      </c>
      <c r="E35" s="12"/>
      <c r="F35" s="35">
        <v>286.5</v>
      </c>
      <c r="G35" s="39">
        <v>21.33</v>
      </c>
      <c r="H35" s="35">
        <v>6.0960000000000001</v>
      </c>
      <c r="I35" s="12">
        <v>1.1679999999999999</v>
      </c>
      <c r="J35" s="12">
        <v>0.98699999999999999</v>
      </c>
      <c r="K35" s="12">
        <v>8.0000000000000004E-4</v>
      </c>
      <c r="L35" s="7">
        <v>6.1E-6</v>
      </c>
      <c r="N35" s="11">
        <v>2</v>
      </c>
      <c r="O35" s="12">
        <v>6.3200000000000006E-2</v>
      </c>
      <c r="P35" s="26">
        <v>632</v>
      </c>
      <c r="Q35" s="4">
        <v>10000</v>
      </c>
      <c r="R35" s="35">
        <v>127.6</v>
      </c>
      <c r="S35" s="12">
        <v>244</v>
      </c>
      <c r="T35" s="12">
        <v>21.33</v>
      </c>
      <c r="U35" s="35">
        <v>6.0960000000000001</v>
      </c>
      <c r="V35" s="12">
        <v>1.1679999999999999</v>
      </c>
      <c r="W35" s="12">
        <v>0.98699999999999999</v>
      </c>
      <c r="X35" s="12">
        <v>8.0000000000000004E-4</v>
      </c>
      <c r="Y35" s="7">
        <v>1.0499999999999999E-5</v>
      </c>
    </row>
    <row r="36" spans="1:25" x14ac:dyDescent="0.4">
      <c r="A36" s="11">
        <v>3</v>
      </c>
      <c r="B36" s="12">
        <v>2.63E-2</v>
      </c>
      <c r="C36" s="26">
        <v>263</v>
      </c>
      <c r="D36" s="4">
        <v>10000</v>
      </c>
      <c r="E36" s="12"/>
      <c r="F36" s="35">
        <v>279.3</v>
      </c>
      <c r="G36" s="39">
        <v>20.41</v>
      </c>
      <c r="H36" s="35">
        <v>3.97</v>
      </c>
      <c r="I36" s="12">
        <v>1.089</v>
      </c>
      <c r="J36" s="12">
        <v>0.99550000000000005</v>
      </c>
      <c r="K36" s="12">
        <v>1E-4</v>
      </c>
      <c r="L36" s="7">
        <v>4.6999999999999999E-6</v>
      </c>
      <c r="N36" s="11">
        <v>3</v>
      </c>
      <c r="O36" s="12">
        <v>2.63E-2</v>
      </c>
      <c r="P36" s="26">
        <v>263</v>
      </c>
      <c r="Q36" s="4">
        <v>10000</v>
      </c>
      <c r="R36" s="35">
        <v>117.9</v>
      </c>
      <c r="S36" s="12">
        <v>244</v>
      </c>
      <c r="T36" s="12">
        <v>20.41</v>
      </c>
      <c r="U36" s="35">
        <v>3.97</v>
      </c>
      <c r="V36" s="12">
        <v>1.089</v>
      </c>
      <c r="W36" s="12">
        <v>0.99550000000000005</v>
      </c>
      <c r="X36" s="12">
        <v>1E-4</v>
      </c>
      <c r="Y36" s="7">
        <v>8.3000000000000002E-6</v>
      </c>
    </row>
    <row r="37" spans="1:25" x14ac:dyDescent="0.4">
      <c r="A37" s="11">
        <v>4</v>
      </c>
      <c r="B37" s="12">
        <v>7.0089999999999996E-3</v>
      </c>
      <c r="C37" s="4">
        <v>200</v>
      </c>
      <c r="D37" s="26">
        <v>28536</v>
      </c>
      <c r="E37" s="12"/>
      <c r="F37" s="35">
        <v>274.3</v>
      </c>
      <c r="G37" s="39">
        <v>19.63</v>
      </c>
      <c r="H37" s="35">
        <v>2.3940000000000001</v>
      </c>
      <c r="I37" s="12">
        <v>1.04</v>
      </c>
      <c r="J37" s="12">
        <v>0.99870000000000003</v>
      </c>
      <c r="K37" s="12">
        <v>0</v>
      </c>
      <c r="L37" s="7">
        <v>5.502E-6</v>
      </c>
      <c r="N37" s="11">
        <v>4</v>
      </c>
      <c r="O37" s="12">
        <v>7.0089999999999996E-3</v>
      </c>
      <c r="P37" s="4">
        <v>200</v>
      </c>
      <c r="Q37" s="26">
        <v>28536</v>
      </c>
      <c r="R37" s="35">
        <v>111.1</v>
      </c>
      <c r="S37" s="12">
        <v>244</v>
      </c>
      <c r="T37" s="12">
        <v>19.63</v>
      </c>
      <c r="U37" s="35">
        <v>2.3940000000000001</v>
      </c>
      <c r="V37" s="12">
        <v>1.04</v>
      </c>
      <c r="W37" s="12">
        <v>0.99870000000000003</v>
      </c>
      <c r="X37" s="12">
        <v>0</v>
      </c>
      <c r="Y37" s="7">
        <v>7.5689999999999999E-6</v>
      </c>
    </row>
    <row r="38" spans="1:25" x14ac:dyDescent="0.4">
      <c r="A38" s="11">
        <v>5</v>
      </c>
      <c r="B38" s="12">
        <v>1.2160000000000001E-3</v>
      </c>
      <c r="C38" s="4">
        <v>200</v>
      </c>
      <c r="D38" s="26">
        <v>164471</v>
      </c>
      <c r="E38" s="12"/>
      <c r="F38" s="35">
        <v>271.89999999999998</v>
      </c>
      <c r="G38" s="39">
        <v>19.079999999999998</v>
      </c>
      <c r="H38" s="35">
        <v>1.556</v>
      </c>
      <c r="I38" s="12">
        <v>1.014</v>
      </c>
      <c r="J38" s="12">
        <v>0.99980000000000002</v>
      </c>
      <c r="K38" s="12">
        <v>1.216E-5</v>
      </c>
      <c r="L38" s="7">
        <v>5.8549999999999998E-6</v>
      </c>
      <c r="N38" s="11">
        <v>5</v>
      </c>
      <c r="O38" s="12">
        <v>1.2160000000000001E-3</v>
      </c>
      <c r="P38" s="4">
        <v>200</v>
      </c>
      <c r="Q38" s="26">
        <v>164471</v>
      </c>
      <c r="R38" s="35">
        <v>107.8</v>
      </c>
      <c r="S38" s="12">
        <v>244</v>
      </c>
      <c r="T38" s="12">
        <v>19.079999999999998</v>
      </c>
      <c r="U38" s="35">
        <v>1.556</v>
      </c>
      <c r="V38" s="12">
        <v>1.014</v>
      </c>
      <c r="W38" s="12">
        <v>0.99980000000000002</v>
      </c>
      <c r="X38" s="12">
        <v>1.216E-5</v>
      </c>
      <c r="Y38" s="7">
        <v>8.2449999999999998E-6</v>
      </c>
    </row>
    <row r="39" spans="1:25" ht="14.25" thickBot="1" x14ac:dyDescent="0.45">
      <c r="A39" s="13">
        <v>6</v>
      </c>
      <c r="B39" s="8">
        <v>2.1139999999999999E-4</v>
      </c>
      <c r="C39" s="9">
        <v>200</v>
      </c>
      <c r="D39" s="27">
        <v>945874</v>
      </c>
      <c r="E39" s="8"/>
      <c r="F39" s="36">
        <v>270.8</v>
      </c>
      <c r="G39" s="15">
        <v>18.68</v>
      </c>
      <c r="H39" s="36">
        <v>1.173</v>
      </c>
      <c r="I39" s="8">
        <v>1.004</v>
      </c>
      <c r="J39" s="8">
        <v>1</v>
      </c>
      <c r="K39" s="8">
        <v>2.114E-6</v>
      </c>
      <c r="L39" s="10">
        <v>4.6929999999999998E-6</v>
      </c>
      <c r="N39" s="13">
        <v>6</v>
      </c>
      <c r="O39" s="8">
        <v>2.1139999999999999E-4</v>
      </c>
      <c r="P39" s="9">
        <v>200</v>
      </c>
      <c r="Q39" s="27">
        <v>945874</v>
      </c>
      <c r="R39" s="36">
        <v>106.2</v>
      </c>
      <c r="S39" s="8">
        <v>244</v>
      </c>
      <c r="T39" s="8">
        <v>18.68</v>
      </c>
      <c r="U39" s="36">
        <v>1.173</v>
      </c>
      <c r="V39" s="8">
        <v>1.004</v>
      </c>
      <c r="W39" s="8">
        <v>1</v>
      </c>
      <c r="X39" s="8">
        <v>2.114E-6</v>
      </c>
      <c r="Y39" s="10">
        <v>6.64E-6</v>
      </c>
    </row>
    <row r="41" spans="1:25" ht="14.25" thickBot="1" x14ac:dyDescent="0.45">
      <c r="A41" t="s">
        <v>54</v>
      </c>
      <c r="N41" t="s">
        <v>53</v>
      </c>
    </row>
    <row r="42" spans="1:25" x14ac:dyDescent="0.4">
      <c r="A42" s="1" t="s">
        <v>16</v>
      </c>
      <c r="B42" s="2" t="s">
        <v>11</v>
      </c>
      <c r="C42" s="2" t="s">
        <v>12</v>
      </c>
      <c r="D42" s="2" t="s">
        <v>13</v>
      </c>
      <c r="E42" s="2" t="s">
        <v>14</v>
      </c>
      <c r="F42" s="2"/>
      <c r="G42" s="2" t="s">
        <v>15</v>
      </c>
      <c r="H42" s="2" t="s">
        <v>7</v>
      </c>
      <c r="I42" s="2"/>
      <c r="J42" s="2" t="s">
        <v>20</v>
      </c>
      <c r="K42" s="2"/>
      <c r="L42" s="3" t="s">
        <v>10</v>
      </c>
      <c r="N42" s="1" t="s">
        <v>16</v>
      </c>
      <c r="O42" s="2" t="s">
        <v>11</v>
      </c>
      <c r="P42" s="2" t="s">
        <v>12</v>
      </c>
      <c r="Q42" s="2" t="s">
        <v>13</v>
      </c>
      <c r="R42" s="2" t="s">
        <v>14</v>
      </c>
      <c r="S42" s="2"/>
      <c r="T42" s="2" t="s">
        <v>15</v>
      </c>
      <c r="U42" s="2" t="s">
        <v>7</v>
      </c>
      <c r="V42" s="2"/>
      <c r="W42" s="2" t="s">
        <v>20</v>
      </c>
      <c r="X42" s="2"/>
      <c r="Y42" s="3" t="s">
        <v>10</v>
      </c>
    </row>
    <row r="43" spans="1:25" x14ac:dyDescent="0.4">
      <c r="A43" s="11">
        <v>0</v>
      </c>
      <c r="B43" s="12">
        <v>0.22559999999999999</v>
      </c>
      <c r="C43" s="26">
        <v>2256</v>
      </c>
      <c r="D43" s="4">
        <v>10000</v>
      </c>
      <c r="E43" s="35">
        <v>249.5</v>
      </c>
      <c r="F43" s="12"/>
      <c r="G43" s="12">
        <v>29.97</v>
      </c>
      <c r="H43" s="12">
        <v>5.399</v>
      </c>
      <c r="I43" s="12"/>
      <c r="J43" s="12">
        <v>0.92120000000000002</v>
      </c>
      <c r="K43" s="12"/>
      <c r="L43" s="7">
        <v>3.8999999999999999E-6</v>
      </c>
      <c r="N43" s="11">
        <v>0</v>
      </c>
      <c r="O43" s="12">
        <v>0.2324</v>
      </c>
      <c r="P43" s="26">
        <v>2324</v>
      </c>
      <c r="Q43" s="4">
        <v>10000</v>
      </c>
      <c r="R43" s="12">
        <v>208.2</v>
      </c>
      <c r="S43" s="12"/>
      <c r="T43" s="12">
        <v>44.07</v>
      </c>
      <c r="U43" s="35">
        <v>2.3730000000000002</v>
      </c>
      <c r="V43" s="12"/>
      <c r="W43" s="12">
        <v>0.99550000000000005</v>
      </c>
      <c r="X43" s="12"/>
      <c r="Y43" s="7">
        <v>3.4999999999999999E-6</v>
      </c>
    </row>
    <row r="44" spans="1:25" x14ac:dyDescent="0.4">
      <c r="A44" s="11">
        <v>1</v>
      </c>
      <c r="B44" s="12">
        <v>0.1273</v>
      </c>
      <c r="C44" s="26">
        <v>1273</v>
      </c>
      <c r="D44" s="4">
        <v>10000</v>
      </c>
      <c r="E44" s="35">
        <v>227.2</v>
      </c>
      <c r="F44" s="12"/>
      <c r="G44" s="12">
        <v>20.39</v>
      </c>
      <c r="H44" s="12">
        <v>3.8079999999999998</v>
      </c>
      <c r="I44" s="12"/>
      <c r="J44" s="12">
        <v>0.95730000000000004</v>
      </c>
      <c r="K44" s="12"/>
      <c r="L44" s="7">
        <v>3.9999999999999998E-6</v>
      </c>
      <c r="N44" s="11">
        <v>1</v>
      </c>
      <c r="O44" s="12">
        <v>0.13339999999999999</v>
      </c>
      <c r="P44" s="26">
        <v>1334</v>
      </c>
      <c r="Q44" s="4">
        <v>10000</v>
      </c>
      <c r="R44" s="12">
        <v>203.7</v>
      </c>
      <c r="S44" s="12"/>
      <c r="T44" s="12">
        <v>41.87</v>
      </c>
      <c r="U44" s="35">
        <v>2.0339999999999998</v>
      </c>
      <c r="V44" s="12"/>
      <c r="W44" s="12">
        <v>0.99729999999999996</v>
      </c>
      <c r="X44" s="12"/>
      <c r="Y44" s="7">
        <v>3.4999999999999999E-6</v>
      </c>
    </row>
    <row r="45" spans="1:25" x14ac:dyDescent="0.4">
      <c r="A45" s="11">
        <v>2</v>
      </c>
      <c r="B45" s="12">
        <v>6.0999999999999999E-2</v>
      </c>
      <c r="C45" s="26">
        <v>610</v>
      </c>
      <c r="D45" s="4">
        <v>10000</v>
      </c>
      <c r="E45" s="35">
        <v>211.6</v>
      </c>
      <c r="F45" s="12"/>
      <c r="G45" s="12">
        <v>12.97</v>
      </c>
      <c r="H45" s="12">
        <v>2.5960000000000001</v>
      </c>
      <c r="I45" s="12"/>
      <c r="J45" s="12">
        <v>0.98029999999999995</v>
      </c>
      <c r="K45" s="12"/>
      <c r="L45" s="7">
        <v>3.9999999999999998E-6</v>
      </c>
      <c r="N45" s="11">
        <v>2</v>
      </c>
      <c r="O45" s="12">
        <v>6.13E-2</v>
      </c>
      <c r="P45" s="26">
        <v>613</v>
      </c>
      <c r="Q45" s="4">
        <v>10000</v>
      </c>
      <c r="R45" s="12">
        <v>201</v>
      </c>
      <c r="S45" s="12"/>
      <c r="T45" s="12">
        <v>40.159999999999997</v>
      </c>
      <c r="U45" s="35">
        <v>1.7729999999999999</v>
      </c>
      <c r="V45" s="12"/>
      <c r="W45" s="12">
        <v>0.99690000000000001</v>
      </c>
      <c r="X45" s="12"/>
      <c r="Y45" s="7">
        <v>4.0999999999999997E-6</v>
      </c>
    </row>
    <row r="46" spans="1:25" x14ac:dyDescent="0.4">
      <c r="A46" s="11">
        <v>3</v>
      </c>
      <c r="B46" s="12">
        <v>2.5499999999999998E-2</v>
      </c>
      <c r="C46" s="26">
        <v>255</v>
      </c>
      <c r="D46" s="4">
        <v>10000</v>
      </c>
      <c r="E46" s="35">
        <v>202.6</v>
      </c>
      <c r="F46" s="12"/>
      <c r="G46" s="12">
        <v>7.5380000000000003</v>
      </c>
      <c r="H46" s="12">
        <v>1.7529999999999999</v>
      </c>
      <c r="I46" s="12"/>
      <c r="J46" s="12">
        <v>0.99229999999999996</v>
      </c>
      <c r="K46" s="12"/>
      <c r="L46" s="7">
        <v>4.4000000000000002E-6</v>
      </c>
      <c r="N46" s="11">
        <v>3</v>
      </c>
      <c r="O46" s="12">
        <v>2.5399999999999999E-2</v>
      </c>
      <c r="P46" s="26">
        <v>254</v>
      </c>
      <c r="Q46" s="4">
        <v>10000</v>
      </c>
      <c r="R46" s="12">
        <v>198.7</v>
      </c>
      <c r="S46" s="12"/>
      <c r="T46" s="12">
        <v>38.06</v>
      </c>
      <c r="U46" s="35">
        <v>1.4510000000000001</v>
      </c>
      <c r="V46" s="12"/>
      <c r="W46" s="12">
        <v>0.99880000000000002</v>
      </c>
      <c r="X46" s="12"/>
      <c r="Y46" s="7">
        <v>3.7000000000000002E-6</v>
      </c>
    </row>
    <row r="47" spans="1:25" x14ac:dyDescent="0.4">
      <c r="A47" s="11">
        <v>4</v>
      </c>
      <c r="B47" s="12">
        <v>6.9220000000000002E-3</v>
      </c>
      <c r="C47" s="4">
        <v>200</v>
      </c>
      <c r="D47" s="26">
        <v>28892</v>
      </c>
      <c r="E47" s="35">
        <v>196.7</v>
      </c>
      <c r="F47" s="12"/>
      <c r="G47" s="12">
        <v>3.95</v>
      </c>
      <c r="H47" s="12">
        <v>1.242</v>
      </c>
      <c r="I47" s="12"/>
      <c r="J47" s="12">
        <v>0.99839999999999995</v>
      </c>
      <c r="K47" s="12"/>
      <c r="L47" s="7">
        <v>3.5650000000000002E-6</v>
      </c>
      <c r="N47" s="11">
        <v>4</v>
      </c>
      <c r="O47" s="12">
        <v>6.966E-3</v>
      </c>
      <c r="P47" s="4">
        <v>200</v>
      </c>
      <c r="Q47" s="26">
        <v>28712</v>
      </c>
      <c r="R47" s="12">
        <v>196.3</v>
      </c>
      <c r="S47" s="12"/>
      <c r="T47" s="12">
        <v>36.43</v>
      </c>
      <c r="U47" s="35">
        <v>1.216</v>
      </c>
      <c r="V47" s="12"/>
      <c r="W47" s="12">
        <v>0.99939999999999996</v>
      </c>
      <c r="X47" s="12"/>
      <c r="Y47" s="7">
        <v>3.9009999999999996E-6</v>
      </c>
    </row>
    <row r="48" spans="1:25" x14ac:dyDescent="0.4">
      <c r="A48" s="11">
        <v>5</v>
      </c>
      <c r="B48" s="12">
        <v>1.1659999999999999E-3</v>
      </c>
      <c r="C48" s="4">
        <v>200</v>
      </c>
      <c r="D48" s="26">
        <v>171580</v>
      </c>
      <c r="E48" s="35">
        <v>195.4</v>
      </c>
      <c r="F48" s="12"/>
      <c r="G48" s="12">
        <v>2.3639999999999999</v>
      </c>
      <c r="H48" s="12">
        <v>1.0609999999999999</v>
      </c>
      <c r="I48" s="12"/>
      <c r="J48" s="12">
        <v>0.99970000000000003</v>
      </c>
      <c r="K48" s="12"/>
      <c r="L48" s="7">
        <v>4.0330000000000002E-6</v>
      </c>
      <c r="N48" s="11">
        <v>5</v>
      </c>
      <c r="O48" s="12">
        <v>1.173E-3</v>
      </c>
      <c r="P48" s="4">
        <v>200</v>
      </c>
      <c r="Q48" s="26">
        <v>170538</v>
      </c>
      <c r="R48" s="12">
        <v>195.6</v>
      </c>
      <c r="S48" s="12"/>
      <c r="T48" s="12">
        <v>35.380000000000003</v>
      </c>
      <c r="U48" s="35">
        <v>1.083</v>
      </c>
      <c r="V48" s="12"/>
      <c r="W48" s="12">
        <v>0.99990000000000001</v>
      </c>
      <c r="X48" s="12"/>
      <c r="Y48" s="7">
        <v>4.5850000000000001E-6</v>
      </c>
    </row>
    <row r="49" spans="1:25" ht="14.25" thickBot="1" x14ac:dyDescent="0.45">
      <c r="A49" s="13">
        <v>6</v>
      </c>
      <c r="B49" s="8">
        <v>2.0230000000000001E-4</v>
      </c>
      <c r="C49" s="9">
        <v>200</v>
      </c>
      <c r="D49" s="27">
        <v>988524</v>
      </c>
      <c r="E49" s="36">
        <v>194.9</v>
      </c>
      <c r="F49" s="9"/>
      <c r="G49" s="8">
        <v>1.64</v>
      </c>
      <c r="H49" s="8">
        <v>1.01</v>
      </c>
      <c r="I49" s="9"/>
      <c r="J49" s="8">
        <v>1</v>
      </c>
      <c r="K49" s="9"/>
      <c r="L49" s="10">
        <v>3.546E-6</v>
      </c>
      <c r="N49" s="13">
        <v>6</v>
      </c>
      <c r="O49" s="8">
        <v>2.1570000000000001E-4</v>
      </c>
      <c r="P49" s="9">
        <v>200</v>
      </c>
      <c r="Q49" s="27">
        <v>927360</v>
      </c>
      <c r="R49" s="8">
        <v>195</v>
      </c>
      <c r="S49" s="8"/>
      <c r="T49" s="8">
        <v>34.76</v>
      </c>
      <c r="U49" s="36">
        <v>1.022</v>
      </c>
      <c r="V49" s="8"/>
      <c r="W49" s="8">
        <v>1</v>
      </c>
      <c r="X49" s="8"/>
      <c r="Y49" s="10">
        <v>3.5829999999999998E-6</v>
      </c>
    </row>
    <row r="51" spans="1:25" ht="14.25" thickBot="1" x14ac:dyDescent="0.45">
      <c r="A51" t="s">
        <v>55</v>
      </c>
      <c r="H51" s="5"/>
      <c r="I51" s="5"/>
      <c r="N51" t="s">
        <v>57</v>
      </c>
    </row>
    <row r="52" spans="1:25" x14ac:dyDescent="0.4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/>
      <c r="G52" s="2" t="s">
        <v>15</v>
      </c>
      <c r="H52" s="2" t="s">
        <v>7</v>
      </c>
      <c r="I52" s="2"/>
      <c r="J52" s="2" t="s">
        <v>20</v>
      </c>
      <c r="K52" s="2"/>
      <c r="L52" s="3" t="s">
        <v>10</v>
      </c>
      <c r="N52" s="1" t="s">
        <v>16</v>
      </c>
      <c r="O52" s="2" t="s">
        <v>11</v>
      </c>
      <c r="P52" s="2" t="s">
        <v>12</v>
      </c>
      <c r="Q52" s="2" t="s">
        <v>13</v>
      </c>
      <c r="R52" s="2" t="s">
        <v>14</v>
      </c>
      <c r="S52" s="2"/>
      <c r="T52" s="2" t="s">
        <v>15</v>
      </c>
      <c r="U52" s="2" t="s">
        <v>7</v>
      </c>
      <c r="V52" s="2"/>
      <c r="W52" s="2" t="s">
        <v>20</v>
      </c>
      <c r="X52" s="2"/>
      <c r="Y52" s="3" t="s">
        <v>10</v>
      </c>
    </row>
    <row r="53" spans="1:25" x14ac:dyDescent="0.4">
      <c r="A53" s="11">
        <v>0</v>
      </c>
      <c r="B53" s="12">
        <v>0.22589999999999999</v>
      </c>
      <c r="C53" s="26">
        <v>2259</v>
      </c>
      <c r="D53" s="4">
        <v>10000</v>
      </c>
      <c r="E53" s="12">
        <v>353.5</v>
      </c>
      <c r="F53" s="12"/>
      <c r="G53" s="12">
        <v>54.26</v>
      </c>
      <c r="H53" s="12">
        <v>11.92</v>
      </c>
      <c r="I53" s="12"/>
      <c r="J53" s="12">
        <v>0</v>
      </c>
      <c r="K53" s="12"/>
      <c r="L53" s="7">
        <v>6.1999999999999999E-6</v>
      </c>
      <c r="N53" s="11">
        <v>0</v>
      </c>
      <c r="O53" s="12">
        <v>0.22559999999999999</v>
      </c>
      <c r="P53" s="26">
        <v>2256</v>
      </c>
      <c r="Q53" s="4">
        <v>10000</v>
      </c>
      <c r="R53" s="12">
        <v>636</v>
      </c>
      <c r="S53" s="12"/>
      <c r="T53" s="12">
        <v>166</v>
      </c>
      <c r="U53" s="37">
        <v>29</v>
      </c>
      <c r="V53" s="12"/>
      <c r="W53" s="12">
        <v>0</v>
      </c>
      <c r="X53" s="12"/>
      <c r="Y53" s="7">
        <v>6.0000000000000002E-6</v>
      </c>
    </row>
    <row r="54" spans="1:25" x14ac:dyDescent="0.4">
      <c r="A54" s="11">
        <v>1</v>
      </c>
      <c r="B54" s="12">
        <v>0.12740000000000001</v>
      </c>
      <c r="C54" s="26">
        <v>1274</v>
      </c>
      <c r="D54" s="4">
        <v>10000</v>
      </c>
      <c r="E54" s="12">
        <v>350.2</v>
      </c>
      <c r="F54" s="12"/>
      <c r="G54" s="12">
        <v>53.64</v>
      </c>
      <c r="H54" s="12">
        <v>11.79</v>
      </c>
      <c r="I54" s="12"/>
      <c r="J54" s="12">
        <v>0</v>
      </c>
      <c r="K54" s="12"/>
      <c r="L54" s="7">
        <v>7.0999999999999998E-6</v>
      </c>
      <c r="N54" s="11">
        <v>1</v>
      </c>
      <c r="O54" s="12">
        <v>0.1273</v>
      </c>
      <c r="P54" s="26">
        <v>1273</v>
      </c>
      <c r="Q54" s="4">
        <v>10000</v>
      </c>
      <c r="R54" s="12">
        <v>634.9</v>
      </c>
      <c r="S54" s="12"/>
      <c r="T54" s="12">
        <v>166.3</v>
      </c>
      <c r="U54" s="37">
        <v>29</v>
      </c>
      <c r="V54" s="12"/>
      <c r="W54" s="12">
        <v>0</v>
      </c>
      <c r="X54" s="12"/>
      <c r="Y54" s="7">
        <v>5.9000000000000003E-6</v>
      </c>
    </row>
    <row r="55" spans="1:25" x14ac:dyDescent="0.4">
      <c r="A55" s="11">
        <v>2</v>
      </c>
      <c r="B55" s="12">
        <v>6.0999999999999999E-2</v>
      </c>
      <c r="C55" s="26">
        <v>610</v>
      </c>
      <c r="D55" s="4">
        <v>10000</v>
      </c>
      <c r="E55" s="12">
        <v>347.7</v>
      </c>
      <c r="F55" s="12"/>
      <c r="G55" s="12">
        <v>52.9</v>
      </c>
      <c r="H55" s="12">
        <v>11.64</v>
      </c>
      <c r="I55" s="12"/>
      <c r="J55" s="12">
        <v>0</v>
      </c>
      <c r="K55" s="12"/>
      <c r="L55" s="7">
        <v>7.9000000000000006E-6</v>
      </c>
      <c r="N55" s="11">
        <v>2</v>
      </c>
      <c r="O55" s="12">
        <v>6.0999999999999999E-2</v>
      </c>
      <c r="P55" s="26">
        <v>610</v>
      </c>
      <c r="Q55" s="4">
        <v>10000</v>
      </c>
      <c r="R55" s="12">
        <v>634.5</v>
      </c>
      <c r="S55" s="12"/>
      <c r="T55" s="12">
        <v>166.6</v>
      </c>
      <c r="U55" s="37">
        <v>29</v>
      </c>
      <c r="V55" s="12"/>
      <c r="W55" s="12">
        <v>0</v>
      </c>
      <c r="X55" s="12"/>
      <c r="Y55" s="7">
        <v>6.9E-6</v>
      </c>
    </row>
    <row r="56" spans="1:25" x14ac:dyDescent="0.4">
      <c r="A56" s="11">
        <v>3</v>
      </c>
      <c r="B56" s="12">
        <v>2.5499999999999998E-2</v>
      </c>
      <c r="C56" s="26">
        <v>255</v>
      </c>
      <c r="D56" s="4">
        <v>10000</v>
      </c>
      <c r="E56" s="12">
        <v>347.4</v>
      </c>
      <c r="F56" s="12"/>
      <c r="G56" s="12">
        <v>52.58</v>
      </c>
      <c r="H56" s="12">
        <v>11.56</v>
      </c>
      <c r="I56" s="12"/>
      <c r="J56" s="12">
        <v>0</v>
      </c>
      <c r="K56" s="12"/>
      <c r="L56" s="7">
        <v>6.8000000000000001E-6</v>
      </c>
      <c r="N56" s="11">
        <v>3</v>
      </c>
      <c r="O56" s="12">
        <v>2.5499999999999998E-2</v>
      </c>
      <c r="P56" s="26">
        <v>255</v>
      </c>
      <c r="Q56" s="4">
        <v>10000</v>
      </c>
      <c r="R56" s="12">
        <v>635.29999999999995</v>
      </c>
      <c r="S56" s="12"/>
      <c r="T56" s="12">
        <v>166.9</v>
      </c>
      <c r="U56" s="37">
        <v>29</v>
      </c>
      <c r="V56" s="12"/>
      <c r="W56" s="12">
        <v>0</v>
      </c>
      <c r="X56" s="12"/>
      <c r="Y56" s="7">
        <v>8.6000000000000007E-6</v>
      </c>
    </row>
    <row r="57" spans="1:25" x14ac:dyDescent="0.4">
      <c r="A57" s="11">
        <v>4</v>
      </c>
      <c r="B57" s="12">
        <v>6.9350000000000002E-3</v>
      </c>
      <c r="C57" s="4">
        <v>200</v>
      </c>
      <c r="D57" s="26">
        <v>28840</v>
      </c>
      <c r="E57" s="12">
        <v>346</v>
      </c>
      <c r="F57" s="12"/>
      <c r="G57" s="12">
        <v>52.25</v>
      </c>
      <c r="H57" s="12">
        <v>11.48</v>
      </c>
      <c r="I57" s="12"/>
      <c r="J57" s="12">
        <v>0</v>
      </c>
      <c r="K57" s="12"/>
      <c r="L57" s="7">
        <v>8.1140000000000006E-6</v>
      </c>
      <c r="N57" s="11">
        <v>4</v>
      </c>
      <c r="O57" s="12">
        <v>6.9220000000000002E-3</v>
      </c>
      <c r="P57" s="4">
        <v>200</v>
      </c>
      <c r="Q57" s="26">
        <v>28892</v>
      </c>
      <c r="R57" s="12">
        <v>635.20000000000005</v>
      </c>
      <c r="S57" s="12"/>
      <c r="T57" s="12">
        <v>167.2</v>
      </c>
      <c r="U57" s="37">
        <v>29</v>
      </c>
      <c r="V57" s="12"/>
      <c r="W57" s="12">
        <v>0</v>
      </c>
      <c r="X57" s="12"/>
      <c r="Y57" s="7">
        <v>7.4420000000000001E-6</v>
      </c>
    </row>
    <row r="58" spans="1:25" x14ac:dyDescent="0.4">
      <c r="A58" s="11">
        <v>5</v>
      </c>
      <c r="B58" s="12">
        <v>1.165E-3</v>
      </c>
      <c r="C58" s="4">
        <v>200</v>
      </c>
      <c r="D58" s="26">
        <v>171632</v>
      </c>
      <c r="E58" s="12">
        <v>345.9</v>
      </c>
      <c r="F58" s="12"/>
      <c r="G58" s="12">
        <v>52.05</v>
      </c>
      <c r="H58" s="12">
        <v>11.43</v>
      </c>
      <c r="I58" s="12"/>
      <c r="J58" s="12">
        <v>0</v>
      </c>
      <c r="K58" s="12"/>
      <c r="L58" s="7">
        <v>6.3969999999999999E-6</v>
      </c>
      <c r="N58" s="11">
        <v>5</v>
      </c>
      <c r="O58" s="12">
        <v>1.1659999999999999E-3</v>
      </c>
      <c r="P58" s="4">
        <v>200</v>
      </c>
      <c r="Q58" s="26">
        <v>171580</v>
      </c>
      <c r="R58" s="12">
        <v>635.79999999999995</v>
      </c>
      <c r="S58" s="12"/>
      <c r="T58" s="12">
        <v>167.4</v>
      </c>
      <c r="U58" s="37">
        <v>29</v>
      </c>
      <c r="V58" s="12"/>
      <c r="W58" s="12">
        <v>0</v>
      </c>
      <c r="X58" s="12"/>
      <c r="Y58" s="7">
        <v>7.3610000000000003E-6</v>
      </c>
    </row>
    <row r="59" spans="1:25" ht="14.25" thickBot="1" x14ac:dyDescent="0.45">
      <c r="A59" s="13">
        <v>6</v>
      </c>
      <c r="B59" s="8">
        <v>2.0230000000000001E-4</v>
      </c>
      <c r="C59" s="9">
        <v>200</v>
      </c>
      <c r="D59" s="27">
        <v>988524</v>
      </c>
      <c r="E59" s="8">
        <v>345.8</v>
      </c>
      <c r="F59" s="8"/>
      <c r="G59" s="8">
        <v>52.05</v>
      </c>
      <c r="H59" s="8">
        <v>11.43</v>
      </c>
      <c r="I59" s="8"/>
      <c r="J59" s="8">
        <v>0</v>
      </c>
      <c r="K59" s="8"/>
      <c r="L59" s="10">
        <v>6.0510000000000002E-6</v>
      </c>
      <c r="N59" s="13">
        <v>6</v>
      </c>
      <c r="O59" s="8">
        <v>2.0230000000000001E-4</v>
      </c>
      <c r="P59" s="9">
        <v>200</v>
      </c>
      <c r="Q59" s="27">
        <v>988524</v>
      </c>
      <c r="R59" s="8">
        <v>635.79999999999995</v>
      </c>
      <c r="S59" s="8"/>
      <c r="T59" s="8">
        <v>167.5</v>
      </c>
      <c r="U59" s="38">
        <v>29</v>
      </c>
      <c r="V59" s="8"/>
      <c r="W59" s="8">
        <v>0</v>
      </c>
      <c r="X59" s="8"/>
      <c r="Y59" s="10">
        <v>6.0090000000000004E-6</v>
      </c>
    </row>
    <row r="61" spans="1:25" ht="14.25" thickBot="1" x14ac:dyDescent="0.45">
      <c r="A61" t="s">
        <v>56</v>
      </c>
    </row>
    <row r="62" spans="1:25" x14ac:dyDescent="0.4">
      <c r="A62" s="1" t="s">
        <v>16</v>
      </c>
      <c r="B62" s="2" t="s">
        <v>11</v>
      </c>
      <c r="C62" s="2" t="s">
        <v>12</v>
      </c>
      <c r="D62" s="2" t="s">
        <v>13</v>
      </c>
      <c r="E62" s="2" t="s">
        <v>14</v>
      </c>
      <c r="F62" s="2"/>
      <c r="G62" s="2" t="s">
        <v>15</v>
      </c>
      <c r="H62" s="2" t="s">
        <v>7</v>
      </c>
      <c r="I62" s="2"/>
      <c r="J62" s="2" t="s">
        <v>20</v>
      </c>
      <c r="K62" s="2"/>
      <c r="L62" s="3" t="s">
        <v>10</v>
      </c>
    </row>
    <row r="63" spans="1:25" x14ac:dyDescent="0.4">
      <c r="A63" s="11">
        <v>0</v>
      </c>
      <c r="B63" s="12">
        <v>0.22589999999999999</v>
      </c>
      <c r="C63" s="26">
        <v>2259</v>
      </c>
      <c r="D63" s="4">
        <v>10000</v>
      </c>
      <c r="E63" s="35">
        <v>316.2</v>
      </c>
      <c r="F63" s="12"/>
      <c r="G63" s="12">
        <v>54.26</v>
      </c>
      <c r="H63" s="12">
        <v>11.92</v>
      </c>
      <c r="I63" s="12"/>
      <c r="J63" s="12">
        <v>0</v>
      </c>
      <c r="K63" s="12"/>
      <c r="L63" s="7">
        <v>6.1E-6</v>
      </c>
    </row>
    <row r="64" spans="1:25" x14ac:dyDescent="0.4">
      <c r="A64" s="11">
        <v>1</v>
      </c>
      <c r="B64" s="12">
        <v>0.12740000000000001</v>
      </c>
      <c r="C64" s="26">
        <v>1274</v>
      </c>
      <c r="D64" s="4">
        <v>10000</v>
      </c>
      <c r="E64" s="35">
        <v>313.3</v>
      </c>
      <c r="F64" s="12"/>
      <c r="G64" s="12">
        <v>53.64</v>
      </c>
      <c r="H64" s="12">
        <v>11.79</v>
      </c>
      <c r="I64" s="12"/>
      <c r="J64" s="12">
        <v>0</v>
      </c>
      <c r="K64" s="12"/>
      <c r="L64" s="7">
        <v>6.1999999999999999E-6</v>
      </c>
    </row>
    <row r="65" spans="1:12" x14ac:dyDescent="0.4">
      <c r="A65" s="11">
        <v>2</v>
      </c>
      <c r="B65" s="12">
        <v>6.0999999999999999E-2</v>
      </c>
      <c r="C65" s="26">
        <v>610</v>
      </c>
      <c r="D65" s="4">
        <v>10000</v>
      </c>
      <c r="E65" s="35">
        <v>311.10000000000002</v>
      </c>
      <c r="F65" s="12"/>
      <c r="G65" s="12">
        <v>52.9</v>
      </c>
      <c r="H65" s="12">
        <v>11.64</v>
      </c>
      <c r="I65" s="12"/>
      <c r="J65" s="12">
        <v>0</v>
      </c>
      <c r="K65" s="12"/>
      <c r="L65" s="7">
        <v>6.1E-6</v>
      </c>
    </row>
    <row r="66" spans="1:12" x14ac:dyDescent="0.4">
      <c r="A66" s="11">
        <v>3</v>
      </c>
      <c r="B66" s="12">
        <v>2.5499999999999998E-2</v>
      </c>
      <c r="C66" s="26">
        <v>255</v>
      </c>
      <c r="D66" s="4">
        <v>10000</v>
      </c>
      <c r="E66" s="35">
        <v>311</v>
      </c>
      <c r="F66" s="12"/>
      <c r="G66" s="12">
        <v>52.58</v>
      </c>
      <c r="H66" s="12">
        <v>11.56</v>
      </c>
      <c r="I66" s="12"/>
      <c r="J66" s="12">
        <v>0</v>
      </c>
      <c r="K66" s="12"/>
      <c r="L66" s="7">
        <v>6.9E-6</v>
      </c>
    </row>
    <row r="67" spans="1:12" x14ac:dyDescent="0.4">
      <c r="A67" s="11">
        <v>4</v>
      </c>
      <c r="B67" s="12">
        <v>6.9350000000000002E-3</v>
      </c>
      <c r="C67" s="4">
        <v>200</v>
      </c>
      <c r="D67" s="26">
        <v>28840</v>
      </c>
      <c r="E67" s="35">
        <v>309.89999999999998</v>
      </c>
      <c r="F67" s="12"/>
      <c r="G67" s="12">
        <v>52.25</v>
      </c>
      <c r="H67" s="12">
        <v>11.48</v>
      </c>
      <c r="I67" s="12"/>
      <c r="J67" s="12">
        <v>0</v>
      </c>
      <c r="K67" s="12"/>
      <c r="L67" s="7">
        <v>8.3219999999999993E-6</v>
      </c>
    </row>
    <row r="68" spans="1:12" x14ac:dyDescent="0.4">
      <c r="A68" s="11">
        <v>5</v>
      </c>
      <c r="B68" s="12">
        <v>1.165E-3</v>
      </c>
      <c r="C68" s="4">
        <v>200</v>
      </c>
      <c r="D68" s="26">
        <v>171632</v>
      </c>
      <c r="E68" s="35">
        <v>310</v>
      </c>
      <c r="F68" s="12"/>
      <c r="G68" s="12">
        <v>52.05</v>
      </c>
      <c r="H68" s="12">
        <v>11.43</v>
      </c>
      <c r="I68" s="12"/>
      <c r="J68" s="12">
        <v>0</v>
      </c>
      <c r="K68" s="12"/>
      <c r="L68" s="7">
        <v>6.6830000000000002E-6</v>
      </c>
    </row>
    <row r="69" spans="1:12" ht="14.25" thickBot="1" x14ac:dyDescent="0.45">
      <c r="A69" s="13">
        <v>6</v>
      </c>
      <c r="B69" s="8">
        <v>2.0230000000000001E-4</v>
      </c>
      <c r="C69" s="9">
        <v>200</v>
      </c>
      <c r="D69" s="27">
        <v>988524</v>
      </c>
      <c r="E69" s="36">
        <v>309.8</v>
      </c>
      <c r="F69" s="8"/>
      <c r="G69" s="8">
        <v>52.05</v>
      </c>
      <c r="H69" s="8">
        <v>11.43</v>
      </c>
      <c r="I69" s="8"/>
      <c r="J69" s="8">
        <v>0</v>
      </c>
      <c r="K69" s="8"/>
      <c r="L69" s="10">
        <v>5.9630000000000003E-6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9B07-F99D-42FB-84F1-0406C234C5BC}">
  <dimension ref="A1:L46"/>
  <sheetViews>
    <sheetView zoomScale="101" workbookViewId="0">
      <selection activeCell="J29" sqref="J29"/>
    </sheetView>
  </sheetViews>
  <sheetFormatPr defaultRowHeight="13.9" x14ac:dyDescent="0.4"/>
  <sheetData>
    <row r="1" spans="1:12" ht="14.25" thickBot="1" x14ac:dyDescent="0.45">
      <c r="A1" t="s">
        <v>197</v>
      </c>
    </row>
    <row r="2" spans="1:12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4">
      <c r="A3" s="11">
        <v>3</v>
      </c>
      <c r="B3" s="12">
        <v>0.1406</v>
      </c>
      <c r="C3" s="26">
        <v>1406</v>
      </c>
      <c r="D3" s="4">
        <v>10000</v>
      </c>
      <c r="E3" s="12">
        <v>0</v>
      </c>
      <c r="F3" s="12">
        <v>422.8</v>
      </c>
      <c r="G3" s="12">
        <v>4.915</v>
      </c>
      <c r="H3" s="12">
        <v>10.29</v>
      </c>
      <c r="I3" s="12">
        <v>1.9179999999999999</v>
      </c>
      <c r="J3" s="12">
        <v>0.68310000000000004</v>
      </c>
      <c r="K3" s="12">
        <v>0</v>
      </c>
      <c r="L3" s="7">
        <v>1.17E-5</v>
      </c>
    </row>
    <row r="4" spans="1:12" x14ac:dyDescent="0.4">
      <c r="A4" s="11">
        <v>4</v>
      </c>
      <c r="B4" s="12">
        <v>3.8600000000000002E-2</v>
      </c>
      <c r="C4" s="26">
        <v>386</v>
      </c>
      <c r="D4" s="4">
        <v>10000</v>
      </c>
      <c r="E4" s="12">
        <v>0</v>
      </c>
      <c r="F4" s="12">
        <v>388.8</v>
      </c>
      <c r="G4" s="12">
        <v>3.8170000000000002</v>
      </c>
      <c r="H4" s="12">
        <v>5.0519999999999996</v>
      </c>
      <c r="I4" s="12">
        <v>1.3919999999999999</v>
      </c>
      <c r="J4" s="12">
        <v>0.86280000000000001</v>
      </c>
      <c r="K4" s="12">
        <v>0</v>
      </c>
      <c r="L4" s="7">
        <v>1.1399999999999999E-5</v>
      </c>
    </row>
    <row r="5" spans="1:12" x14ac:dyDescent="0.4">
      <c r="A5" s="11">
        <v>5</v>
      </c>
      <c r="B5" s="12">
        <v>8.0999999999999996E-3</v>
      </c>
      <c r="C5" s="4">
        <v>200</v>
      </c>
      <c r="D5" s="26">
        <v>24690</v>
      </c>
      <c r="E5" s="12">
        <v>0</v>
      </c>
      <c r="F5" s="12">
        <v>370.6</v>
      </c>
      <c r="G5" s="12">
        <v>3.2440000000000002</v>
      </c>
      <c r="H5" s="12">
        <v>2.2149999999999999</v>
      </c>
      <c r="I5" s="12">
        <v>1.1160000000000001</v>
      </c>
      <c r="J5" s="12">
        <v>0.95920000000000005</v>
      </c>
      <c r="K5" s="12">
        <v>0</v>
      </c>
      <c r="L5" s="7">
        <v>1.057E-5</v>
      </c>
    </row>
    <row r="6" spans="1:12" x14ac:dyDescent="0.4">
      <c r="A6" s="11">
        <v>6</v>
      </c>
      <c r="B6" s="12">
        <v>7.6559999999999996E-4</v>
      </c>
      <c r="C6" s="4">
        <v>200</v>
      </c>
      <c r="D6" s="26">
        <v>261232</v>
      </c>
      <c r="E6" s="12">
        <v>0</v>
      </c>
      <c r="F6" s="12">
        <v>364.3</v>
      </c>
      <c r="G6" s="12">
        <v>3.0419999999999998</v>
      </c>
      <c r="H6" s="12">
        <v>1.2170000000000001</v>
      </c>
      <c r="I6" s="12">
        <v>1.02</v>
      </c>
      <c r="J6" s="12">
        <v>0.99280000000000002</v>
      </c>
      <c r="K6" s="12">
        <v>0</v>
      </c>
      <c r="L6" s="7">
        <v>1.004E-5</v>
      </c>
    </row>
    <row r="7" spans="1:12" x14ac:dyDescent="0.4">
      <c r="A7" s="11">
        <v>7</v>
      </c>
      <c r="B7" s="12">
        <v>4.9889999999999998E-5</v>
      </c>
      <c r="C7" s="4">
        <v>200</v>
      </c>
      <c r="D7" s="26">
        <v>4008628</v>
      </c>
      <c r="E7" s="12">
        <v>0</v>
      </c>
      <c r="F7" s="12">
        <v>363</v>
      </c>
      <c r="G7" s="12">
        <v>3.004</v>
      </c>
      <c r="H7" s="12">
        <v>1.0209999999999999</v>
      </c>
      <c r="I7" s="12">
        <v>1.002</v>
      </c>
      <c r="J7" s="12">
        <v>0.99929999999999997</v>
      </c>
      <c r="K7" s="12">
        <v>0</v>
      </c>
      <c r="L7" s="7">
        <v>1.007E-5</v>
      </c>
    </row>
    <row r="8" spans="1:12" ht="14.25" thickBot="1" x14ac:dyDescent="0.45">
      <c r="A8" s="13">
        <v>8</v>
      </c>
      <c r="B8" s="8">
        <v>1.72E-6</v>
      </c>
      <c r="C8" s="27">
        <v>86</v>
      </c>
      <c r="D8" s="9">
        <v>50000000</v>
      </c>
      <c r="E8" s="8">
        <v>0</v>
      </c>
      <c r="F8" s="8">
        <v>362.9</v>
      </c>
      <c r="G8" s="8">
        <v>3</v>
      </c>
      <c r="H8" s="8">
        <v>1.0009999999999999</v>
      </c>
      <c r="I8" s="8">
        <v>1</v>
      </c>
      <c r="J8" s="8">
        <v>1</v>
      </c>
      <c r="K8" s="8">
        <v>0</v>
      </c>
      <c r="L8" s="10">
        <v>1.0699999999999999E-5</v>
      </c>
    </row>
    <row r="10" spans="1:12" ht="14.25" thickBot="1" x14ac:dyDescent="0.45">
      <c r="A10" t="s">
        <v>210</v>
      </c>
    </row>
    <row r="11" spans="1:12" x14ac:dyDescent="0.4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21</v>
      </c>
      <c r="G11" s="2" t="s">
        <v>15</v>
      </c>
      <c r="H11" s="2" t="s">
        <v>7</v>
      </c>
      <c r="I11" s="2" t="s">
        <v>27</v>
      </c>
      <c r="J11" s="2" t="s">
        <v>20</v>
      </c>
      <c r="K11" s="2" t="s">
        <v>26</v>
      </c>
      <c r="L11" s="3" t="s">
        <v>10</v>
      </c>
    </row>
    <row r="12" spans="1:12" x14ac:dyDescent="0.4">
      <c r="A12" s="11">
        <v>3</v>
      </c>
      <c r="B12" s="12">
        <v>0.1406</v>
      </c>
      <c r="C12" s="26">
        <v>1406</v>
      </c>
      <c r="D12" s="4">
        <v>10000</v>
      </c>
      <c r="E12" s="12">
        <v>0</v>
      </c>
      <c r="F12" s="12">
        <v>408.5</v>
      </c>
      <c r="G12" s="12">
        <v>2.169</v>
      </c>
      <c r="H12" s="12">
        <v>8.6389999999999993</v>
      </c>
      <c r="I12" s="12">
        <v>1.655</v>
      </c>
      <c r="J12" s="12">
        <v>0.75880000000000003</v>
      </c>
      <c r="K12" s="12">
        <v>0</v>
      </c>
      <c r="L12" s="7">
        <v>1.0699999999999999E-5</v>
      </c>
    </row>
    <row r="13" spans="1:12" x14ac:dyDescent="0.4">
      <c r="A13" s="11">
        <v>4</v>
      </c>
      <c r="B13" s="12">
        <v>3.8600000000000002E-2</v>
      </c>
      <c r="C13" s="26">
        <v>386</v>
      </c>
      <c r="D13" s="4">
        <v>10000</v>
      </c>
      <c r="E13" s="12">
        <v>0</v>
      </c>
      <c r="F13" s="12">
        <v>383.3</v>
      </c>
      <c r="G13" s="12">
        <v>1.1220000000000001</v>
      </c>
      <c r="H13" s="12">
        <v>4.6719999999999997</v>
      </c>
      <c r="I13" s="12">
        <v>1.286</v>
      </c>
      <c r="J13" s="12">
        <v>0.88219999999999998</v>
      </c>
      <c r="K13" s="12">
        <v>0</v>
      </c>
      <c r="L13" s="7">
        <v>1.0000000000000001E-5</v>
      </c>
    </row>
    <row r="14" spans="1:12" x14ac:dyDescent="0.4">
      <c r="A14" s="11">
        <v>5</v>
      </c>
      <c r="B14" s="12">
        <v>8.0999999999999996E-3</v>
      </c>
      <c r="C14" s="4">
        <v>200</v>
      </c>
      <c r="D14" s="26">
        <v>24690</v>
      </c>
      <c r="E14" s="12">
        <v>0</v>
      </c>
      <c r="F14" s="12">
        <v>368.9</v>
      </c>
      <c r="G14" s="12">
        <v>0.48230000000000001</v>
      </c>
      <c r="H14" s="12">
        <v>2.2719999999999998</v>
      </c>
      <c r="I14" s="12">
        <v>1.0880000000000001</v>
      </c>
      <c r="J14" s="12">
        <v>0.9587</v>
      </c>
      <c r="K14" s="12">
        <v>0</v>
      </c>
      <c r="L14" s="7">
        <v>9.9229999999999997E-6</v>
      </c>
    </row>
    <row r="15" spans="1:12" x14ac:dyDescent="0.4">
      <c r="A15" s="11">
        <v>6</v>
      </c>
      <c r="B15" s="12">
        <v>7.6559999999999996E-4</v>
      </c>
      <c r="C15" s="4">
        <v>200</v>
      </c>
      <c r="D15" s="26">
        <v>261232</v>
      </c>
      <c r="E15" s="12">
        <v>0</v>
      </c>
      <c r="F15" s="12">
        <v>363.5</v>
      </c>
      <c r="G15" s="12">
        <v>0.18</v>
      </c>
      <c r="H15" s="12">
        <v>1.306</v>
      </c>
      <c r="I15" s="12">
        <v>1.0169999999999999</v>
      </c>
      <c r="J15" s="12">
        <v>0.99</v>
      </c>
      <c r="K15" s="12">
        <v>0</v>
      </c>
      <c r="L15" s="7">
        <v>1.029E-5</v>
      </c>
    </row>
    <row r="16" spans="1:12" x14ac:dyDescent="0.4">
      <c r="A16" s="11">
        <v>7</v>
      </c>
      <c r="B16" s="12">
        <v>4.9889999999999998E-5</v>
      </c>
      <c r="C16" s="4">
        <v>200</v>
      </c>
      <c r="D16" s="26">
        <v>4008628</v>
      </c>
      <c r="E16" s="12">
        <v>0</v>
      </c>
      <c r="F16" s="12">
        <v>362.1</v>
      </c>
      <c r="G16" s="12">
        <v>6.1129999999999997E-2</v>
      </c>
      <c r="H16" s="12">
        <v>1.048</v>
      </c>
      <c r="I16" s="12">
        <v>1.002</v>
      </c>
      <c r="J16" s="12">
        <v>0.99839999999999995</v>
      </c>
      <c r="K16" s="12">
        <v>0</v>
      </c>
      <c r="L16" s="7">
        <v>1.011E-5</v>
      </c>
    </row>
    <row r="17" spans="1:12" ht="14.25" thickBot="1" x14ac:dyDescent="0.45">
      <c r="A17" s="13">
        <v>8</v>
      </c>
      <c r="B17" s="8">
        <v>1.72E-6</v>
      </c>
      <c r="C17" s="27">
        <v>86</v>
      </c>
      <c r="D17" s="9">
        <v>50000000</v>
      </c>
      <c r="E17" s="8">
        <v>0</v>
      </c>
      <c r="F17" s="8">
        <v>361.9</v>
      </c>
      <c r="G17" s="8">
        <v>1.787E-2</v>
      </c>
      <c r="H17" s="8">
        <v>1.004</v>
      </c>
      <c r="I17" s="8">
        <v>1</v>
      </c>
      <c r="J17" s="8">
        <v>0.99980000000000002</v>
      </c>
      <c r="K17" s="8">
        <v>0</v>
      </c>
      <c r="L17" s="10">
        <v>1.0360000000000001E-5</v>
      </c>
    </row>
    <row r="19" spans="1:12" ht="14.25" thickBot="1" x14ac:dyDescent="0.45">
      <c r="A19" t="s">
        <v>205</v>
      </c>
    </row>
    <row r="20" spans="1:12" x14ac:dyDescent="0.4">
      <c r="A20" s="1" t="s">
        <v>25</v>
      </c>
      <c r="B20" s="2" t="s">
        <v>198</v>
      </c>
      <c r="C20" s="2" t="s">
        <v>199</v>
      </c>
      <c r="D20" s="2" t="s">
        <v>200</v>
      </c>
      <c r="E20" s="2" t="s">
        <v>201</v>
      </c>
      <c r="F20" s="2" t="s">
        <v>202</v>
      </c>
      <c r="G20" s="2" t="s">
        <v>203</v>
      </c>
      <c r="H20" s="3" t="s">
        <v>204</v>
      </c>
    </row>
    <row r="21" spans="1:12" x14ac:dyDescent="0.4">
      <c r="A21" s="11">
        <v>3</v>
      </c>
      <c r="B21" s="4">
        <v>1149</v>
      </c>
      <c r="C21" s="12">
        <v>0.26100000000000001</v>
      </c>
      <c r="D21" s="12">
        <v>0.26100000000000001</v>
      </c>
      <c r="E21" s="12">
        <v>0</v>
      </c>
      <c r="F21" s="12">
        <v>0</v>
      </c>
      <c r="G21" s="12">
        <v>130</v>
      </c>
      <c r="H21" s="7">
        <v>1.98E-5</v>
      </c>
    </row>
    <row r="22" spans="1:12" x14ac:dyDescent="0.4">
      <c r="A22" s="11">
        <v>4</v>
      </c>
      <c r="B22" s="4">
        <v>2476</v>
      </c>
      <c r="C22" s="12">
        <v>0.121</v>
      </c>
      <c r="D22" s="12">
        <v>0.121</v>
      </c>
      <c r="E22" s="12">
        <v>0</v>
      </c>
      <c r="F22" s="12">
        <v>0</v>
      </c>
      <c r="G22" s="12">
        <v>110</v>
      </c>
      <c r="H22" s="7">
        <v>1.19E-6</v>
      </c>
    </row>
    <row r="23" spans="1:12" x14ac:dyDescent="0.4">
      <c r="A23" s="11">
        <v>5</v>
      </c>
      <c r="B23" s="4">
        <v>7060</v>
      </c>
      <c r="C23" s="12">
        <v>4.2500000000000003E-2</v>
      </c>
      <c r="D23" s="12">
        <v>4.2500000000000003E-2</v>
      </c>
      <c r="E23" s="12">
        <v>0</v>
      </c>
      <c r="F23" s="12">
        <v>0</v>
      </c>
      <c r="G23" s="12">
        <v>91.9</v>
      </c>
      <c r="H23" s="7">
        <v>9.7399999999999991E-7</v>
      </c>
    </row>
    <row r="24" spans="1:12" x14ac:dyDescent="0.4">
      <c r="A24" s="11">
        <v>6</v>
      </c>
      <c r="B24" s="4">
        <v>27659</v>
      </c>
      <c r="C24" s="12">
        <v>1.0800000000000001E-2</v>
      </c>
      <c r="D24" s="12">
        <v>1.0800000000000001E-2</v>
      </c>
      <c r="E24" s="12">
        <v>0</v>
      </c>
      <c r="F24" s="12">
        <v>0</v>
      </c>
      <c r="G24" s="12">
        <v>76.8</v>
      </c>
      <c r="H24" s="7">
        <v>9.8200000000000008E-7</v>
      </c>
    </row>
    <row r="25" spans="1:12" x14ac:dyDescent="0.4">
      <c r="A25" s="11">
        <v>7</v>
      </c>
      <c r="B25" s="4">
        <v>219269</v>
      </c>
      <c r="C25" s="12">
        <v>1.3699999999999999E-3</v>
      </c>
      <c r="D25" s="12">
        <v>1.3699999999999999E-3</v>
      </c>
      <c r="E25" s="12">
        <v>0</v>
      </c>
      <c r="F25" s="12">
        <v>0</v>
      </c>
      <c r="G25" s="12">
        <v>67.900000000000006</v>
      </c>
      <c r="H25" s="7">
        <v>8.5799999999999998E-7</v>
      </c>
    </row>
    <row r="26" spans="1:12" ht="14.25" thickBot="1" x14ac:dyDescent="0.45">
      <c r="A26" s="13">
        <v>8</v>
      </c>
      <c r="B26" s="9">
        <v>1892939</v>
      </c>
      <c r="C26" s="8">
        <v>1.5799999999999999E-4</v>
      </c>
      <c r="D26" s="8">
        <v>1.5799999999999999E-4</v>
      </c>
      <c r="E26" s="8">
        <v>0</v>
      </c>
      <c r="F26" s="8">
        <v>0</v>
      </c>
      <c r="G26" s="8">
        <v>63.8</v>
      </c>
      <c r="H26" s="10">
        <v>7.3E-7</v>
      </c>
    </row>
    <row r="28" spans="1:12" ht="14.25" thickBot="1" x14ac:dyDescent="0.45">
      <c r="A28" t="s">
        <v>209</v>
      </c>
    </row>
    <row r="29" spans="1:12" x14ac:dyDescent="0.4">
      <c r="A29" s="1" t="s">
        <v>208</v>
      </c>
      <c r="B29" s="2" t="s">
        <v>11</v>
      </c>
      <c r="C29" s="2" t="s">
        <v>206</v>
      </c>
      <c r="D29" s="3" t="s">
        <v>207</v>
      </c>
    </row>
    <row r="30" spans="1:12" x14ac:dyDescent="0.4">
      <c r="A30" s="11">
        <v>0</v>
      </c>
      <c r="B30" s="12">
        <v>0.73529999999999995</v>
      </c>
      <c r="C30" s="4">
        <v>100</v>
      </c>
      <c r="D30" s="48">
        <v>136</v>
      </c>
    </row>
    <row r="31" spans="1:12" x14ac:dyDescent="0.4">
      <c r="A31" s="11">
        <v>1</v>
      </c>
      <c r="B31" s="12">
        <v>0.45660000000000001</v>
      </c>
      <c r="C31" s="4">
        <v>100</v>
      </c>
      <c r="D31" s="48">
        <v>219</v>
      </c>
    </row>
    <row r="32" spans="1:12" x14ac:dyDescent="0.4">
      <c r="A32" s="11">
        <v>2</v>
      </c>
      <c r="B32" s="12">
        <v>0.26950000000000002</v>
      </c>
      <c r="C32" s="4">
        <v>100</v>
      </c>
      <c r="D32" s="48">
        <v>371</v>
      </c>
    </row>
    <row r="33" spans="1:12" x14ac:dyDescent="0.4">
      <c r="A33" s="11">
        <v>3</v>
      </c>
      <c r="B33" s="12">
        <v>9.9900000000000003E-2</v>
      </c>
      <c r="C33" s="4">
        <v>100</v>
      </c>
      <c r="D33" s="48">
        <v>1001</v>
      </c>
    </row>
    <row r="34" spans="1:12" x14ac:dyDescent="0.4">
      <c r="A34" s="11">
        <v>4</v>
      </c>
      <c r="B34" s="12">
        <v>3.2710000000000003E-2</v>
      </c>
      <c r="C34" s="4">
        <v>100</v>
      </c>
      <c r="D34" s="48">
        <v>3057</v>
      </c>
    </row>
    <row r="35" spans="1:12" x14ac:dyDescent="0.4">
      <c r="A35" s="11">
        <v>5</v>
      </c>
      <c r="B35" s="12">
        <v>5.692E-3</v>
      </c>
      <c r="C35" s="4">
        <v>100</v>
      </c>
      <c r="D35" s="48">
        <v>17568</v>
      </c>
    </row>
    <row r="36" spans="1:12" x14ac:dyDescent="0.4">
      <c r="A36" s="11">
        <v>6</v>
      </c>
      <c r="B36" s="12">
        <v>5.5060000000000005E-4</v>
      </c>
      <c r="C36" s="4">
        <v>100</v>
      </c>
      <c r="D36" s="48">
        <v>181625</v>
      </c>
    </row>
    <row r="37" spans="1:12" ht="14.25" thickBot="1" x14ac:dyDescent="0.45">
      <c r="A37" s="13">
        <v>7</v>
      </c>
      <c r="B37" s="8">
        <v>4.3999999999999999E-5</v>
      </c>
      <c r="C37" s="9">
        <v>44</v>
      </c>
      <c r="D37" s="29">
        <v>1000000</v>
      </c>
    </row>
    <row r="39" spans="1:12" ht="14.25" thickBot="1" x14ac:dyDescent="0.45">
      <c r="A39" t="s">
        <v>211</v>
      </c>
    </row>
    <row r="40" spans="1:12" x14ac:dyDescent="0.4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2" t="s">
        <v>7</v>
      </c>
      <c r="I40" s="2" t="s">
        <v>27</v>
      </c>
      <c r="J40" s="2" t="s">
        <v>20</v>
      </c>
      <c r="K40" s="2" t="s">
        <v>26</v>
      </c>
      <c r="L40" s="3" t="s">
        <v>10</v>
      </c>
    </row>
    <row r="41" spans="1:12" x14ac:dyDescent="0.4">
      <c r="A41" s="11">
        <v>3</v>
      </c>
      <c r="B41" s="12">
        <v>0.1784</v>
      </c>
      <c r="C41" s="26">
        <v>1784</v>
      </c>
      <c r="D41" s="4">
        <v>10000</v>
      </c>
      <c r="E41" s="12">
        <v>0</v>
      </c>
      <c r="F41" s="12">
        <v>410.6</v>
      </c>
      <c r="G41" s="12">
        <v>2.2200000000000002</v>
      </c>
      <c r="H41" s="12">
        <v>8.9540000000000006</v>
      </c>
      <c r="I41" s="12">
        <v>1.677</v>
      </c>
      <c r="J41" s="12">
        <v>0.83250000000000002</v>
      </c>
      <c r="K41" s="12">
        <v>0</v>
      </c>
      <c r="L41" s="7">
        <v>1.2E-5</v>
      </c>
    </row>
    <row r="42" spans="1:12" x14ac:dyDescent="0.4">
      <c r="A42" s="11">
        <v>4</v>
      </c>
      <c r="B42" s="12">
        <v>5.8599999999999999E-2</v>
      </c>
      <c r="C42" s="26">
        <v>586</v>
      </c>
      <c r="D42" s="4">
        <v>10000</v>
      </c>
      <c r="E42" s="12">
        <v>0</v>
      </c>
      <c r="F42" s="12">
        <v>386.3</v>
      </c>
      <c r="G42" s="12">
        <v>1.2210000000000001</v>
      </c>
      <c r="H42" s="12">
        <v>5.1390000000000002</v>
      </c>
      <c r="I42" s="12">
        <v>1.327</v>
      </c>
      <c r="J42" s="12">
        <v>0.91169999999999995</v>
      </c>
      <c r="K42" s="12">
        <v>0</v>
      </c>
      <c r="L42" s="7">
        <v>1.1600000000000001E-5</v>
      </c>
    </row>
    <row r="43" spans="1:12" x14ac:dyDescent="0.4">
      <c r="A43" s="11">
        <v>5</v>
      </c>
      <c r="B43" s="12">
        <v>1.3599999999999999E-2</v>
      </c>
      <c r="C43" s="4">
        <v>200</v>
      </c>
      <c r="D43" s="26">
        <v>14702</v>
      </c>
      <c r="E43" s="12">
        <v>0</v>
      </c>
      <c r="F43" s="12">
        <v>371.2</v>
      </c>
      <c r="G43" s="12">
        <v>0.55930000000000002</v>
      </c>
      <c r="H43" s="12">
        <v>2.6320000000000001</v>
      </c>
      <c r="I43" s="12">
        <v>1.121</v>
      </c>
      <c r="J43" s="12">
        <v>0.96399999999999997</v>
      </c>
      <c r="K43" s="12">
        <v>0</v>
      </c>
      <c r="L43" s="7">
        <v>1.1970000000000001E-5</v>
      </c>
    </row>
    <row r="44" spans="1:12" x14ac:dyDescent="0.4">
      <c r="A44" s="11">
        <v>6</v>
      </c>
      <c r="B44" s="12">
        <v>1.9009999999999999E-3</v>
      </c>
      <c r="C44" s="4">
        <v>200</v>
      </c>
      <c r="D44" s="26">
        <v>105213</v>
      </c>
      <c r="E44" s="12">
        <v>0</v>
      </c>
      <c r="F44" s="12">
        <v>364</v>
      </c>
      <c r="G44" s="12">
        <v>0.19969999999999999</v>
      </c>
      <c r="H44" s="12">
        <v>1.3879999999999999</v>
      </c>
      <c r="I44" s="12">
        <v>1.026</v>
      </c>
      <c r="J44" s="12">
        <v>0.99150000000000005</v>
      </c>
      <c r="K44" s="12">
        <v>0</v>
      </c>
      <c r="L44" s="7">
        <v>1.189E-5</v>
      </c>
    </row>
    <row r="45" spans="1:12" x14ac:dyDescent="0.4">
      <c r="A45" s="11">
        <v>7</v>
      </c>
      <c r="B45" s="12">
        <v>1.5190000000000001E-4</v>
      </c>
      <c r="C45" s="4">
        <v>200</v>
      </c>
      <c r="D45" s="26">
        <v>1316445</v>
      </c>
      <c r="E45" s="12">
        <v>0</v>
      </c>
      <c r="F45" s="12">
        <v>362.2</v>
      </c>
      <c r="G45" s="12">
        <v>6.4100000000000004E-2</v>
      </c>
      <c r="H45" s="12">
        <v>1.0609999999999999</v>
      </c>
      <c r="I45" s="12">
        <v>1.0029999999999999</v>
      </c>
      <c r="J45" s="12">
        <v>0.99850000000000005</v>
      </c>
      <c r="K45" s="12">
        <v>0</v>
      </c>
      <c r="L45" s="7">
        <v>1.163E-5</v>
      </c>
    </row>
    <row r="46" spans="1:12" ht="14.25" thickBot="1" x14ac:dyDescent="0.45">
      <c r="A46" s="13">
        <v>8</v>
      </c>
      <c r="B46" s="8">
        <v>5.3730000000000001E-6</v>
      </c>
      <c r="C46" s="9">
        <v>200</v>
      </c>
      <c r="D46" s="27">
        <v>37223706</v>
      </c>
      <c r="E46" s="8">
        <v>0</v>
      </c>
      <c r="F46" s="8">
        <v>361.9</v>
      </c>
      <c r="G46" s="8">
        <v>1.8100000000000002E-2</v>
      </c>
      <c r="H46" s="8">
        <v>1.0049999999999999</v>
      </c>
      <c r="I46" s="8">
        <v>1</v>
      </c>
      <c r="J46" s="8">
        <v>0.99990000000000001</v>
      </c>
      <c r="K46" s="8">
        <v>0</v>
      </c>
      <c r="L46" s="10">
        <v>1.1960000000000001E-5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C19-85EC-4126-8C50-5762F43480CB}">
  <dimension ref="A1:AY152"/>
  <sheetViews>
    <sheetView topLeftCell="M26" zoomScaleNormal="100" workbookViewId="0">
      <selection activeCell="A45" sqref="A45"/>
    </sheetView>
  </sheetViews>
  <sheetFormatPr defaultRowHeight="13.9" x14ac:dyDescent="0.4"/>
  <cols>
    <col min="11" max="11" width="10.86328125" customWidth="1"/>
    <col min="13" max="13" width="9" customWidth="1"/>
    <col min="24" max="24" width="11.46484375" customWidth="1"/>
  </cols>
  <sheetData>
    <row r="1" spans="1:51" ht="14.25" thickBot="1" x14ac:dyDescent="0.45">
      <c r="A1" t="s">
        <v>22</v>
      </c>
      <c r="N1" t="s">
        <v>40</v>
      </c>
      <c r="AA1" t="s">
        <v>41</v>
      </c>
      <c r="AN1" t="s">
        <v>42</v>
      </c>
    </row>
    <row r="2" spans="1:51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  <c r="AA2" s="1" t="s">
        <v>16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21</v>
      </c>
      <c r="AG2" s="2" t="s">
        <v>15</v>
      </c>
      <c r="AH2" s="2" t="s">
        <v>7</v>
      </c>
      <c r="AI2" s="2" t="s">
        <v>27</v>
      </c>
      <c r="AJ2" s="2" t="s">
        <v>20</v>
      </c>
      <c r="AK2" s="2" t="s">
        <v>26</v>
      </c>
      <c r="AL2" s="3" t="s">
        <v>10</v>
      </c>
      <c r="AN2" s="1" t="s">
        <v>16</v>
      </c>
      <c r="AO2" s="2" t="s">
        <v>11</v>
      </c>
      <c r="AP2" s="2" t="s">
        <v>12</v>
      </c>
      <c r="AQ2" s="2" t="s">
        <v>13</v>
      </c>
      <c r="AR2" s="2" t="s">
        <v>14</v>
      </c>
      <c r="AS2" s="2" t="s">
        <v>21</v>
      </c>
      <c r="AT2" s="2" t="s">
        <v>15</v>
      </c>
      <c r="AU2" s="2" t="s">
        <v>7</v>
      </c>
      <c r="AV2" s="2" t="s">
        <v>27</v>
      </c>
      <c r="AW2" s="2" t="s">
        <v>20</v>
      </c>
      <c r="AX2" s="2" t="s">
        <v>26</v>
      </c>
      <c r="AY2" s="3" t="s">
        <v>10</v>
      </c>
    </row>
    <row r="3" spans="1:51" x14ac:dyDescent="0.4">
      <c r="A3" s="23">
        <v>0</v>
      </c>
      <c r="B3" s="37">
        <v>0.75380000000000003</v>
      </c>
      <c r="C3" s="26">
        <v>7538</v>
      </c>
      <c r="D3" s="4">
        <v>10000</v>
      </c>
      <c r="E3" s="12"/>
      <c r="F3" s="37">
        <v>182600</v>
      </c>
      <c r="G3" s="12">
        <v>48.02</v>
      </c>
      <c r="H3" s="12">
        <v>30170</v>
      </c>
      <c r="I3" s="12">
        <v>7.87</v>
      </c>
      <c r="J3" s="12">
        <v>2.4500000000000001E-2</v>
      </c>
      <c r="K3" s="12">
        <v>1.5E-3</v>
      </c>
      <c r="L3" s="7">
        <v>1.8979999999999999E-3</v>
      </c>
      <c r="N3" s="23">
        <v>0</v>
      </c>
      <c r="O3" s="37">
        <v>0.75380000000000003</v>
      </c>
      <c r="P3" s="26">
        <v>7538</v>
      </c>
      <c r="Q3" s="4">
        <v>10000</v>
      </c>
      <c r="R3" s="37">
        <v>179500</v>
      </c>
      <c r="S3" s="12">
        <v>1770</v>
      </c>
      <c r="T3" s="35">
        <v>48.02</v>
      </c>
      <c r="U3" s="37">
        <v>30170</v>
      </c>
      <c r="V3" s="12">
        <v>7.87</v>
      </c>
      <c r="W3" s="12">
        <v>2.4500000000000001E-2</v>
      </c>
      <c r="X3" s="12">
        <v>1.5E-3</v>
      </c>
      <c r="Y3" s="7">
        <v>5.3830000000000002E-4</v>
      </c>
      <c r="AA3" s="23">
        <v>0</v>
      </c>
      <c r="AB3" s="37">
        <v>0.85499999999999998</v>
      </c>
      <c r="AC3" s="26">
        <v>8550</v>
      </c>
      <c r="AD3" s="4">
        <v>10000</v>
      </c>
      <c r="AE3" s="35">
        <v>7558</v>
      </c>
      <c r="AF3" s="12">
        <v>1770</v>
      </c>
      <c r="AG3" s="12">
        <v>3.133</v>
      </c>
      <c r="AH3" s="37">
        <v>1631</v>
      </c>
      <c r="AI3" s="12">
        <v>0.54890000000000005</v>
      </c>
      <c r="AJ3" s="12">
        <v>1.43E-2</v>
      </c>
      <c r="AK3" s="12">
        <v>0.55579999999999996</v>
      </c>
      <c r="AL3" s="7">
        <v>6.7700000000000006E-5</v>
      </c>
      <c r="AN3" s="23">
        <v>0</v>
      </c>
      <c r="AO3" s="37">
        <v>0.9496</v>
      </c>
      <c r="AP3" s="26">
        <v>9496</v>
      </c>
      <c r="AQ3" s="4">
        <v>10000</v>
      </c>
      <c r="AR3" s="35">
        <v>1236</v>
      </c>
      <c r="AS3" s="12">
        <v>1770</v>
      </c>
      <c r="AT3" s="12">
        <v>0.38219999999999998</v>
      </c>
      <c r="AU3" s="12">
        <v>57.36</v>
      </c>
      <c r="AV3" s="12">
        <v>6.4799999999999996E-2</v>
      </c>
      <c r="AW3" s="12">
        <v>1.15E-2</v>
      </c>
      <c r="AX3" s="12">
        <v>0.93530000000000002</v>
      </c>
      <c r="AY3" s="7">
        <v>4.3900000000000003E-5</v>
      </c>
    </row>
    <row r="4" spans="1:51" x14ac:dyDescent="0.4">
      <c r="A4" s="23">
        <v>0.5</v>
      </c>
      <c r="B4" s="37">
        <v>0.62319999999999998</v>
      </c>
      <c r="C4" s="26">
        <v>6232</v>
      </c>
      <c r="D4" s="4">
        <v>10000</v>
      </c>
      <c r="E4" s="12"/>
      <c r="F4" s="37">
        <v>178600</v>
      </c>
      <c r="G4" s="12">
        <v>48.3</v>
      </c>
      <c r="H4" s="12">
        <v>29510</v>
      </c>
      <c r="I4" s="12">
        <v>7.9059999999999997</v>
      </c>
      <c r="J4" s="12">
        <v>4.6300000000000001E-2</v>
      </c>
      <c r="K4" s="12">
        <v>1.8E-3</v>
      </c>
      <c r="L4" s="7">
        <v>1.8469999999999999E-3</v>
      </c>
      <c r="N4" s="23">
        <v>0.5</v>
      </c>
      <c r="O4" s="37">
        <v>0.62319999999999998</v>
      </c>
      <c r="P4" s="26">
        <v>6232</v>
      </c>
      <c r="Q4" s="4">
        <v>10000</v>
      </c>
      <c r="R4" s="37">
        <v>175500</v>
      </c>
      <c r="S4" s="12">
        <v>1770</v>
      </c>
      <c r="T4" s="35">
        <v>48.3</v>
      </c>
      <c r="U4" s="37">
        <v>29510</v>
      </c>
      <c r="V4" s="12">
        <v>7.9059999999999997</v>
      </c>
      <c r="W4" s="12">
        <v>4.6300000000000001E-2</v>
      </c>
      <c r="X4" s="12">
        <v>1.8E-3</v>
      </c>
      <c r="Y4" s="7">
        <v>5.2680000000000001E-4</v>
      </c>
      <c r="AA4" s="23">
        <v>0.5</v>
      </c>
      <c r="AB4" s="37">
        <v>0.76419999999999999</v>
      </c>
      <c r="AC4" s="26">
        <v>7642</v>
      </c>
      <c r="AD4" s="4">
        <v>10000</v>
      </c>
      <c r="AE4" s="35">
        <v>7470</v>
      </c>
      <c r="AF4" s="12">
        <v>1770</v>
      </c>
      <c r="AG4" s="12">
        <v>3.5680000000000001</v>
      </c>
      <c r="AH4" s="37">
        <v>1607</v>
      </c>
      <c r="AI4" s="12">
        <v>0.61809999999999998</v>
      </c>
      <c r="AJ4" s="12">
        <v>2.86E-2</v>
      </c>
      <c r="AK4" s="12">
        <v>0.505</v>
      </c>
      <c r="AL4" s="7">
        <v>7.3399999999999995E-5</v>
      </c>
      <c r="AN4" s="23">
        <v>0.5</v>
      </c>
      <c r="AO4" s="37">
        <v>0.91139999999999999</v>
      </c>
      <c r="AP4" s="26">
        <v>9114</v>
      </c>
      <c r="AQ4" s="4">
        <v>10000</v>
      </c>
      <c r="AR4" s="35">
        <v>1238</v>
      </c>
      <c r="AS4" s="12">
        <v>1770</v>
      </c>
      <c r="AT4" s="12">
        <v>0.5907</v>
      </c>
      <c r="AU4" s="12">
        <v>56.74</v>
      </c>
      <c r="AV4" s="12">
        <v>0.1013</v>
      </c>
      <c r="AW4" s="12">
        <v>2.2700000000000001E-2</v>
      </c>
      <c r="AX4" s="12">
        <v>0.89870000000000005</v>
      </c>
      <c r="AY4" s="7">
        <v>4.3699999999999998E-5</v>
      </c>
    </row>
    <row r="5" spans="1:51" x14ac:dyDescent="0.4">
      <c r="A5" s="23">
        <v>1</v>
      </c>
      <c r="B5" s="37">
        <v>0.48480000000000001</v>
      </c>
      <c r="C5" s="26">
        <v>4848</v>
      </c>
      <c r="D5" s="4">
        <v>10000</v>
      </c>
      <c r="E5" s="12"/>
      <c r="F5" s="37">
        <v>170100</v>
      </c>
      <c r="G5" s="12">
        <v>47.78</v>
      </c>
      <c r="H5" s="12">
        <v>28100</v>
      </c>
      <c r="I5" s="12">
        <v>7.7789999999999999</v>
      </c>
      <c r="J5" s="12">
        <v>9.2799999999999994E-2</v>
      </c>
      <c r="K5" s="12">
        <v>8.9999999999999998E-4</v>
      </c>
      <c r="L5" s="7">
        <v>1.7600000000000001E-3</v>
      </c>
      <c r="N5" s="23">
        <v>1</v>
      </c>
      <c r="O5" s="37">
        <v>0.48480000000000001</v>
      </c>
      <c r="P5" s="26">
        <v>4848</v>
      </c>
      <c r="Q5" s="4">
        <v>10000</v>
      </c>
      <c r="R5" s="37">
        <v>167200</v>
      </c>
      <c r="S5" s="12">
        <v>1770</v>
      </c>
      <c r="T5" s="35">
        <v>47.78</v>
      </c>
      <c r="U5" s="37">
        <v>28100</v>
      </c>
      <c r="V5" s="12">
        <v>7.7789999999999999</v>
      </c>
      <c r="W5" s="12">
        <v>9.2799999999999994E-2</v>
      </c>
      <c r="X5" s="12">
        <v>8.9999999999999998E-4</v>
      </c>
      <c r="Y5" s="7">
        <v>4.9830000000000002E-4</v>
      </c>
      <c r="AA5" s="23">
        <v>1</v>
      </c>
      <c r="AB5" s="37">
        <v>0.64480000000000004</v>
      </c>
      <c r="AC5" s="26">
        <v>6448</v>
      </c>
      <c r="AD5" s="4">
        <v>10000</v>
      </c>
      <c r="AE5" s="35">
        <v>7279</v>
      </c>
      <c r="AF5" s="12">
        <v>1770</v>
      </c>
      <c r="AG5" s="12">
        <v>4.3</v>
      </c>
      <c r="AH5" s="37">
        <v>1557</v>
      </c>
      <c r="AI5" s="12">
        <v>0.73129999999999995</v>
      </c>
      <c r="AJ5" s="12">
        <v>5.9200000000000003E-2</v>
      </c>
      <c r="AK5" s="12">
        <v>0.40910000000000002</v>
      </c>
      <c r="AL5" s="7">
        <v>6.8100000000000002E-5</v>
      </c>
      <c r="AN5" s="23">
        <v>1</v>
      </c>
      <c r="AO5" s="37">
        <v>0.83740000000000003</v>
      </c>
      <c r="AP5" s="26">
        <v>8374</v>
      </c>
      <c r="AQ5" s="4">
        <v>10000</v>
      </c>
      <c r="AR5" s="35">
        <v>1240</v>
      </c>
      <c r="AS5" s="12">
        <v>1770</v>
      </c>
      <c r="AT5" s="12">
        <v>1.006</v>
      </c>
      <c r="AU5" s="12">
        <v>55.29</v>
      </c>
      <c r="AV5" s="12">
        <v>0.17530000000000001</v>
      </c>
      <c r="AW5" s="12">
        <v>4.87E-2</v>
      </c>
      <c r="AX5" s="12">
        <v>0.82509999999999994</v>
      </c>
      <c r="AY5" s="7">
        <v>4.4199999999999997E-5</v>
      </c>
    </row>
    <row r="6" spans="1:51" x14ac:dyDescent="0.4">
      <c r="A6" s="23">
        <v>1.5</v>
      </c>
      <c r="B6" s="37">
        <v>0.33</v>
      </c>
      <c r="C6" s="26">
        <v>3300</v>
      </c>
      <c r="D6" s="4">
        <v>10000</v>
      </c>
      <c r="E6" s="12"/>
      <c r="F6" s="37">
        <v>155500</v>
      </c>
      <c r="G6" s="12">
        <v>45.32</v>
      </c>
      <c r="H6" s="12">
        <v>25670</v>
      </c>
      <c r="I6" s="12">
        <v>7.3410000000000002</v>
      </c>
      <c r="J6" s="12">
        <v>0.17230000000000001</v>
      </c>
      <c r="K6" s="12">
        <v>1.1000000000000001E-3</v>
      </c>
      <c r="L6" s="7">
        <v>1.6119999999999999E-3</v>
      </c>
      <c r="N6" s="23">
        <v>1.5</v>
      </c>
      <c r="O6" s="37">
        <v>0.33</v>
      </c>
      <c r="P6" s="26">
        <v>3300</v>
      </c>
      <c r="Q6" s="4">
        <v>10000</v>
      </c>
      <c r="R6" s="37">
        <v>152800</v>
      </c>
      <c r="S6" s="12">
        <v>1770</v>
      </c>
      <c r="T6" s="35">
        <v>45.32</v>
      </c>
      <c r="U6" s="37">
        <v>25670</v>
      </c>
      <c r="V6" s="12">
        <v>7.3410000000000002</v>
      </c>
      <c r="W6" s="12">
        <v>0.17230000000000001</v>
      </c>
      <c r="X6" s="12">
        <v>1.1000000000000001E-3</v>
      </c>
      <c r="Y6" s="7">
        <v>4.5859999999999998E-4</v>
      </c>
      <c r="AA6" s="23">
        <v>1.5</v>
      </c>
      <c r="AB6" s="37">
        <v>0.49419999999999997</v>
      </c>
      <c r="AC6" s="26">
        <v>4942</v>
      </c>
      <c r="AD6" s="4">
        <v>10000</v>
      </c>
      <c r="AE6" s="35">
        <v>6858</v>
      </c>
      <c r="AF6" s="12">
        <v>1770</v>
      </c>
      <c r="AG6" s="12">
        <v>5.016</v>
      </c>
      <c r="AH6" s="37">
        <v>1448</v>
      </c>
      <c r="AI6" s="12">
        <v>0.84399999999999997</v>
      </c>
      <c r="AJ6" s="12">
        <v>0.12529999999999999</v>
      </c>
      <c r="AK6" s="12">
        <v>0.31369999999999998</v>
      </c>
      <c r="AL6" s="7">
        <v>6.4700000000000001E-5</v>
      </c>
      <c r="AN6" s="23">
        <v>1.5</v>
      </c>
      <c r="AO6" s="37">
        <v>0.73380000000000001</v>
      </c>
      <c r="AP6" s="26">
        <v>7338</v>
      </c>
      <c r="AQ6" s="4">
        <v>10000</v>
      </c>
      <c r="AR6" s="35">
        <v>1239</v>
      </c>
      <c r="AS6" s="12">
        <v>1770</v>
      </c>
      <c r="AT6" s="12">
        <v>1.5489999999999999</v>
      </c>
      <c r="AU6" s="12">
        <v>52.2</v>
      </c>
      <c r="AV6" s="12">
        <v>0.27610000000000001</v>
      </c>
      <c r="AW6" s="12">
        <v>0.1042</v>
      </c>
      <c r="AX6" s="12">
        <v>0.72440000000000004</v>
      </c>
      <c r="AY6" s="7">
        <v>4.3900000000000003E-5</v>
      </c>
    </row>
    <row r="7" spans="1:51" x14ac:dyDescent="0.4">
      <c r="A7" s="23">
        <v>2</v>
      </c>
      <c r="B7" s="37">
        <v>0.19400000000000001</v>
      </c>
      <c r="C7" s="26">
        <v>1940</v>
      </c>
      <c r="D7" s="4">
        <v>10000</v>
      </c>
      <c r="E7" s="12"/>
      <c r="F7" s="37">
        <v>135700</v>
      </c>
      <c r="G7" s="12">
        <v>40.619999999999997</v>
      </c>
      <c r="H7" s="12">
        <v>22380</v>
      </c>
      <c r="I7" s="12">
        <v>6.54</v>
      </c>
      <c r="J7" s="12">
        <v>0.27989999999999998</v>
      </c>
      <c r="K7" s="12">
        <v>4.0000000000000002E-4</v>
      </c>
      <c r="L7" s="7">
        <v>1.4120000000000001E-3</v>
      </c>
      <c r="N7" s="23">
        <v>2</v>
      </c>
      <c r="O7" s="37">
        <v>0.19400000000000001</v>
      </c>
      <c r="P7" s="26">
        <v>1940</v>
      </c>
      <c r="Q7" s="4">
        <v>10000</v>
      </c>
      <c r="R7" s="37">
        <v>133200</v>
      </c>
      <c r="S7" s="12">
        <v>1770</v>
      </c>
      <c r="T7" s="35">
        <v>40.619999999999997</v>
      </c>
      <c r="U7" s="37">
        <v>22380</v>
      </c>
      <c r="V7" s="12">
        <v>6.54</v>
      </c>
      <c r="W7" s="12">
        <v>0.27989999999999998</v>
      </c>
      <c r="X7" s="12">
        <v>4.0000000000000002E-4</v>
      </c>
      <c r="Y7" s="7">
        <v>4.0010000000000002E-4</v>
      </c>
      <c r="AA7" s="23">
        <v>2</v>
      </c>
      <c r="AB7" s="37">
        <v>0.34279999999999999</v>
      </c>
      <c r="AC7" s="26">
        <v>3428</v>
      </c>
      <c r="AD7" s="4">
        <v>10000</v>
      </c>
      <c r="AE7" s="35">
        <v>6307</v>
      </c>
      <c r="AF7" s="12">
        <v>1770</v>
      </c>
      <c r="AG7" s="12">
        <v>5.6130000000000004</v>
      </c>
      <c r="AH7" s="37">
        <v>1308</v>
      </c>
      <c r="AI7" s="12">
        <v>0.93100000000000005</v>
      </c>
      <c r="AJ7" s="12">
        <v>0.2104</v>
      </c>
      <c r="AK7" s="12">
        <v>0.21809999999999999</v>
      </c>
      <c r="AL7" s="7">
        <v>6.19E-5</v>
      </c>
      <c r="AN7" s="23">
        <v>2</v>
      </c>
      <c r="AO7" s="37">
        <v>0.60199999999999998</v>
      </c>
      <c r="AP7" s="26">
        <v>6020</v>
      </c>
      <c r="AQ7" s="4">
        <v>10000</v>
      </c>
      <c r="AR7" s="35">
        <v>1234</v>
      </c>
      <c r="AS7" s="12">
        <v>1770</v>
      </c>
      <c r="AT7" s="12">
        <v>2.226</v>
      </c>
      <c r="AU7" s="12">
        <v>47.85</v>
      </c>
      <c r="AV7" s="12">
        <v>0.40489999999999998</v>
      </c>
      <c r="AW7" s="12">
        <v>0.1822</v>
      </c>
      <c r="AX7" s="12">
        <v>0.59550000000000003</v>
      </c>
      <c r="AY7" s="7">
        <v>4.3399999999999998E-5</v>
      </c>
    </row>
    <row r="8" spans="1:51" x14ac:dyDescent="0.4">
      <c r="A8" s="23">
        <v>2.5</v>
      </c>
      <c r="B8" s="37">
        <v>9.5899999999999999E-2</v>
      </c>
      <c r="C8" s="26">
        <v>959</v>
      </c>
      <c r="D8" s="4">
        <v>10000</v>
      </c>
      <c r="E8" s="12"/>
      <c r="F8" s="37">
        <v>106600</v>
      </c>
      <c r="G8" s="12">
        <v>33.42</v>
      </c>
      <c r="H8" s="12">
        <v>17530</v>
      </c>
      <c r="I8" s="12">
        <v>5.3760000000000003</v>
      </c>
      <c r="J8" s="12">
        <v>0.43769999999999998</v>
      </c>
      <c r="K8" s="12">
        <v>2.9999999999999997E-4</v>
      </c>
      <c r="L8" s="7">
        <v>1.1050000000000001E-3</v>
      </c>
      <c r="N8" s="23">
        <v>2.5</v>
      </c>
      <c r="O8" s="37">
        <v>9.5899999999999999E-2</v>
      </c>
      <c r="P8" s="26">
        <v>959</v>
      </c>
      <c r="Q8" s="4">
        <v>10000</v>
      </c>
      <c r="R8" s="37">
        <v>104500</v>
      </c>
      <c r="S8" s="12">
        <v>1770</v>
      </c>
      <c r="T8" s="35">
        <v>33.42</v>
      </c>
      <c r="U8" s="37">
        <v>17530</v>
      </c>
      <c r="V8" s="12">
        <v>5.3760000000000003</v>
      </c>
      <c r="W8" s="12">
        <v>0.43769999999999998</v>
      </c>
      <c r="X8" s="12">
        <v>2.9999999999999997E-4</v>
      </c>
      <c r="Y8" s="7">
        <v>3.3080000000000002E-4</v>
      </c>
      <c r="AA8" s="23">
        <v>2.5</v>
      </c>
      <c r="AB8" s="37">
        <v>0.2026</v>
      </c>
      <c r="AC8" s="26">
        <v>2026</v>
      </c>
      <c r="AD8" s="4">
        <v>10000</v>
      </c>
      <c r="AE8" s="35">
        <v>5386</v>
      </c>
      <c r="AF8" s="12">
        <v>1770</v>
      </c>
      <c r="AG8" s="12">
        <v>6.0250000000000004</v>
      </c>
      <c r="AH8" s="37">
        <v>1074</v>
      </c>
      <c r="AI8" s="12">
        <v>1.022</v>
      </c>
      <c r="AJ8" s="12">
        <v>0.35260000000000002</v>
      </c>
      <c r="AK8" s="12">
        <v>0.1273</v>
      </c>
      <c r="AL8" s="7">
        <v>5.8199999999999998E-5</v>
      </c>
      <c r="AN8" s="23">
        <v>2.5</v>
      </c>
      <c r="AO8" s="37">
        <v>0.4365</v>
      </c>
      <c r="AP8" s="26">
        <v>4365</v>
      </c>
      <c r="AQ8" s="4">
        <v>10000</v>
      </c>
      <c r="AR8" s="35">
        <v>1225</v>
      </c>
      <c r="AS8" s="12">
        <v>1770</v>
      </c>
      <c r="AT8" s="12">
        <v>2.9489999999999998</v>
      </c>
      <c r="AU8" s="12">
        <v>40.299999999999997</v>
      </c>
      <c r="AV8" s="12">
        <v>0.56759999999999999</v>
      </c>
      <c r="AW8" s="12">
        <v>0.31690000000000002</v>
      </c>
      <c r="AX8" s="12">
        <v>0.43259999999999998</v>
      </c>
      <c r="AY8" s="7">
        <v>4.3000000000000002E-5</v>
      </c>
    </row>
    <row r="9" spans="1:51" x14ac:dyDescent="0.4">
      <c r="A9" s="23">
        <v>3</v>
      </c>
      <c r="B9" s="37">
        <v>3.9100000000000003E-2</v>
      </c>
      <c r="C9" s="26">
        <v>391</v>
      </c>
      <c r="D9" s="4">
        <v>10000</v>
      </c>
      <c r="E9" s="12"/>
      <c r="F9" s="37">
        <v>77390</v>
      </c>
      <c r="G9" s="12">
        <v>25.78</v>
      </c>
      <c r="H9" s="12">
        <v>12650</v>
      </c>
      <c r="I9" s="12">
        <v>4.1619999999999999</v>
      </c>
      <c r="J9" s="12">
        <v>0.59589999999999999</v>
      </c>
      <c r="K9" s="12">
        <v>0</v>
      </c>
      <c r="L9" s="7">
        <v>8.1070000000000003E-4</v>
      </c>
      <c r="N9" s="23">
        <v>3</v>
      </c>
      <c r="O9" s="37">
        <v>3.9100000000000003E-2</v>
      </c>
      <c r="P9" s="26">
        <v>391</v>
      </c>
      <c r="Q9" s="4">
        <v>10000</v>
      </c>
      <c r="R9" s="37">
        <v>75630</v>
      </c>
      <c r="S9" s="12">
        <v>1770</v>
      </c>
      <c r="T9" s="35">
        <v>25.78</v>
      </c>
      <c r="U9" s="37">
        <v>12650</v>
      </c>
      <c r="V9" s="12">
        <v>4.1619999999999999</v>
      </c>
      <c r="W9" s="12">
        <v>0.59589999999999999</v>
      </c>
      <c r="X9" s="12">
        <v>0</v>
      </c>
      <c r="Y9" s="7">
        <v>2.4149999999999999E-4</v>
      </c>
      <c r="AA9" s="23">
        <v>3</v>
      </c>
      <c r="AB9" s="37">
        <v>0.1008</v>
      </c>
      <c r="AC9" s="26">
        <v>1008</v>
      </c>
      <c r="AD9" s="4">
        <v>10000</v>
      </c>
      <c r="AE9" s="35">
        <v>4414</v>
      </c>
      <c r="AF9" s="12">
        <v>1770</v>
      </c>
      <c r="AG9" s="12">
        <v>6.0380000000000003</v>
      </c>
      <c r="AH9" s="37">
        <v>828</v>
      </c>
      <c r="AI9" s="12">
        <v>1.06</v>
      </c>
      <c r="AJ9" s="12">
        <v>0.50160000000000005</v>
      </c>
      <c r="AK9" s="12">
        <v>6.2899999999999998E-2</v>
      </c>
      <c r="AL9" s="7">
        <v>5.4700000000000001E-5</v>
      </c>
      <c r="AN9" s="23">
        <v>3</v>
      </c>
      <c r="AO9" s="37">
        <v>0.2873</v>
      </c>
      <c r="AP9" s="26">
        <v>2873</v>
      </c>
      <c r="AQ9" s="4">
        <v>10000</v>
      </c>
      <c r="AR9" s="35">
        <v>1211</v>
      </c>
      <c r="AS9" s="12">
        <v>1770</v>
      </c>
      <c r="AT9" s="12">
        <v>3.532</v>
      </c>
      <c r="AU9" s="12">
        <v>32.590000000000003</v>
      </c>
      <c r="AV9" s="12">
        <v>0.71689999999999998</v>
      </c>
      <c r="AW9" s="12">
        <v>0.45379999999999998</v>
      </c>
      <c r="AX9" s="12">
        <v>0.28370000000000001</v>
      </c>
      <c r="AY9" s="7">
        <v>4.3000000000000002E-5</v>
      </c>
    </row>
    <row r="10" spans="1:51" x14ac:dyDescent="0.4">
      <c r="A10" s="23">
        <v>3.5</v>
      </c>
      <c r="B10" s="37">
        <v>1.234E-2</v>
      </c>
      <c r="C10" s="4">
        <v>200</v>
      </c>
      <c r="D10" s="26">
        <v>16211</v>
      </c>
      <c r="E10" s="12"/>
      <c r="F10" s="37">
        <v>48380</v>
      </c>
      <c r="G10" s="12">
        <v>17.77</v>
      </c>
      <c r="H10" s="12">
        <v>7803</v>
      </c>
      <c r="I10" s="12">
        <v>2.968</v>
      </c>
      <c r="J10" s="12">
        <v>0.75229999999999997</v>
      </c>
      <c r="K10" s="12">
        <v>0</v>
      </c>
      <c r="L10" s="7">
        <v>5.0920000000000002E-4</v>
      </c>
      <c r="N10" s="23">
        <v>3.5</v>
      </c>
      <c r="O10" s="37">
        <v>1.234E-2</v>
      </c>
      <c r="P10" s="4">
        <v>200</v>
      </c>
      <c r="Q10" s="26">
        <v>16211</v>
      </c>
      <c r="R10" s="37">
        <v>46980</v>
      </c>
      <c r="S10" s="12">
        <v>1770</v>
      </c>
      <c r="T10" s="35">
        <v>17.77</v>
      </c>
      <c r="U10" s="37">
        <v>7803</v>
      </c>
      <c r="V10" s="12">
        <v>2.968</v>
      </c>
      <c r="W10" s="12">
        <v>0.75229999999999997</v>
      </c>
      <c r="X10" s="12">
        <v>0</v>
      </c>
      <c r="Y10" s="7">
        <v>1.641E-4</v>
      </c>
      <c r="AA10" s="23">
        <v>3.5</v>
      </c>
      <c r="AB10" s="37">
        <v>4.4499999999999998E-2</v>
      </c>
      <c r="AC10" s="26">
        <v>445</v>
      </c>
      <c r="AD10" s="4">
        <v>10000</v>
      </c>
      <c r="AE10" s="35">
        <v>3345</v>
      </c>
      <c r="AF10" s="12">
        <v>1770</v>
      </c>
      <c r="AG10" s="12">
        <v>5.5220000000000002</v>
      </c>
      <c r="AH10" s="37">
        <v>558.4</v>
      </c>
      <c r="AI10" s="12">
        <v>1.0529999999999999</v>
      </c>
      <c r="AJ10" s="12">
        <v>0.66479999999999995</v>
      </c>
      <c r="AK10" s="12">
        <v>2.7900000000000001E-2</v>
      </c>
      <c r="AL10" s="7">
        <v>4.9599999999999999E-5</v>
      </c>
      <c r="AN10" s="23">
        <v>3.5</v>
      </c>
      <c r="AO10" s="37">
        <v>0.16470000000000001</v>
      </c>
      <c r="AP10" s="26">
        <v>1647</v>
      </c>
      <c r="AQ10" s="4">
        <v>10000</v>
      </c>
      <c r="AR10" s="35">
        <v>1194</v>
      </c>
      <c r="AS10" s="12">
        <v>1770</v>
      </c>
      <c r="AT10" s="12">
        <v>3.7989999999999999</v>
      </c>
      <c r="AU10" s="12">
        <v>23.39</v>
      </c>
      <c r="AV10" s="12">
        <v>0.83760000000000001</v>
      </c>
      <c r="AW10" s="12">
        <v>0.61699999999999999</v>
      </c>
      <c r="AX10" s="12">
        <v>0.16300000000000001</v>
      </c>
      <c r="AY10" s="7">
        <v>4.4299999999999999E-5</v>
      </c>
    </row>
    <row r="11" spans="1:51" x14ac:dyDescent="0.4">
      <c r="A11" s="23">
        <v>4</v>
      </c>
      <c r="B11" s="37">
        <v>3.0370000000000002E-3</v>
      </c>
      <c r="C11" s="4">
        <v>200</v>
      </c>
      <c r="D11" s="26">
        <v>65853</v>
      </c>
      <c r="E11" s="12"/>
      <c r="F11" s="37">
        <v>26310</v>
      </c>
      <c r="G11" s="12">
        <v>11.05</v>
      </c>
      <c r="H11" s="12">
        <v>4105</v>
      </c>
      <c r="I11" s="12">
        <v>2.0139999999999998</v>
      </c>
      <c r="J11" s="12">
        <v>0.87070000000000003</v>
      </c>
      <c r="K11" s="12">
        <v>0</v>
      </c>
      <c r="L11" s="7">
        <v>2.8170000000000002E-4</v>
      </c>
      <c r="N11" s="23">
        <v>4</v>
      </c>
      <c r="O11" s="37">
        <v>3.0370000000000002E-3</v>
      </c>
      <c r="P11" s="4">
        <v>200</v>
      </c>
      <c r="Q11" s="26">
        <v>65853</v>
      </c>
      <c r="R11" s="37">
        <v>25190</v>
      </c>
      <c r="S11" s="12">
        <v>1770</v>
      </c>
      <c r="T11" s="35">
        <v>11.05</v>
      </c>
      <c r="U11" s="37">
        <v>4105</v>
      </c>
      <c r="V11" s="12">
        <v>2.0139999999999998</v>
      </c>
      <c r="W11" s="12">
        <v>0.87070000000000003</v>
      </c>
      <c r="X11" s="12">
        <v>0</v>
      </c>
      <c r="Y11" s="7">
        <v>1.064E-4</v>
      </c>
      <c r="AA11" s="23">
        <v>4</v>
      </c>
      <c r="AB11" s="37">
        <v>1.3990000000000001E-2</v>
      </c>
      <c r="AC11" s="4">
        <v>200</v>
      </c>
      <c r="AD11" s="26">
        <v>14291</v>
      </c>
      <c r="AE11" s="35">
        <v>2405</v>
      </c>
      <c r="AF11" s="12">
        <v>1770</v>
      </c>
      <c r="AG11" s="12">
        <v>4.7119999999999997</v>
      </c>
      <c r="AH11" s="37">
        <v>320.39999999999998</v>
      </c>
      <c r="AI11" s="12">
        <v>1.0429999999999999</v>
      </c>
      <c r="AJ11" s="12">
        <v>0.80830000000000002</v>
      </c>
      <c r="AK11" s="12">
        <v>9.1669999999999998E-3</v>
      </c>
      <c r="AL11" s="7">
        <v>4.5760000000000002E-5</v>
      </c>
      <c r="AN11" s="23">
        <v>4</v>
      </c>
      <c r="AO11" s="37">
        <v>8.5099999999999995E-2</v>
      </c>
      <c r="AP11" s="26">
        <v>851</v>
      </c>
      <c r="AQ11" s="4">
        <v>10000</v>
      </c>
      <c r="AR11" s="35">
        <v>1175</v>
      </c>
      <c r="AS11" s="12">
        <v>1770</v>
      </c>
      <c r="AT11" s="12">
        <v>3.6440000000000001</v>
      </c>
      <c r="AU11" s="12">
        <v>14.79</v>
      </c>
      <c r="AV11" s="12">
        <v>0.91649999999999998</v>
      </c>
      <c r="AW11" s="12">
        <v>0.76759999999999995</v>
      </c>
      <c r="AX11" s="12">
        <v>8.3900000000000002E-2</v>
      </c>
      <c r="AY11" s="7">
        <v>4.3000000000000002E-5</v>
      </c>
    </row>
    <row r="12" spans="1:51" x14ac:dyDescent="0.4">
      <c r="A12" s="23">
        <v>4.5</v>
      </c>
      <c r="B12" s="37">
        <v>6.6819999999999998E-4</v>
      </c>
      <c r="C12" s="4">
        <v>200</v>
      </c>
      <c r="D12" s="26">
        <v>299330</v>
      </c>
      <c r="E12" s="12"/>
      <c r="F12" s="37">
        <v>12490</v>
      </c>
      <c r="G12" s="12">
        <v>6.5149999999999997</v>
      </c>
      <c r="H12" s="12">
        <v>1783</v>
      </c>
      <c r="I12" s="12">
        <v>1.4319999999999999</v>
      </c>
      <c r="J12" s="12">
        <v>0.94450000000000001</v>
      </c>
      <c r="K12" s="12">
        <v>0</v>
      </c>
      <c r="L12" s="7">
        <v>1.3779999999999999E-4</v>
      </c>
      <c r="N12" s="23">
        <v>4.5</v>
      </c>
      <c r="O12" s="37">
        <v>6.6819999999999998E-4</v>
      </c>
      <c r="P12" s="4">
        <v>200</v>
      </c>
      <c r="Q12" s="26">
        <v>299330</v>
      </c>
      <c r="R12" s="37">
        <v>11540</v>
      </c>
      <c r="S12" s="12">
        <v>1770</v>
      </c>
      <c r="T12" s="35">
        <v>6.5149999999999997</v>
      </c>
      <c r="U12" s="37">
        <v>1783</v>
      </c>
      <c r="V12" s="12">
        <v>1.4319999999999999</v>
      </c>
      <c r="W12" s="12">
        <v>0.94450000000000001</v>
      </c>
      <c r="X12" s="12">
        <v>0</v>
      </c>
      <c r="Y12" s="7">
        <v>6.9599999999999998E-5</v>
      </c>
      <c r="AA12" s="23">
        <v>4.5</v>
      </c>
      <c r="AB12" s="37">
        <v>3.4589999999999998E-3</v>
      </c>
      <c r="AC12" s="4">
        <v>200</v>
      </c>
      <c r="AD12" s="26">
        <v>57823</v>
      </c>
      <c r="AE12" s="35">
        <v>1753</v>
      </c>
      <c r="AF12" s="12">
        <v>1770</v>
      </c>
      <c r="AG12" s="12">
        <v>3.8090000000000002</v>
      </c>
      <c r="AH12" s="37">
        <v>156</v>
      </c>
      <c r="AI12" s="12">
        <v>1.0209999999999999</v>
      </c>
      <c r="AJ12" s="12">
        <v>0.90739999999999998</v>
      </c>
      <c r="AK12" s="12">
        <v>2.1099999999999999E-3</v>
      </c>
      <c r="AL12" s="7">
        <v>4.3109999999999999E-5</v>
      </c>
      <c r="AN12" s="23">
        <v>4.5</v>
      </c>
      <c r="AO12" s="37">
        <v>3.0099999999999998E-2</v>
      </c>
      <c r="AP12" s="26">
        <v>301</v>
      </c>
      <c r="AQ12" s="4">
        <v>10000</v>
      </c>
      <c r="AR12" s="35">
        <v>1160</v>
      </c>
      <c r="AS12" s="12">
        <v>1770</v>
      </c>
      <c r="AT12" s="12">
        <v>3.3210000000000002</v>
      </c>
      <c r="AU12" s="12">
        <v>8.1539999999999999</v>
      </c>
      <c r="AV12" s="12">
        <v>0.97030000000000005</v>
      </c>
      <c r="AW12" s="12">
        <v>0.88190000000000002</v>
      </c>
      <c r="AX12" s="12">
        <v>2.9899999999999999E-2</v>
      </c>
      <c r="AY12" s="7">
        <v>4.5899999999999998E-5</v>
      </c>
    </row>
    <row r="13" spans="1:51" x14ac:dyDescent="0.4">
      <c r="A13" s="23">
        <v>5</v>
      </c>
      <c r="B13" s="37">
        <v>1.065E-4</v>
      </c>
      <c r="C13" s="4">
        <v>200</v>
      </c>
      <c r="D13" s="26">
        <v>1877102</v>
      </c>
      <c r="E13" s="12"/>
      <c r="F13" s="37">
        <v>5595</v>
      </c>
      <c r="G13" s="12">
        <v>3.9220000000000002</v>
      </c>
      <c r="H13" s="12">
        <v>618.4</v>
      </c>
      <c r="I13" s="12">
        <v>1.149</v>
      </c>
      <c r="J13" s="12">
        <v>0.98099999999999998</v>
      </c>
      <c r="K13" s="12">
        <v>0</v>
      </c>
      <c r="L13" s="7">
        <v>6.6779999999999994E-5</v>
      </c>
      <c r="N13" s="23">
        <v>5</v>
      </c>
      <c r="O13" s="37">
        <v>1.065E-4</v>
      </c>
      <c r="P13" s="4">
        <v>200</v>
      </c>
      <c r="Q13" s="26">
        <v>1877102</v>
      </c>
      <c r="R13" s="37">
        <v>4731</v>
      </c>
      <c r="S13" s="12">
        <v>1770</v>
      </c>
      <c r="T13" s="35">
        <v>3.9220000000000002</v>
      </c>
      <c r="U13" s="37">
        <v>618.4</v>
      </c>
      <c r="V13" s="12">
        <v>1.149</v>
      </c>
      <c r="W13" s="12">
        <v>0.98099999999999998</v>
      </c>
      <c r="X13" s="12">
        <v>0</v>
      </c>
      <c r="Y13" s="7">
        <v>5.0850000000000003E-5</v>
      </c>
      <c r="AA13" s="23">
        <v>5</v>
      </c>
      <c r="AB13" s="37">
        <v>8.0959999999999995E-4</v>
      </c>
      <c r="AC13" s="4">
        <v>200</v>
      </c>
      <c r="AD13" s="26">
        <v>247038</v>
      </c>
      <c r="AE13" s="35">
        <v>1383</v>
      </c>
      <c r="AF13" s="12">
        <v>1770</v>
      </c>
      <c r="AG13" s="12">
        <v>2.984</v>
      </c>
      <c r="AH13" s="37">
        <v>62.26</v>
      </c>
      <c r="AI13" s="12">
        <v>1.008</v>
      </c>
      <c r="AJ13" s="12">
        <v>0.96360000000000001</v>
      </c>
      <c r="AK13" s="12">
        <v>5.2220000000000001E-4</v>
      </c>
      <c r="AL13" s="7">
        <v>4.1359999999999997E-5</v>
      </c>
      <c r="AN13" s="23">
        <v>5</v>
      </c>
      <c r="AO13" s="37">
        <v>8.9510000000000006E-3</v>
      </c>
      <c r="AP13" s="4">
        <v>200</v>
      </c>
      <c r="AQ13" s="26">
        <v>22344</v>
      </c>
      <c r="AR13" s="35">
        <v>1148</v>
      </c>
      <c r="AS13" s="12">
        <v>1770</v>
      </c>
      <c r="AT13" s="12">
        <v>2.79</v>
      </c>
      <c r="AU13" s="12">
        <v>3.984</v>
      </c>
      <c r="AV13" s="12">
        <v>0.99109999999999998</v>
      </c>
      <c r="AW13" s="12">
        <v>0.95269999999999999</v>
      </c>
      <c r="AX13" s="12">
        <v>8.9510000000000006E-3</v>
      </c>
      <c r="AY13" s="7">
        <v>4.2830000000000002E-5</v>
      </c>
    </row>
    <row r="14" spans="1:51" x14ac:dyDescent="0.4">
      <c r="A14" s="23">
        <v>5.5</v>
      </c>
      <c r="B14" s="37">
        <v>1.1219999999999999E-5</v>
      </c>
      <c r="C14" s="4">
        <v>200</v>
      </c>
      <c r="D14" s="26">
        <v>17827013</v>
      </c>
      <c r="E14" s="12"/>
      <c r="F14" s="37">
        <v>2930</v>
      </c>
      <c r="G14" s="12">
        <v>2.58</v>
      </c>
      <c r="H14" s="12">
        <v>166.8</v>
      </c>
      <c r="I14" s="12">
        <v>1.04</v>
      </c>
      <c r="J14" s="12">
        <v>0.995</v>
      </c>
      <c r="K14" s="12">
        <v>5.6090000000000001E-8</v>
      </c>
      <c r="L14" s="7">
        <v>3.9119999999999998E-5</v>
      </c>
      <c r="N14" s="23">
        <v>5.5</v>
      </c>
      <c r="O14" s="37">
        <v>1.1219999999999999E-5</v>
      </c>
      <c r="P14" s="4">
        <v>200</v>
      </c>
      <c r="Q14" s="26">
        <v>17827013</v>
      </c>
      <c r="R14" s="37">
        <v>2100</v>
      </c>
      <c r="S14" s="12">
        <v>1770</v>
      </c>
      <c r="T14" s="35">
        <v>2.58</v>
      </c>
      <c r="U14" s="37">
        <v>166.8</v>
      </c>
      <c r="V14" s="12">
        <v>1.04</v>
      </c>
      <c r="W14" s="12">
        <v>0.995</v>
      </c>
      <c r="X14" s="12">
        <v>5.6090000000000001E-8</v>
      </c>
      <c r="Y14" s="7">
        <v>4.384E-5</v>
      </c>
      <c r="AA14" s="23">
        <v>5.5</v>
      </c>
      <c r="AB14" s="37">
        <v>1.1349999999999999E-4</v>
      </c>
      <c r="AC14" s="4">
        <v>200</v>
      </c>
      <c r="AD14" s="26">
        <v>1762370</v>
      </c>
      <c r="AE14" s="35">
        <v>1216</v>
      </c>
      <c r="AF14" s="12">
        <v>1770</v>
      </c>
      <c r="AG14" s="12">
        <v>2.331</v>
      </c>
      <c r="AH14" s="37">
        <v>20.16</v>
      </c>
      <c r="AI14" s="12">
        <v>1.0029999999999999</v>
      </c>
      <c r="AJ14" s="12">
        <v>0.98870000000000002</v>
      </c>
      <c r="AK14" s="12">
        <v>7.3759999999999999E-5</v>
      </c>
      <c r="AL14" s="7">
        <v>4.0849999999999997E-5</v>
      </c>
      <c r="AN14" s="23">
        <v>5.5</v>
      </c>
      <c r="AO14" s="37">
        <v>2.3700000000000001E-3</v>
      </c>
      <c r="AP14" s="4">
        <v>200</v>
      </c>
      <c r="AQ14" s="26">
        <v>84384</v>
      </c>
      <c r="AR14" s="35">
        <v>1144</v>
      </c>
      <c r="AS14" s="12">
        <v>1770</v>
      </c>
      <c r="AT14" s="12">
        <v>2.2749999999999999</v>
      </c>
      <c r="AU14" s="12">
        <v>2.1190000000000002</v>
      </c>
      <c r="AV14" s="12">
        <v>0.99770000000000003</v>
      </c>
      <c r="AW14" s="12">
        <v>0.98329999999999995</v>
      </c>
      <c r="AX14" s="12">
        <v>2.3349999999999998E-3</v>
      </c>
      <c r="AY14" s="7">
        <v>4.3800000000000001E-5</v>
      </c>
    </row>
    <row r="15" spans="1:51" ht="14.25" thickBot="1" x14ac:dyDescent="0.45">
      <c r="A15" s="24">
        <v>6</v>
      </c>
      <c r="B15" s="38">
        <v>1.1000000000000001E-6</v>
      </c>
      <c r="C15" s="27">
        <v>55</v>
      </c>
      <c r="D15" s="9">
        <v>50000000</v>
      </c>
      <c r="E15" s="8"/>
      <c r="F15" s="38">
        <v>2155</v>
      </c>
      <c r="G15" s="8">
        <v>1.9059999999999999</v>
      </c>
      <c r="H15" s="8">
        <v>34.64</v>
      </c>
      <c r="I15" s="8">
        <v>1.008</v>
      </c>
      <c r="J15" s="8">
        <v>0.999</v>
      </c>
      <c r="K15" s="8">
        <v>0</v>
      </c>
      <c r="L15" s="10">
        <v>3.095E-5</v>
      </c>
      <c r="N15" s="24">
        <v>6</v>
      </c>
      <c r="O15" s="38">
        <v>1.1000000000000001E-6</v>
      </c>
      <c r="P15" s="27">
        <v>55</v>
      </c>
      <c r="Q15" s="9">
        <v>50000000</v>
      </c>
      <c r="R15" s="38">
        <v>1333</v>
      </c>
      <c r="S15" s="8">
        <v>1770</v>
      </c>
      <c r="T15" s="36">
        <v>1.9059999999999999</v>
      </c>
      <c r="U15" s="38">
        <v>34.64</v>
      </c>
      <c r="V15" s="8">
        <v>1.008</v>
      </c>
      <c r="W15" s="8">
        <v>0.999</v>
      </c>
      <c r="X15" s="8">
        <v>0</v>
      </c>
      <c r="Y15" s="10">
        <v>4.1579999999999998E-5</v>
      </c>
      <c r="AA15" s="24">
        <v>6</v>
      </c>
      <c r="AB15" s="38">
        <v>1.428E-5</v>
      </c>
      <c r="AC15" s="9">
        <v>200</v>
      </c>
      <c r="AD15" s="27">
        <v>14004145</v>
      </c>
      <c r="AE15" s="36">
        <v>1158</v>
      </c>
      <c r="AF15" s="8">
        <v>1770</v>
      </c>
      <c r="AG15" s="8">
        <v>1.855</v>
      </c>
      <c r="AH15" s="38">
        <v>5.5519999999999996</v>
      </c>
      <c r="AI15" s="8">
        <v>1.0009999999999999</v>
      </c>
      <c r="AJ15" s="8">
        <v>0.99739999999999995</v>
      </c>
      <c r="AK15" s="8">
        <v>8.6400000000000003E-6</v>
      </c>
      <c r="AL15" s="10">
        <v>4.0729999999999998E-5</v>
      </c>
      <c r="AN15" s="24">
        <v>6</v>
      </c>
      <c r="AO15" s="38">
        <v>5.2369999999999999E-4</v>
      </c>
      <c r="AP15" s="9">
        <v>200</v>
      </c>
      <c r="AQ15" s="27">
        <v>381868</v>
      </c>
      <c r="AR15" s="36">
        <v>1141</v>
      </c>
      <c r="AS15" s="8">
        <v>1770</v>
      </c>
      <c r="AT15" s="8">
        <v>1.8380000000000001</v>
      </c>
      <c r="AU15" s="8">
        <v>1.3220000000000001</v>
      </c>
      <c r="AV15" s="8">
        <v>0.99950000000000006</v>
      </c>
      <c r="AW15" s="8">
        <v>0.99570000000000003</v>
      </c>
      <c r="AX15" s="8">
        <v>5.1849999999999997E-4</v>
      </c>
      <c r="AY15" s="10">
        <v>4.269E-5</v>
      </c>
    </row>
    <row r="16" spans="1:51" x14ac:dyDescent="0.4">
      <c r="O16" s="5"/>
      <c r="R16" s="5"/>
      <c r="S16" s="5"/>
      <c r="T16" s="5"/>
      <c r="U16" s="14"/>
      <c r="V16" s="5"/>
      <c r="W16" s="5"/>
      <c r="X16" s="5"/>
    </row>
    <row r="17" spans="1:46" ht="14.25" thickBot="1" x14ac:dyDescent="0.45">
      <c r="A17" t="s">
        <v>31</v>
      </c>
      <c r="N17" t="s">
        <v>60</v>
      </c>
      <c r="O17" s="5"/>
      <c r="R17" s="5"/>
      <c r="S17" s="5"/>
      <c r="T17" s="5"/>
      <c r="U17" s="5"/>
      <c r="V17" s="5"/>
      <c r="W17" s="5"/>
      <c r="X17" s="5"/>
    </row>
    <row r="18" spans="1:46" x14ac:dyDescent="0.4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</row>
    <row r="19" spans="1:46" x14ac:dyDescent="0.4">
      <c r="A19" s="23">
        <v>0</v>
      </c>
      <c r="B19" s="12">
        <v>0.75380000000000003</v>
      </c>
      <c r="C19" s="26">
        <v>7538</v>
      </c>
      <c r="D19" s="4">
        <v>10000</v>
      </c>
      <c r="E19" s="12">
        <v>0</v>
      </c>
      <c r="F19" s="35">
        <v>170900</v>
      </c>
      <c r="G19" s="12">
        <v>72.28</v>
      </c>
      <c r="H19" s="12">
        <v>28240</v>
      </c>
      <c r="I19" s="12">
        <v>7.3570000000000002</v>
      </c>
      <c r="J19" s="12">
        <v>8.9099999999999999E-2</v>
      </c>
      <c r="K19" s="12">
        <v>1.5E-3</v>
      </c>
      <c r="L19" s="7">
        <v>2.1570000000000001E-3</v>
      </c>
      <c r="N19" s="23">
        <v>0</v>
      </c>
      <c r="O19" s="12">
        <v>0.75380000000000003</v>
      </c>
      <c r="P19" s="26">
        <v>7538</v>
      </c>
      <c r="Q19" s="4">
        <v>10000</v>
      </c>
      <c r="R19" s="35">
        <v>167900</v>
      </c>
      <c r="S19" s="12">
        <v>1770</v>
      </c>
      <c r="T19" s="12">
        <v>72.28</v>
      </c>
      <c r="U19" s="12">
        <v>28240</v>
      </c>
      <c r="V19" s="12">
        <v>7.3570000000000002</v>
      </c>
      <c r="W19" s="12">
        <v>8.9099999999999999E-2</v>
      </c>
      <c r="X19" s="12">
        <v>1.5E-3</v>
      </c>
      <c r="Y19" s="7">
        <v>6.198E-4</v>
      </c>
    </row>
    <row r="20" spans="1:46" x14ac:dyDescent="0.4">
      <c r="A20" s="23">
        <v>0.5</v>
      </c>
      <c r="B20" s="12">
        <v>0.62339999999999995</v>
      </c>
      <c r="C20" s="26">
        <v>6234</v>
      </c>
      <c r="D20" s="4">
        <v>10000</v>
      </c>
      <c r="E20" s="12">
        <v>0</v>
      </c>
      <c r="F20" s="35">
        <v>160300</v>
      </c>
      <c r="G20" s="12">
        <v>70.58</v>
      </c>
      <c r="H20" s="12">
        <v>26490</v>
      </c>
      <c r="I20" s="12">
        <v>7.1219999999999999</v>
      </c>
      <c r="J20" s="12">
        <v>0.1474</v>
      </c>
      <c r="K20" s="12">
        <v>1.8E-3</v>
      </c>
      <c r="L20" s="7">
        <v>1.9070000000000001E-3</v>
      </c>
      <c r="N20" s="23">
        <v>0.5</v>
      </c>
      <c r="O20" s="12">
        <v>0.62339999999999995</v>
      </c>
      <c r="P20" s="26">
        <v>6234</v>
      </c>
      <c r="Q20" s="4">
        <v>10000</v>
      </c>
      <c r="R20" s="35">
        <v>157500</v>
      </c>
      <c r="S20" s="12">
        <v>1770</v>
      </c>
      <c r="T20" s="12">
        <v>70.58</v>
      </c>
      <c r="U20" s="12">
        <v>26490</v>
      </c>
      <c r="V20" s="12">
        <v>7.1219999999999999</v>
      </c>
      <c r="W20" s="12">
        <v>0.1474</v>
      </c>
      <c r="X20" s="12">
        <v>1.8E-3</v>
      </c>
      <c r="Y20" s="7">
        <v>6.6779999999999997E-4</v>
      </c>
    </row>
    <row r="21" spans="1:46" x14ac:dyDescent="0.4">
      <c r="A21" s="23">
        <v>1</v>
      </c>
      <c r="B21" s="12">
        <v>0.4849</v>
      </c>
      <c r="C21" s="26">
        <v>4849</v>
      </c>
      <c r="D21" s="4">
        <v>10000</v>
      </c>
      <c r="E21" s="12">
        <v>0</v>
      </c>
      <c r="F21" s="35">
        <v>144100</v>
      </c>
      <c r="G21" s="12">
        <v>67.459999999999994</v>
      </c>
      <c r="H21" s="12">
        <v>23790</v>
      </c>
      <c r="I21" s="12">
        <v>6.6760000000000002</v>
      </c>
      <c r="J21" s="12">
        <v>0.23599999999999999</v>
      </c>
      <c r="K21" s="12">
        <v>8.9999999999999998E-4</v>
      </c>
      <c r="L21" s="7">
        <v>1.902E-3</v>
      </c>
      <c r="N21" s="23">
        <v>1</v>
      </c>
      <c r="O21" s="12">
        <v>0.4849</v>
      </c>
      <c r="P21" s="26">
        <v>4849</v>
      </c>
      <c r="Q21" s="4">
        <v>10000</v>
      </c>
      <c r="R21" s="35">
        <v>141500</v>
      </c>
      <c r="S21" s="12">
        <v>1770</v>
      </c>
      <c r="T21" s="12">
        <v>67.459999999999994</v>
      </c>
      <c r="U21" s="12">
        <v>23790</v>
      </c>
      <c r="V21" s="12">
        <v>6.6760000000000002</v>
      </c>
      <c r="W21" s="12">
        <v>0.23599999999999999</v>
      </c>
      <c r="X21" s="12">
        <v>8.9999999999999998E-4</v>
      </c>
      <c r="Y21" s="7">
        <v>4.8519999999999998E-4</v>
      </c>
    </row>
    <row r="22" spans="1:46" x14ac:dyDescent="0.4">
      <c r="A22" s="23">
        <v>1.5</v>
      </c>
      <c r="B22" s="12">
        <v>0.33</v>
      </c>
      <c r="C22" s="26">
        <v>3300</v>
      </c>
      <c r="D22" s="4">
        <v>10000</v>
      </c>
      <c r="E22" s="12">
        <v>0</v>
      </c>
      <c r="F22" s="35">
        <v>119500</v>
      </c>
      <c r="G22" s="12">
        <v>61.76</v>
      </c>
      <c r="H22" s="12">
        <v>19720</v>
      </c>
      <c r="I22" s="12">
        <v>5.8140000000000001</v>
      </c>
      <c r="J22" s="12">
        <v>0.37019999999999997</v>
      </c>
      <c r="K22" s="12">
        <v>1.1000000000000001E-3</v>
      </c>
      <c r="L22" s="7">
        <v>1.4519999999999999E-3</v>
      </c>
      <c r="N22" s="23">
        <v>1.5</v>
      </c>
      <c r="O22" s="12">
        <v>0.33</v>
      </c>
      <c r="P22" s="26">
        <v>3300</v>
      </c>
      <c r="Q22" s="4">
        <v>10000</v>
      </c>
      <c r="R22" s="35">
        <v>117300</v>
      </c>
      <c r="S22" s="12">
        <v>1770</v>
      </c>
      <c r="T22" s="12">
        <v>61.76</v>
      </c>
      <c r="U22" s="12">
        <v>19720</v>
      </c>
      <c r="V22" s="12">
        <v>5.8140000000000001</v>
      </c>
      <c r="W22" s="12">
        <v>0.37019999999999997</v>
      </c>
      <c r="X22" s="12">
        <v>1.1000000000000001E-3</v>
      </c>
      <c r="Y22" s="7">
        <v>4.2410000000000001E-4</v>
      </c>
    </row>
    <row r="23" spans="1:46" x14ac:dyDescent="0.4">
      <c r="A23" s="23">
        <v>2</v>
      </c>
      <c r="B23" s="12">
        <v>0.19400000000000001</v>
      </c>
      <c r="C23" s="26">
        <v>1940</v>
      </c>
      <c r="D23" s="4">
        <v>10000</v>
      </c>
      <c r="E23" s="12">
        <v>0</v>
      </c>
      <c r="F23" s="35">
        <v>93250</v>
      </c>
      <c r="G23" s="12">
        <v>55.05</v>
      </c>
      <c r="H23" s="12">
        <v>15340</v>
      </c>
      <c r="I23" s="12">
        <v>4.8099999999999996</v>
      </c>
      <c r="J23" s="12">
        <v>0.51280000000000003</v>
      </c>
      <c r="K23" s="12">
        <v>4.0000000000000002E-4</v>
      </c>
      <c r="L23" s="7">
        <v>1.124E-3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91300</v>
      </c>
      <c r="S23" s="12">
        <v>1770</v>
      </c>
      <c r="T23" s="12">
        <v>55.05</v>
      </c>
      <c r="U23" s="12">
        <v>15340</v>
      </c>
      <c r="V23" s="12">
        <v>4.8099999999999996</v>
      </c>
      <c r="W23" s="12">
        <v>0.51280000000000003</v>
      </c>
      <c r="X23" s="12">
        <v>4.0000000000000002E-4</v>
      </c>
      <c r="Y23" s="7">
        <v>3.614E-4</v>
      </c>
    </row>
    <row r="24" spans="1:46" x14ac:dyDescent="0.4">
      <c r="A24" s="23">
        <v>2.5</v>
      </c>
      <c r="B24" s="12">
        <v>9.5899999999999999E-2</v>
      </c>
      <c r="C24" s="26">
        <v>959</v>
      </c>
      <c r="D24" s="4">
        <v>10000</v>
      </c>
      <c r="E24" s="12">
        <v>0</v>
      </c>
      <c r="F24" s="35">
        <v>63090</v>
      </c>
      <c r="G24" s="12">
        <v>46.85</v>
      </c>
      <c r="H24" s="12">
        <v>10310</v>
      </c>
      <c r="I24" s="12">
        <v>3.593</v>
      </c>
      <c r="J24" s="12">
        <v>0.67600000000000005</v>
      </c>
      <c r="K24" s="12">
        <v>2.9999999999999997E-4</v>
      </c>
      <c r="L24" s="7">
        <v>8.3109999999999998E-4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61530</v>
      </c>
      <c r="S24" s="12">
        <v>1770</v>
      </c>
      <c r="T24" s="12">
        <v>46.85</v>
      </c>
      <c r="U24" s="12">
        <v>10310</v>
      </c>
      <c r="V24" s="12">
        <v>3.593</v>
      </c>
      <c r="W24" s="12">
        <v>0.67600000000000005</v>
      </c>
      <c r="X24" s="12">
        <v>2.9999999999999997E-4</v>
      </c>
      <c r="Y24" s="7">
        <v>2.5369999999999999E-4</v>
      </c>
    </row>
    <row r="25" spans="1:46" x14ac:dyDescent="0.4">
      <c r="A25" s="23">
        <v>3</v>
      </c>
      <c r="B25" s="12">
        <v>3.9100000000000003E-2</v>
      </c>
      <c r="C25" s="26">
        <v>391</v>
      </c>
      <c r="D25" s="4">
        <v>10000</v>
      </c>
      <c r="E25" s="12">
        <v>0</v>
      </c>
      <c r="F25" s="35">
        <v>37870</v>
      </c>
      <c r="G25" s="12">
        <v>39.65</v>
      </c>
      <c r="H25" s="12">
        <v>6091</v>
      </c>
      <c r="I25" s="12">
        <v>2.5339999999999998</v>
      </c>
      <c r="J25" s="12">
        <v>0.81169999999999998</v>
      </c>
      <c r="K25" s="12">
        <v>0</v>
      </c>
      <c r="L25" s="7">
        <v>4.6289999999999998E-4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36620</v>
      </c>
      <c r="S25" s="12">
        <v>1770</v>
      </c>
      <c r="T25" s="12">
        <v>39.65</v>
      </c>
      <c r="U25" s="12">
        <v>6091</v>
      </c>
      <c r="V25" s="12">
        <v>2.5339999999999998</v>
      </c>
      <c r="W25" s="12">
        <v>0.81169999999999998</v>
      </c>
      <c r="X25" s="12">
        <v>0</v>
      </c>
      <c r="Y25" s="7">
        <v>1.6090000000000001E-4</v>
      </c>
    </row>
    <row r="26" spans="1:46" x14ac:dyDescent="0.4">
      <c r="A26" s="23">
        <v>3.5</v>
      </c>
      <c r="B26" s="12">
        <v>1.234E-2</v>
      </c>
      <c r="C26" s="4">
        <v>200</v>
      </c>
      <c r="D26" s="26">
        <v>16211</v>
      </c>
      <c r="E26" s="12">
        <v>0</v>
      </c>
      <c r="F26" s="35">
        <v>20240</v>
      </c>
      <c r="G26" s="12">
        <v>34.31</v>
      </c>
      <c r="H26" s="12">
        <v>3126</v>
      </c>
      <c r="I26" s="12">
        <v>1.788</v>
      </c>
      <c r="J26" s="12">
        <v>0.90559999999999996</v>
      </c>
      <c r="K26" s="12">
        <v>0</v>
      </c>
      <c r="L26" s="7">
        <v>2.6180000000000002E-4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19200</v>
      </c>
      <c r="S26" s="12">
        <v>1770</v>
      </c>
      <c r="T26" s="12">
        <v>34.31</v>
      </c>
      <c r="U26" s="12">
        <v>3126</v>
      </c>
      <c r="V26" s="12">
        <v>1.788</v>
      </c>
      <c r="W26" s="12">
        <v>0.90559999999999996</v>
      </c>
      <c r="X26" s="12">
        <v>0</v>
      </c>
      <c r="Y26" s="7">
        <v>1.121E-4</v>
      </c>
    </row>
    <row r="27" spans="1:46" x14ac:dyDescent="0.4">
      <c r="A27" s="23">
        <v>4</v>
      </c>
      <c r="B27" s="12">
        <v>3.042E-3</v>
      </c>
      <c r="C27" s="4">
        <v>200</v>
      </c>
      <c r="D27" s="26">
        <v>65741</v>
      </c>
      <c r="E27" s="12">
        <v>0</v>
      </c>
      <c r="F27" s="35">
        <v>9333</v>
      </c>
      <c r="G27" s="12">
        <v>30.75</v>
      </c>
      <c r="H27" s="12">
        <v>1278</v>
      </c>
      <c r="I27" s="12">
        <v>1.323</v>
      </c>
      <c r="J27" s="12">
        <v>0.96279999999999999</v>
      </c>
      <c r="K27" s="12">
        <v>0</v>
      </c>
      <c r="L27" s="7">
        <v>1.2669999999999999E-4</v>
      </c>
      <c r="N27" s="23">
        <v>4</v>
      </c>
      <c r="O27" s="12">
        <v>3.042E-3</v>
      </c>
      <c r="P27" s="4">
        <v>200</v>
      </c>
      <c r="Q27" s="26">
        <v>65741</v>
      </c>
      <c r="R27" s="35">
        <v>8431</v>
      </c>
      <c r="S27" s="12">
        <v>1770</v>
      </c>
      <c r="T27" s="12">
        <v>30.75</v>
      </c>
      <c r="U27" s="12">
        <v>1278</v>
      </c>
      <c r="V27" s="12">
        <v>1.323</v>
      </c>
      <c r="W27" s="12">
        <v>0.96279999999999999</v>
      </c>
      <c r="X27" s="12">
        <v>0</v>
      </c>
      <c r="Y27" s="7">
        <v>7.4599999999999997E-5</v>
      </c>
    </row>
    <row r="28" spans="1:46" x14ac:dyDescent="0.4">
      <c r="A28" s="23">
        <v>4.5</v>
      </c>
      <c r="B28" s="12">
        <v>6.6790000000000003E-4</v>
      </c>
      <c r="C28" s="4">
        <v>200</v>
      </c>
      <c r="D28" s="26">
        <v>299442</v>
      </c>
      <c r="E28" s="12">
        <v>0</v>
      </c>
      <c r="F28" s="35">
        <v>4443</v>
      </c>
      <c r="G28" s="12">
        <v>28.79</v>
      </c>
      <c r="H28" s="12">
        <v>441.2</v>
      </c>
      <c r="I28" s="12">
        <v>1.1060000000000001</v>
      </c>
      <c r="J28" s="12">
        <v>0.98799999999999999</v>
      </c>
      <c r="K28" s="12">
        <v>0</v>
      </c>
      <c r="L28" s="7">
        <v>6.4889999999999997E-5</v>
      </c>
      <c r="N28" s="23">
        <v>4.5</v>
      </c>
      <c r="O28" s="12">
        <v>6.6790000000000003E-4</v>
      </c>
      <c r="P28" s="4">
        <v>200</v>
      </c>
      <c r="Q28" s="26">
        <v>299442</v>
      </c>
      <c r="R28" s="35">
        <v>3598</v>
      </c>
      <c r="S28" s="12">
        <v>1770</v>
      </c>
      <c r="T28" s="12">
        <v>28.79</v>
      </c>
      <c r="U28" s="12">
        <v>441.2</v>
      </c>
      <c r="V28" s="12">
        <v>1.1060000000000001</v>
      </c>
      <c r="W28" s="12">
        <v>0.98799999999999999</v>
      </c>
      <c r="X28" s="12">
        <v>0</v>
      </c>
      <c r="Y28" s="7">
        <v>5.7439999999999999E-5</v>
      </c>
    </row>
    <row r="29" spans="1:46" x14ac:dyDescent="0.4">
      <c r="A29" s="23">
        <v>5</v>
      </c>
      <c r="B29" s="12">
        <v>1.065E-4</v>
      </c>
      <c r="C29" s="4">
        <v>200</v>
      </c>
      <c r="D29" s="26">
        <v>1877102</v>
      </c>
      <c r="E29" s="12">
        <v>0</v>
      </c>
      <c r="F29" s="35">
        <v>2631</v>
      </c>
      <c r="G29" s="12">
        <v>27.78</v>
      </c>
      <c r="H29" s="12">
        <v>124.6</v>
      </c>
      <c r="I29" s="12">
        <v>1.028</v>
      </c>
      <c r="J29" s="12">
        <v>0.997</v>
      </c>
      <c r="K29" s="12">
        <v>0</v>
      </c>
      <c r="L29" s="7">
        <v>3.8099999999999998E-5</v>
      </c>
      <c r="N29" s="23">
        <v>5</v>
      </c>
      <c r="O29" s="12">
        <v>1.065E-4</v>
      </c>
      <c r="P29" s="4">
        <v>200</v>
      </c>
      <c r="Q29" s="26">
        <v>1877102</v>
      </c>
      <c r="R29" s="35">
        <v>1806</v>
      </c>
      <c r="S29" s="12">
        <v>1770</v>
      </c>
      <c r="T29" s="12">
        <v>27.78</v>
      </c>
      <c r="U29" s="12">
        <v>124.6</v>
      </c>
      <c r="V29" s="12">
        <v>1.028</v>
      </c>
      <c r="W29" s="12">
        <v>0.997</v>
      </c>
      <c r="X29" s="12">
        <v>0</v>
      </c>
      <c r="Y29" s="7">
        <v>5.0000000000000002E-5</v>
      </c>
    </row>
    <row r="30" spans="1:46" x14ac:dyDescent="0.4">
      <c r="A30" s="23">
        <v>5.5</v>
      </c>
      <c r="B30" s="12">
        <v>1.132E-5</v>
      </c>
      <c r="C30" s="4">
        <v>200</v>
      </c>
      <c r="D30" s="26">
        <v>17673259</v>
      </c>
      <c r="E30" s="12">
        <v>0</v>
      </c>
      <c r="F30" s="35">
        <v>2103</v>
      </c>
      <c r="G30" s="12">
        <v>27.22</v>
      </c>
      <c r="H30" s="12">
        <v>29.28</v>
      </c>
      <c r="I30" s="12">
        <v>1.006</v>
      </c>
      <c r="J30" s="12">
        <v>0.99939999999999996</v>
      </c>
      <c r="K30" s="12">
        <v>5.6580000000000001E-8</v>
      </c>
      <c r="L30" s="7">
        <v>3.0830000000000001E-5</v>
      </c>
      <c r="N30" s="23">
        <v>5.5</v>
      </c>
      <c r="O30" s="12">
        <v>1.132E-5</v>
      </c>
      <c r="P30" s="4">
        <v>200</v>
      </c>
      <c r="Q30" s="26">
        <v>17673259</v>
      </c>
      <c r="R30" s="35">
        <v>1283</v>
      </c>
      <c r="S30" s="12">
        <v>1770</v>
      </c>
      <c r="T30" s="12">
        <v>27.22</v>
      </c>
      <c r="U30" s="12">
        <v>29.28</v>
      </c>
      <c r="V30" s="12">
        <v>1.006</v>
      </c>
      <c r="W30" s="12">
        <v>0.99939999999999996</v>
      </c>
      <c r="X30" s="12">
        <v>5.6580000000000001E-8</v>
      </c>
      <c r="Y30" s="7">
        <v>4.2589999999999997E-5</v>
      </c>
    </row>
    <row r="31" spans="1:46" ht="14.25" thickBot="1" x14ac:dyDescent="0.45">
      <c r="A31" s="24">
        <v>6</v>
      </c>
      <c r="B31" s="8">
        <v>1.1000000000000001E-6</v>
      </c>
      <c r="C31" s="27">
        <v>55</v>
      </c>
      <c r="D31" s="9">
        <v>50000000</v>
      </c>
      <c r="E31" s="8">
        <v>0</v>
      </c>
      <c r="F31" s="36">
        <v>1986</v>
      </c>
      <c r="G31" s="8">
        <v>26.86</v>
      </c>
      <c r="H31" s="8">
        <v>6.782</v>
      </c>
      <c r="I31" s="8">
        <v>1.0009999999999999</v>
      </c>
      <c r="J31" s="8">
        <v>0.99990000000000001</v>
      </c>
      <c r="K31" s="8">
        <v>0</v>
      </c>
      <c r="L31" s="10">
        <v>2.9179999999999998E-5</v>
      </c>
      <c r="N31" s="24">
        <v>6</v>
      </c>
      <c r="O31" s="8">
        <v>1.1000000000000001E-6</v>
      </c>
      <c r="P31" s="27">
        <v>55</v>
      </c>
      <c r="Q31" s="9">
        <v>50000000</v>
      </c>
      <c r="R31" s="36">
        <v>1166</v>
      </c>
      <c r="S31" s="8">
        <v>1770</v>
      </c>
      <c r="T31" s="8">
        <v>26.86</v>
      </c>
      <c r="U31" s="8">
        <v>6.782</v>
      </c>
      <c r="V31" s="8">
        <v>1.0009999999999999</v>
      </c>
      <c r="W31" s="8">
        <v>0.99990000000000001</v>
      </c>
      <c r="X31" s="8">
        <v>0</v>
      </c>
      <c r="Y31" s="10">
        <v>4.1480000000000003E-5</v>
      </c>
    </row>
    <row r="32" spans="1:46" x14ac:dyDescent="0.4">
      <c r="O32" s="5"/>
      <c r="R32" s="5"/>
      <c r="S32" s="5"/>
      <c r="T32" s="5"/>
      <c r="U32" s="5"/>
      <c r="V32" s="5"/>
      <c r="W32" s="5"/>
      <c r="X32" s="5"/>
      <c r="AN32" s="46"/>
      <c r="AO32" s="46"/>
      <c r="AP32" s="46"/>
      <c r="AQ32" s="46"/>
      <c r="AR32" s="46"/>
      <c r="AS32" s="46"/>
      <c r="AT32" s="46"/>
    </row>
    <row r="33" spans="1:25" ht="14.25" thickBot="1" x14ac:dyDescent="0.45">
      <c r="A33" t="s">
        <v>43</v>
      </c>
      <c r="N33" t="s">
        <v>71</v>
      </c>
    </row>
    <row r="34" spans="1:25" x14ac:dyDescent="0.4">
      <c r="A34" s="1" t="s">
        <v>16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21</v>
      </c>
      <c r="G34" s="2" t="s">
        <v>15</v>
      </c>
      <c r="H34" s="2" t="s">
        <v>7</v>
      </c>
      <c r="I34" s="2" t="s">
        <v>27</v>
      </c>
      <c r="J34" s="2" t="s">
        <v>20</v>
      </c>
      <c r="K34" s="2" t="s">
        <v>26</v>
      </c>
      <c r="L34" s="3" t="s">
        <v>10</v>
      </c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:25" x14ac:dyDescent="0.4">
      <c r="A35" s="23">
        <v>0</v>
      </c>
      <c r="B35" s="35">
        <v>0.70489999999999997</v>
      </c>
      <c r="C35" s="26">
        <v>7049</v>
      </c>
      <c r="D35" s="4">
        <v>10000</v>
      </c>
      <c r="E35" s="12">
        <v>40530</v>
      </c>
      <c r="F35" s="12"/>
      <c r="G35" s="12">
        <v>9791</v>
      </c>
      <c r="H35" s="12">
        <v>894.5</v>
      </c>
      <c r="I35" s="4"/>
      <c r="J35" s="12">
        <v>0.14099999999999999</v>
      </c>
      <c r="K35" s="12"/>
      <c r="L35" s="7">
        <v>2.0469999999999999E-4</v>
      </c>
      <c r="M35" s="5"/>
      <c r="N35" s="23">
        <v>0</v>
      </c>
      <c r="O35" s="12">
        <v>0.70489999999999997</v>
      </c>
      <c r="P35" s="26">
        <v>7049</v>
      </c>
      <c r="Q35" s="4">
        <v>10000</v>
      </c>
      <c r="R35" s="35">
        <v>45210</v>
      </c>
      <c r="S35" s="39"/>
      <c r="T35" s="12">
        <v>11140</v>
      </c>
      <c r="U35" s="12">
        <v>1018</v>
      </c>
      <c r="V35" s="12"/>
      <c r="W35" s="12">
        <v>1.7000000000000001E-2</v>
      </c>
      <c r="X35" s="12"/>
      <c r="Y35" s="7">
        <v>2.7179999999999999E-4</v>
      </c>
    </row>
    <row r="36" spans="1:25" x14ac:dyDescent="0.4">
      <c r="A36" s="23">
        <v>0.5</v>
      </c>
      <c r="B36" s="35">
        <v>0.56820000000000004</v>
      </c>
      <c r="C36" s="26">
        <v>5682</v>
      </c>
      <c r="D36" s="4">
        <v>10000</v>
      </c>
      <c r="E36" s="12">
        <v>38080</v>
      </c>
      <c r="F36" s="12"/>
      <c r="G36" s="12">
        <v>9072</v>
      </c>
      <c r="H36" s="12">
        <v>829.3</v>
      </c>
      <c r="I36" s="12"/>
      <c r="J36" s="12">
        <v>0.20519999999999999</v>
      </c>
      <c r="K36" s="12"/>
      <c r="L36" s="7">
        <v>1.9210000000000001E-4</v>
      </c>
      <c r="M36" s="5"/>
      <c r="N36" s="23">
        <v>0.5</v>
      </c>
      <c r="O36" s="12">
        <v>0.56820000000000004</v>
      </c>
      <c r="P36" s="26">
        <v>5682</v>
      </c>
      <c r="Q36" s="4">
        <v>10000</v>
      </c>
      <c r="R36" s="35">
        <v>44520</v>
      </c>
      <c r="S36" s="39"/>
      <c r="T36" s="12">
        <v>10930</v>
      </c>
      <c r="U36" s="12">
        <v>999.8</v>
      </c>
      <c r="V36" s="12"/>
      <c r="W36" s="12">
        <v>3.5000000000000003E-2</v>
      </c>
      <c r="X36" s="12"/>
      <c r="Y36" s="7">
        <v>3.902E-4</v>
      </c>
    </row>
    <row r="37" spans="1:25" x14ac:dyDescent="0.4">
      <c r="A37" s="23">
        <v>1</v>
      </c>
      <c r="B37" s="35">
        <v>0.4224</v>
      </c>
      <c r="C37" s="26">
        <v>4224</v>
      </c>
      <c r="D37" s="4">
        <v>10000</v>
      </c>
      <c r="E37" s="12">
        <v>33920</v>
      </c>
      <c r="F37" s="12"/>
      <c r="G37" s="12">
        <v>7854</v>
      </c>
      <c r="H37" s="12">
        <v>718.5</v>
      </c>
      <c r="I37" s="12"/>
      <c r="J37" s="12">
        <v>0.31430000000000002</v>
      </c>
      <c r="K37" s="12"/>
      <c r="L37" s="7">
        <v>1.685E-4</v>
      </c>
      <c r="M37" s="5"/>
      <c r="N37" s="23">
        <v>1</v>
      </c>
      <c r="O37" s="12">
        <v>0.4224</v>
      </c>
      <c r="P37" s="26">
        <v>4224</v>
      </c>
      <c r="Q37" s="4">
        <v>10000</v>
      </c>
      <c r="R37" s="35">
        <v>43080</v>
      </c>
      <c r="S37" s="39"/>
      <c r="T37" s="12">
        <v>10510</v>
      </c>
      <c r="U37" s="12">
        <v>961.1</v>
      </c>
      <c r="V37" s="12"/>
      <c r="W37" s="12">
        <v>7.2400000000000006E-2</v>
      </c>
      <c r="X37" s="12"/>
      <c r="Y37" s="7">
        <v>3.948E-4</v>
      </c>
    </row>
    <row r="38" spans="1:25" x14ac:dyDescent="0.4">
      <c r="A38" s="23">
        <v>1.5</v>
      </c>
      <c r="B38" s="35">
        <v>0.26889999999999997</v>
      </c>
      <c r="C38" s="26">
        <v>2689</v>
      </c>
      <c r="D38" s="4">
        <v>10000</v>
      </c>
      <c r="E38" s="12">
        <v>28460</v>
      </c>
      <c r="F38" s="12"/>
      <c r="G38" s="12">
        <v>6251</v>
      </c>
      <c r="H38" s="12">
        <v>572.5</v>
      </c>
      <c r="I38" s="12"/>
      <c r="J38" s="12">
        <v>0.4572</v>
      </c>
      <c r="K38" s="12"/>
      <c r="L38" s="7">
        <v>1.3679999999999999E-4</v>
      </c>
      <c r="M38" s="5"/>
      <c r="N38" s="23">
        <v>1.5</v>
      </c>
      <c r="O38" s="12">
        <v>0.26889999999999997</v>
      </c>
      <c r="P38" s="26">
        <v>2689</v>
      </c>
      <c r="Q38" s="4">
        <v>10000</v>
      </c>
      <c r="R38" s="35">
        <v>40360</v>
      </c>
      <c r="S38" s="39"/>
      <c r="T38" s="12">
        <v>9698</v>
      </c>
      <c r="U38" s="12">
        <v>887.8</v>
      </c>
      <c r="V38" s="12"/>
      <c r="W38" s="12">
        <v>0.14319999999999999</v>
      </c>
      <c r="X38" s="12"/>
      <c r="Y38" s="7">
        <v>2.7169999999999999E-4</v>
      </c>
    </row>
    <row r="39" spans="1:25" x14ac:dyDescent="0.4">
      <c r="A39" s="23">
        <v>2</v>
      </c>
      <c r="B39" s="35">
        <v>0.14879999999999999</v>
      </c>
      <c r="C39" s="26">
        <v>1488</v>
      </c>
      <c r="D39" s="4">
        <v>10000</v>
      </c>
      <c r="E39" s="12">
        <v>22980</v>
      </c>
      <c r="F39" s="12"/>
      <c r="G39" s="12">
        <v>4637</v>
      </c>
      <c r="H39" s="12">
        <v>425.3</v>
      </c>
      <c r="I39" s="12"/>
      <c r="J39" s="12">
        <v>0.6</v>
      </c>
      <c r="K39" s="12"/>
      <c r="L39" s="7">
        <v>1.0789999999999999E-4</v>
      </c>
      <c r="M39" s="5"/>
      <c r="N39" s="23">
        <v>2</v>
      </c>
      <c r="O39" s="12">
        <v>0.14879999999999999</v>
      </c>
      <c r="P39" s="26">
        <v>1488</v>
      </c>
      <c r="Q39" s="4">
        <v>10000</v>
      </c>
      <c r="R39" s="35">
        <v>36660</v>
      </c>
      <c r="S39" s="39"/>
      <c r="T39" s="12">
        <v>8607</v>
      </c>
      <c r="U39" s="12">
        <v>788.4</v>
      </c>
      <c r="V39" s="12"/>
      <c r="W39" s="12">
        <v>0.23930000000000001</v>
      </c>
      <c r="X39" s="12"/>
      <c r="Y39" s="7">
        <v>3.902E-4</v>
      </c>
    </row>
    <row r="40" spans="1:25" x14ac:dyDescent="0.4">
      <c r="A40" s="23">
        <v>2.5</v>
      </c>
      <c r="B40" s="35">
        <v>6.8199999999999997E-2</v>
      </c>
      <c r="C40" s="26">
        <v>682</v>
      </c>
      <c r="D40" s="4">
        <v>10000</v>
      </c>
      <c r="E40" s="12">
        <v>17000</v>
      </c>
      <c r="F40" s="12"/>
      <c r="G40" s="12">
        <v>2873</v>
      </c>
      <c r="H40" s="12">
        <v>264</v>
      </c>
      <c r="I40" s="12"/>
      <c r="J40" s="12">
        <v>0.75519999999999998</v>
      </c>
      <c r="K40" s="12"/>
      <c r="L40" s="7">
        <v>7.7899999999999996E-5</v>
      </c>
      <c r="M40" s="5"/>
      <c r="N40" s="23">
        <v>2.5</v>
      </c>
      <c r="O40" s="12">
        <v>6.8199999999999997E-2</v>
      </c>
      <c r="P40" s="26">
        <v>682</v>
      </c>
      <c r="Q40" s="4">
        <v>10000</v>
      </c>
      <c r="R40" s="35">
        <v>30950</v>
      </c>
      <c r="S40" s="39"/>
      <c r="T40" s="12">
        <v>6924</v>
      </c>
      <c r="U40" s="12">
        <v>634.6</v>
      </c>
      <c r="V40" s="12"/>
      <c r="W40" s="12">
        <v>0.38790000000000002</v>
      </c>
      <c r="X40" s="12"/>
      <c r="Y40" s="7">
        <v>1.66E-4</v>
      </c>
    </row>
    <row r="41" spans="1:25" x14ac:dyDescent="0.4">
      <c r="A41" s="23">
        <v>3</v>
      </c>
      <c r="B41" s="35">
        <v>2.5100000000000001E-2</v>
      </c>
      <c r="C41" s="26">
        <v>251</v>
      </c>
      <c r="D41" s="4">
        <v>10000</v>
      </c>
      <c r="E41" s="12">
        <v>12310</v>
      </c>
      <c r="F41" s="12"/>
      <c r="G41" s="12">
        <v>1485</v>
      </c>
      <c r="H41" s="12">
        <v>137</v>
      </c>
      <c r="I41" s="12"/>
      <c r="J41" s="12">
        <v>0.87639999999999996</v>
      </c>
      <c r="K41" s="12"/>
      <c r="L41" s="7">
        <v>4.8999999999999998E-5</v>
      </c>
      <c r="M41" s="5"/>
      <c r="N41" s="23">
        <v>3</v>
      </c>
      <c r="O41" s="12">
        <v>2.5100000000000001E-2</v>
      </c>
      <c r="P41" s="26">
        <v>251</v>
      </c>
      <c r="Q41" s="4">
        <v>10000</v>
      </c>
      <c r="R41" s="35">
        <v>25070</v>
      </c>
      <c r="S41" s="39"/>
      <c r="T41" s="12">
        <v>5194</v>
      </c>
      <c r="U41" s="12">
        <v>476.4</v>
      </c>
      <c r="V41" s="12"/>
      <c r="W41" s="12">
        <v>0.54079999999999995</v>
      </c>
      <c r="X41" s="12"/>
      <c r="Y41" s="7">
        <v>1.9660000000000001E-4</v>
      </c>
    </row>
    <row r="42" spans="1:25" x14ac:dyDescent="0.4">
      <c r="A42" s="23">
        <v>3.5</v>
      </c>
      <c r="B42" s="35">
        <v>7.5160000000000001E-3</v>
      </c>
      <c r="C42" s="4">
        <v>200</v>
      </c>
      <c r="D42" s="26">
        <v>26609</v>
      </c>
      <c r="E42" s="12">
        <v>9632</v>
      </c>
      <c r="F42" s="12"/>
      <c r="G42" s="12">
        <v>686.2</v>
      </c>
      <c r="H42" s="12">
        <v>63.71</v>
      </c>
      <c r="I42" s="12"/>
      <c r="J42" s="12">
        <v>0.94440000000000002</v>
      </c>
      <c r="K42" s="12"/>
      <c r="L42" s="7">
        <v>3.3370000000000001E-5</v>
      </c>
      <c r="M42" s="5"/>
      <c r="N42" s="23">
        <v>3.5</v>
      </c>
      <c r="O42" s="12">
        <v>7.5160000000000001E-3</v>
      </c>
      <c r="P42" s="4">
        <v>200</v>
      </c>
      <c r="Q42" s="26">
        <v>26609</v>
      </c>
      <c r="R42" s="35">
        <v>18760</v>
      </c>
      <c r="S42" s="39"/>
      <c r="T42" s="12">
        <v>3343</v>
      </c>
      <c r="U42" s="12">
        <v>306.89999999999998</v>
      </c>
      <c r="V42" s="12"/>
      <c r="W42" s="12">
        <v>0.7046</v>
      </c>
      <c r="X42" s="12"/>
      <c r="Y42" s="7">
        <v>1.316E-4</v>
      </c>
    </row>
    <row r="43" spans="1:25" x14ac:dyDescent="0.4">
      <c r="A43" s="23">
        <v>4</v>
      </c>
      <c r="B43" s="35">
        <v>2.0240000000000002E-3</v>
      </c>
      <c r="C43" s="4">
        <v>200</v>
      </c>
      <c r="D43" s="26">
        <v>98800</v>
      </c>
      <c r="E43" s="12">
        <v>8178</v>
      </c>
      <c r="F43" s="12"/>
      <c r="G43" s="12">
        <v>247.6</v>
      </c>
      <c r="H43" s="12">
        <v>23.47</v>
      </c>
      <c r="I43" s="12"/>
      <c r="J43" s="12">
        <v>0.98089999999999999</v>
      </c>
      <c r="K43" s="12"/>
      <c r="L43" s="7">
        <v>2.4980000000000001E-5</v>
      </c>
      <c r="M43" s="5"/>
      <c r="N43" s="23">
        <v>4</v>
      </c>
      <c r="O43" s="12">
        <v>2.0240000000000002E-3</v>
      </c>
      <c r="P43" s="4">
        <v>200</v>
      </c>
      <c r="Q43" s="26">
        <v>98800</v>
      </c>
      <c r="R43" s="35">
        <v>13750</v>
      </c>
      <c r="S43" s="39"/>
      <c r="T43" s="12">
        <v>1871</v>
      </c>
      <c r="U43" s="12">
        <v>172.1</v>
      </c>
      <c r="V43" s="12"/>
      <c r="W43" s="12">
        <v>0.83479999999999999</v>
      </c>
      <c r="X43" s="12"/>
      <c r="Y43" s="7">
        <v>7.9170000000000003E-5</v>
      </c>
    </row>
    <row r="44" spans="1:25" x14ac:dyDescent="0.4">
      <c r="A44" s="23">
        <v>4.5</v>
      </c>
      <c r="B44" s="35">
        <v>3.6069999999999999E-4</v>
      </c>
      <c r="C44" s="4">
        <v>200</v>
      </c>
      <c r="D44" s="26">
        <v>554531</v>
      </c>
      <c r="E44" s="12">
        <v>7619</v>
      </c>
      <c r="F44" s="12"/>
      <c r="G44" s="12">
        <v>74.650000000000006</v>
      </c>
      <c r="H44" s="12">
        <v>7.59</v>
      </c>
      <c r="I44" s="12"/>
      <c r="J44" s="12">
        <v>0.99470000000000003</v>
      </c>
      <c r="K44" s="12"/>
      <c r="L44" s="7">
        <v>2.1699999999999999E-5</v>
      </c>
      <c r="M44" s="5"/>
      <c r="N44" s="23">
        <v>4.5</v>
      </c>
      <c r="O44" s="12">
        <v>3.6069999999999999E-4</v>
      </c>
      <c r="P44" s="4">
        <v>200</v>
      </c>
      <c r="Q44" s="26">
        <v>554531</v>
      </c>
      <c r="R44" s="35">
        <v>10300</v>
      </c>
      <c r="S44" s="39"/>
      <c r="T44" s="12">
        <v>855.8</v>
      </c>
      <c r="U44" s="12">
        <v>79.14</v>
      </c>
      <c r="V44" s="12"/>
      <c r="W44" s="12">
        <v>0.92459999999999998</v>
      </c>
      <c r="X44" s="12"/>
      <c r="Y44" s="7">
        <v>5.185E-5</v>
      </c>
    </row>
    <row r="45" spans="1:25" x14ac:dyDescent="0.4">
      <c r="A45" s="23">
        <v>5</v>
      </c>
      <c r="B45" s="35">
        <v>6.1149999999999996E-5</v>
      </c>
      <c r="C45" s="4">
        <v>200</v>
      </c>
      <c r="D45" s="26">
        <v>3270757</v>
      </c>
      <c r="E45" s="12">
        <v>7440</v>
      </c>
      <c r="F45" s="12"/>
      <c r="G45" s="12">
        <v>18.059999999999999</v>
      </c>
      <c r="H45" s="12">
        <v>2.4169999999999998</v>
      </c>
      <c r="I45" s="12"/>
      <c r="J45" s="12">
        <v>0.999</v>
      </c>
      <c r="K45" s="12"/>
      <c r="L45" s="7">
        <v>2.033E-5</v>
      </c>
      <c r="M45" s="5"/>
      <c r="N45" s="23">
        <v>5</v>
      </c>
      <c r="O45" s="12">
        <v>6.1149999999999996E-5</v>
      </c>
      <c r="P45" s="4">
        <v>200</v>
      </c>
      <c r="Q45" s="26">
        <v>3270757</v>
      </c>
      <c r="R45" s="35">
        <v>8460</v>
      </c>
      <c r="S45" s="39"/>
      <c r="T45" s="12">
        <v>315.8</v>
      </c>
      <c r="U45" s="12">
        <v>29.7</v>
      </c>
      <c r="V45" s="12"/>
      <c r="W45" s="12">
        <v>0.97230000000000005</v>
      </c>
      <c r="X45" s="12"/>
      <c r="Y45" s="7">
        <v>4.2549999999999997E-5</v>
      </c>
    </row>
    <row r="46" spans="1:25" x14ac:dyDescent="0.4">
      <c r="A46" s="23">
        <v>5.5</v>
      </c>
      <c r="B46" s="35">
        <v>6.8900000000000001E-6</v>
      </c>
      <c r="C46" s="4">
        <v>200</v>
      </c>
      <c r="D46" s="26">
        <v>29027630</v>
      </c>
      <c r="E46" s="12">
        <v>7401</v>
      </c>
      <c r="F46" s="12"/>
      <c r="G46" s="12">
        <v>4.9029999999999996</v>
      </c>
      <c r="H46" s="12">
        <v>1.246</v>
      </c>
      <c r="I46" s="12"/>
      <c r="J46" s="12">
        <v>0.99990000000000001</v>
      </c>
      <c r="K46" s="12"/>
      <c r="L46" s="7">
        <v>1.9660000000000002E-5</v>
      </c>
      <c r="M46" s="5"/>
      <c r="N46" s="23">
        <v>5.5</v>
      </c>
      <c r="O46" s="12">
        <v>6.8900000000000001E-6</v>
      </c>
      <c r="P46" s="4">
        <v>200</v>
      </c>
      <c r="Q46" s="26">
        <v>29027630</v>
      </c>
      <c r="R46" s="35">
        <v>7699</v>
      </c>
      <c r="S46" s="39"/>
      <c r="T46" s="12">
        <v>91.88</v>
      </c>
      <c r="U46" s="12">
        <v>9.2170000000000005</v>
      </c>
      <c r="V46" s="12"/>
      <c r="W46" s="12">
        <v>0.99209999999999998</v>
      </c>
      <c r="X46" s="12"/>
      <c r="Y46" s="7">
        <v>3.6520000000000003E-5</v>
      </c>
    </row>
    <row r="47" spans="1:25" ht="14.25" thickBot="1" x14ac:dyDescent="0.45">
      <c r="A47" s="24">
        <v>6</v>
      </c>
      <c r="B47" s="36">
        <v>7.9999999999999996E-7</v>
      </c>
      <c r="C47" s="27">
        <v>40</v>
      </c>
      <c r="D47" s="9">
        <v>50000000</v>
      </c>
      <c r="E47" s="8">
        <v>7395</v>
      </c>
      <c r="F47" s="8"/>
      <c r="G47" s="8">
        <v>2.2010000000000001</v>
      </c>
      <c r="H47" s="8">
        <v>1.034</v>
      </c>
      <c r="I47" s="8"/>
      <c r="J47" s="8">
        <v>1</v>
      </c>
      <c r="K47" s="8"/>
      <c r="L47" s="10">
        <v>1.963E-5</v>
      </c>
      <c r="M47" s="5"/>
      <c r="N47" s="24">
        <v>6</v>
      </c>
      <c r="O47" s="8">
        <v>7.9999999999999996E-7</v>
      </c>
      <c r="P47" s="27">
        <v>40</v>
      </c>
      <c r="Q47" s="9">
        <v>50000000</v>
      </c>
      <c r="R47" s="36">
        <v>7459</v>
      </c>
      <c r="S47" s="15"/>
      <c r="T47" s="8">
        <v>21.17</v>
      </c>
      <c r="U47" s="8">
        <v>2.7730000000000001</v>
      </c>
      <c r="V47" s="8"/>
      <c r="W47" s="8">
        <v>0.99829999999999997</v>
      </c>
      <c r="X47" s="8"/>
      <c r="Y47" s="10">
        <v>3.1900000000000003E-5</v>
      </c>
    </row>
    <row r="49" spans="1:25" ht="14.25" thickBot="1" x14ac:dyDescent="0.45">
      <c r="N49" t="s">
        <v>72</v>
      </c>
    </row>
    <row r="50" spans="1:25" x14ac:dyDescent="0.4">
      <c r="J50" s="1" t="s">
        <v>58</v>
      </c>
      <c r="K50" s="2" t="s">
        <v>59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:25" x14ac:dyDescent="0.4">
      <c r="J51" s="11"/>
      <c r="K51" s="4">
        <v>0</v>
      </c>
      <c r="L51" s="48">
        <v>1</v>
      </c>
      <c r="N51" s="23">
        <v>0</v>
      </c>
      <c r="O51" s="12">
        <v>0.76919999999999999</v>
      </c>
      <c r="P51" s="26">
        <v>7692</v>
      </c>
      <c r="Q51" s="4">
        <v>10000</v>
      </c>
      <c r="R51" s="35">
        <v>29090</v>
      </c>
      <c r="S51" s="39">
        <v>1770</v>
      </c>
      <c r="T51" s="12">
        <v>9.4339999999999993</v>
      </c>
      <c r="U51" s="12">
        <v>5204</v>
      </c>
      <c r="V51" s="12">
        <v>1.4450000000000001</v>
      </c>
      <c r="W51" s="12">
        <v>1.7000000000000001E-2</v>
      </c>
      <c r="X51" s="12">
        <v>0.23280000000000001</v>
      </c>
      <c r="Y51" s="7">
        <v>1.3579999999999999E-4</v>
      </c>
    </row>
    <row r="52" spans="1:25" x14ac:dyDescent="0.4">
      <c r="J52" s="11"/>
      <c r="K52" s="4">
        <v>1</v>
      </c>
      <c r="L52" s="48">
        <v>0</v>
      </c>
      <c r="N52" s="23">
        <v>0.5</v>
      </c>
      <c r="O52" s="12">
        <v>0.6401</v>
      </c>
      <c r="P52" s="26">
        <v>6401</v>
      </c>
      <c r="Q52" s="4">
        <v>10000</v>
      </c>
      <c r="R52" s="35">
        <v>28590</v>
      </c>
      <c r="S52" s="39">
        <v>1770</v>
      </c>
      <c r="T52" s="12">
        <v>9.9309999999999992</v>
      </c>
      <c r="U52" s="12">
        <v>5109</v>
      </c>
      <c r="V52" s="12">
        <v>1.528</v>
      </c>
      <c r="W52" s="12">
        <v>3.5000000000000003E-2</v>
      </c>
      <c r="X52" s="12">
        <v>0.1883</v>
      </c>
      <c r="Y52" s="7">
        <v>1.329E-4</v>
      </c>
    </row>
    <row r="53" spans="1:25" x14ac:dyDescent="0.4">
      <c r="J53" s="11"/>
      <c r="K53" s="4">
        <v>0</v>
      </c>
      <c r="L53" s="48">
        <v>2</v>
      </c>
      <c r="N53" s="23">
        <v>1</v>
      </c>
      <c r="O53" s="12">
        <v>0.50339999999999996</v>
      </c>
      <c r="P53" s="26">
        <v>5034</v>
      </c>
      <c r="Q53" s="4">
        <v>10000</v>
      </c>
      <c r="R53" s="35">
        <v>27540</v>
      </c>
      <c r="S53" s="39">
        <v>1770</v>
      </c>
      <c r="T53" s="12">
        <v>10.53</v>
      </c>
      <c r="U53" s="12">
        <v>4911</v>
      </c>
      <c r="V53" s="12">
        <v>1.637</v>
      </c>
      <c r="W53" s="12">
        <v>7.2400000000000006E-2</v>
      </c>
      <c r="X53" s="12">
        <v>0.1411</v>
      </c>
      <c r="Y53" s="7">
        <v>1.314E-4</v>
      </c>
    </row>
    <row r="54" spans="1:25" x14ac:dyDescent="0.4">
      <c r="J54" s="11"/>
      <c r="K54" s="4">
        <v>1</v>
      </c>
      <c r="L54" s="48">
        <v>1</v>
      </c>
      <c r="N54" s="23">
        <v>1.5</v>
      </c>
      <c r="O54" s="12">
        <v>0.34229999999999999</v>
      </c>
      <c r="P54" s="26">
        <v>3423</v>
      </c>
      <c r="Q54" s="4">
        <v>10000</v>
      </c>
      <c r="R54" s="35">
        <v>25530</v>
      </c>
      <c r="S54" s="39">
        <v>1770</v>
      </c>
      <c r="T54" s="12">
        <v>10.69</v>
      </c>
      <c r="U54" s="12">
        <v>4537</v>
      </c>
      <c r="V54" s="12">
        <v>1.6779999999999999</v>
      </c>
      <c r="W54" s="12">
        <v>0.14319999999999999</v>
      </c>
      <c r="X54" s="12">
        <v>9.6699999999999994E-2</v>
      </c>
      <c r="Y54" s="7">
        <v>1.271E-4</v>
      </c>
    </row>
    <row r="55" spans="1:25" x14ac:dyDescent="0.4">
      <c r="J55" s="11"/>
      <c r="K55" s="4">
        <v>0</v>
      </c>
      <c r="L55" s="48">
        <v>3</v>
      </c>
      <c r="N55" s="23">
        <v>2</v>
      </c>
      <c r="O55" s="12">
        <v>0.2054</v>
      </c>
      <c r="P55" s="26">
        <v>2054</v>
      </c>
      <c r="Q55" s="4">
        <v>10000</v>
      </c>
      <c r="R55" s="35">
        <v>22790</v>
      </c>
      <c r="S55" s="39">
        <v>1770</v>
      </c>
      <c r="T55" s="12">
        <v>10.5</v>
      </c>
      <c r="U55" s="12">
        <v>4028</v>
      </c>
      <c r="V55" s="12">
        <v>1.673</v>
      </c>
      <c r="W55" s="12">
        <v>0.23930000000000001</v>
      </c>
      <c r="X55" s="12">
        <v>5.4699999999999999E-2</v>
      </c>
      <c r="Y55" s="7">
        <v>1.166E-4</v>
      </c>
    </row>
    <row r="56" spans="1:25" x14ac:dyDescent="0.4">
      <c r="J56" s="11"/>
      <c r="K56" s="4">
        <v>1</v>
      </c>
      <c r="L56" s="48">
        <v>2</v>
      </c>
      <c r="N56" s="23">
        <v>2.5</v>
      </c>
      <c r="O56" s="12">
        <v>0.1023</v>
      </c>
      <c r="P56" s="26">
        <v>1023</v>
      </c>
      <c r="Q56" s="4">
        <v>10000</v>
      </c>
      <c r="R56" s="35">
        <v>18570</v>
      </c>
      <c r="S56" s="39">
        <v>1770</v>
      </c>
      <c r="T56" s="12">
        <v>9.59</v>
      </c>
      <c r="U56" s="12">
        <v>3242</v>
      </c>
      <c r="V56" s="12">
        <v>1.581</v>
      </c>
      <c r="W56" s="12">
        <v>0.38790000000000002</v>
      </c>
      <c r="X56" s="12">
        <v>2.53E-2</v>
      </c>
      <c r="Y56" s="7">
        <v>1.011E-4</v>
      </c>
    </row>
    <row r="57" spans="1:25" ht="14.25" thickBot="1" x14ac:dyDescent="0.45">
      <c r="J57" s="13"/>
      <c r="K57" s="9">
        <v>2</v>
      </c>
      <c r="L57" s="29">
        <v>0</v>
      </c>
      <c r="N57" s="23">
        <v>3</v>
      </c>
      <c r="O57" s="12">
        <v>4.2700000000000002E-2</v>
      </c>
      <c r="P57" s="26">
        <v>427</v>
      </c>
      <c r="Q57" s="4">
        <v>10000</v>
      </c>
      <c r="R57" s="35">
        <v>14220</v>
      </c>
      <c r="S57" s="39">
        <v>1770</v>
      </c>
      <c r="T57" s="12">
        <v>8.327</v>
      </c>
      <c r="U57" s="12">
        <v>2434</v>
      </c>
      <c r="V57" s="12">
        <v>1.444</v>
      </c>
      <c r="W57" s="12">
        <v>0.54079999999999995</v>
      </c>
      <c r="X57" s="12">
        <v>0.01</v>
      </c>
      <c r="Y57" s="7">
        <v>9.2499999999999999E-5</v>
      </c>
    </row>
    <row r="58" spans="1:25" x14ac:dyDescent="0.4">
      <c r="N58" s="23">
        <v>3.5</v>
      </c>
      <c r="O58" s="12">
        <v>1.304E-2</v>
      </c>
      <c r="P58" s="4">
        <v>200</v>
      </c>
      <c r="Q58" s="26">
        <v>15343</v>
      </c>
      <c r="R58" s="35">
        <v>9649</v>
      </c>
      <c r="S58" s="39">
        <v>1770</v>
      </c>
      <c r="T58" s="12">
        <v>6.8529999999999998</v>
      </c>
      <c r="U58" s="12">
        <v>1583</v>
      </c>
      <c r="V58" s="12">
        <v>1.298</v>
      </c>
      <c r="W58" s="12">
        <v>0.70140000000000002</v>
      </c>
      <c r="X58" s="12">
        <v>3.454E-3</v>
      </c>
      <c r="Y58" s="7">
        <v>7.1760000000000004E-5</v>
      </c>
    </row>
    <row r="59" spans="1:25" x14ac:dyDescent="0.4">
      <c r="N59" s="23">
        <v>4</v>
      </c>
      <c r="O59" s="12">
        <v>3.1909999999999998E-3</v>
      </c>
      <c r="P59" s="4">
        <v>200</v>
      </c>
      <c r="Q59" s="26">
        <v>62680</v>
      </c>
      <c r="R59" s="35">
        <v>5832</v>
      </c>
      <c r="S59" s="39">
        <v>1770</v>
      </c>
      <c r="T59" s="12">
        <v>5.2919999999999998</v>
      </c>
      <c r="U59" s="12">
        <v>874</v>
      </c>
      <c r="V59" s="12">
        <v>1.1599999999999999</v>
      </c>
      <c r="W59" s="12">
        <v>0.83530000000000004</v>
      </c>
      <c r="X59" s="12">
        <v>7.339E-4</v>
      </c>
      <c r="Y59" s="7">
        <v>5.8919999999999998E-5</v>
      </c>
    </row>
    <row r="60" spans="1:25" x14ac:dyDescent="0.4">
      <c r="N60" s="23">
        <v>4.5</v>
      </c>
      <c r="O60" s="12">
        <v>7.5480000000000002E-4</v>
      </c>
      <c r="P60" s="4">
        <v>200</v>
      </c>
      <c r="Q60" s="26">
        <v>264954</v>
      </c>
      <c r="R60" s="35">
        <v>3278</v>
      </c>
      <c r="S60" s="39">
        <v>1770</v>
      </c>
      <c r="T60" s="12">
        <v>4.01</v>
      </c>
      <c r="U60" s="12">
        <v>398.4</v>
      </c>
      <c r="V60" s="12">
        <v>1.0720000000000001</v>
      </c>
      <c r="W60" s="12">
        <v>0.92510000000000003</v>
      </c>
      <c r="X60" s="12">
        <v>1.5100000000000001E-4</v>
      </c>
      <c r="Y60" s="7">
        <v>4.9280000000000003E-5</v>
      </c>
    </row>
    <row r="61" spans="1:25" x14ac:dyDescent="0.4">
      <c r="N61" s="23">
        <v>5</v>
      </c>
      <c r="O61" s="12">
        <v>1.158E-4</v>
      </c>
      <c r="P61" s="4">
        <v>200</v>
      </c>
      <c r="Q61" s="26">
        <v>1726542</v>
      </c>
      <c r="R61" s="35">
        <v>1933</v>
      </c>
      <c r="S61" s="39">
        <v>1770</v>
      </c>
      <c r="T61" s="12">
        <v>3.0369999999999999</v>
      </c>
      <c r="U61" s="12">
        <v>148.4</v>
      </c>
      <c r="V61" s="12">
        <v>1.026</v>
      </c>
      <c r="W61" s="12">
        <v>0.97219999999999995</v>
      </c>
      <c r="X61" s="12">
        <v>1.738E-5</v>
      </c>
      <c r="Y61" s="7">
        <v>4.9240000000000003E-5</v>
      </c>
    </row>
    <row r="62" spans="1:25" x14ac:dyDescent="0.4">
      <c r="N62" s="23">
        <v>5.5</v>
      </c>
      <c r="O62" s="12">
        <v>1.225E-5</v>
      </c>
      <c r="P62" s="4">
        <v>200</v>
      </c>
      <c r="Q62" s="26">
        <v>16322147</v>
      </c>
      <c r="R62" s="35">
        <v>1367</v>
      </c>
      <c r="S62" s="39">
        <v>1770</v>
      </c>
      <c r="T62" s="12">
        <v>2.3380000000000001</v>
      </c>
      <c r="U62" s="12">
        <v>43.13</v>
      </c>
      <c r="V62" s="12">
        <v>1.0069999999999999</v>
      </c>
      <c r="W62" s="12">
        <v>0.99209999999999998</v>
      </c>
      <c r="X62" s="12">
        <v>1.7770000000000001E-6</v>
      </c>
      <c r="Y62" s="7">
        <v>6.3050000000000001E-5</v>
      </c>
    </row>
    <row r="63" spans="1:25" ht="14.25" thickBot="1" x14ac:dyDescent="0.45">
      <c r="N63" s="24">
        <v>6</v>
      </c>
      <c r="O63" s="8">
        <v>1.1200000000000001E-6</v>
      </c>
      <c r="P63" s="27">
        <v>56</v>
      </c>
      <c r="Q63" s="9">
        <v>50000000</v>
      </c>
      <c r="R63" s="36">
        <v>1190</v>
      </c>
      <c r="S63" s="15">
        <v>1770</v>
      </c>
      <c r="T63" s="8">
        <v>1.855</v>
      </c>
      <c r="U63" s="8">
        <v>10.16</v>
      </c>
      <c r="V63" s="8">
        <v>1.002</v>
      </c>
      <c r="W63" s="8">
        <v>0.99829999999999997</v>
      </c>
      <c r="X63" s="8">
        <v>8.0000000000000002E-8</v>
      </c>
      <c r="Y63" s="10">
        <v>5.8909999999999997E-5</v>
      </c>
    </row>
    <row r="64" spans="1:25" ht="14.25" thickBot="1" x14ac:dyDescent="0.45">
      <c r="A64" s="43"/>
      <c r="B64" s="12"/>
      <c r="C64" s="4"/>
      <c r="D64" s="21"/>
      <c r="E64" s="39"/>
      <c r="F64" s="12"/>
      <c r="G64" s="12"/>
      <c r="H64" s="12"/>
      <c r="I64" s="12"/>
      <c r="J64" s="12"/>
      <c r="K64" s="12"/>
      <c r="L64" s="12"/>
    </row>
    <row r="65" spans="1:25" x14ac:dyDescent="0.4">
      <c r="A65" s="95" t="s">
        <v>61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7"/>
    </row>
    <row r="66" spans="1:25" ht="14.25" thickBot="1" x14ac:dyDescent="0.45">
      <c r="A66" s="11" t="s">
        <v>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73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8"/>
    </row>
    <row r="67" spans="1:25" x14ac:dyDescent="0.4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21</v>
      </c>
      <c r="G67" s="2" t="s">
        <v>15</v>
      </c>
      <c r="H67" s="2" t="s">
        <v>7</v>
      </c>
      <c r="I67" s="2" t="s">
        <v>27</v>
      </c>
      <c r="J67" s="2" t="s">
        <v>20</v>
      </c>
      <c r="K67" s="2" t="s">
        <v>26</v>
      </c>
      <c r="L67" s="3" t="s">
        <v>10</v>
      </c>
      <c r="M67" s="4"/>
      <c r="N67" s="1" t="s">
        <v>16</v>
      </c>
      <c r="O67" s="2" t="s">
        <v>11</v>
      </c>
      <c r="P67" s="2" t="s">
        <v>12</v>
      </c>
      <c r="Q67" s="2" t="s">
        <v>13</v>
      </c>
      <c r="R67" s="2" t="s">
        <v>14</v>
      </c>
      <c r="S67" s="2" t="s">
        <v>21</v>
      </c>
      <c r="T67" s="2" t="s">
        <v>15</v>
      </c>
      <c r="U67" s="2" t="s">
        <v>7</v>
      </c>
      <c r="V67" s="2" t="s">
        <v>27</v>
      </c>
      <c r="W67" s="2" t="s">
        <v>20</v>
      </c>
      <c r="X67" s="2" t="s">
        <v>26</v>
      </c>
      <c r="Y67" s="3" t="s">
        <v>10</v>
      </c>
    </row>
    <row r="68" spans="1:25" x14ac:dyDescent="0.4">
      <c r="A68" s="23">
        <v>0</v>
      </c>
      <c r="B68" s="12">
        <v>0.76929999999999998</v>
      </c>
      <c r="C68" s="26">
        <v>7693</v>
      </c>
      <c r="D68" s="4">
        <v>10000</v>
      </c>
      <c r="E68" s="35">
        <v>26240</v>
      </c>
      <c r="F68" s="39">
        <v>1770</v>
      </c>
      <c r="G68" s="12">
        <v>12.08</v>
      </c>
      <c r="H68" s="12">
        <v>4672</v>
      </c>
      <c r="I68" s="12">
        <v>1.3320000000000001</v>
      </c>
      <c r="J68" s="12">
        <v>0.17249999999999999</v>
      </c>
      <c r="K68" s="12">
        <v>0.23280000000000001</v>
      </c>
      <c r="L68" s="7">
        <v>1.3219999999999999E-4</v>
      </c>
      <c r="M68" s="4"/>
      <c r="N68" s="23">
        <v>0</v>
      </c>
      <c r="O68" s="12">
        <v>0.76919999999999999</v>
      </c>
      <c r="P68" s="26">
        <v>7692</v>
      </c>
      <c r="Q68" s="4">
        <v>10000</v>
      </c>
      <c r="R68" s="35">
        <v>27180</v>
      </c>
      <c r="S68" s="39">
        <v>1770</v>
      </c>
      <c r="T68" s="12">
        <v>38.659999999999997</v>
      </c>
      <c r="U68" s="12">
        <v>4858</v>
      </c>
      <c r="V68" s="12">
        <v>1.3759999999999999</v>
      </c>
      <c r="W68" s="12">
        <v>8.8800000000000004E-2</v>
      </c>
      <c r="X68" s="12">
        <v>0.23280000000000001</v>
      </c>
      <c r="Y68" s="7">
        <v>1.2970000000000001E-4</v>
      </c>
    </row>
    <row r="69" spans="1:25" x14ac:dyDescent="0.4">
      <c r="A69" s="23">
        <v>0.5</v>
      </c>
      <c r="B69" s="12">
        <v>0.6401</v>
      </c>
      <c r="C69" s="26">
        <v>6401</v>
      </c>
      <c r="D69" s="4">
        <v>10000</v>
      </c>
      <c r="E69" s="35">
        <v>24370</v>
      </c>
      <c r="F69" s="39">
        <v>1770</v>
      </c>
      <c r="G69" s="12">
        <v>12.33</v>
      </c>
      <c r="H69" s="12">
        <v>4326</v>
      </c>
      <c r="I69" s="12">
        <v>1.3640000000000001</v>
      </c>
      <c r="J69" s="12">
        <v>0.25269999999999998</v>
      </c>
      <c r="K69" s="12">
        <v>0.1883</v>
      </c>
      <c r="L69" s="7">
        <v>1.283E-4</v>
      </c>
      <c r="M69" s="4"/>
      <c r="N69" s="23">
        <v>0.5</v>
      </c>
      <c r="O69" s="12">
        <v>0.64029999999999998</v>
      </c>
      <c r="P69" s="26">
        <v>6403</v>
      </c>
      <c r="Q69" s="4">
        <v>10000</v>
      </c>
      <c r="R69" s="35">
        <v>25600</v>
      </c>
      <c r="S69" s="39">
        <v>1770</v>
      </c>
      <c r="T69" s="12">
        <v>38.89</v>
      </c>
      <c r="U69" s="12">
        <v>4569</v>
      </c>
      <c r="V69" s="12">
        <v>1.421</v>
      </c>
      <c r="W69" s="12">
        <v>0.14710000000000001</v>
      </c>
      <c r="X69" s="12">
        <v>0.1883</v>
      </c>
      <c r="Y69" s="7">
        <v>1.239E-4</v>
      </c>
    </row>
    <row r="70" spans="1:25" x14ac:dyDescent="0.4">
      <c r="A70" s="23">
        <v>1</v>
      </c>
      <c r="B70" s="12">
        <v>0.50360000000000005</v>
      </c>
      <c r="C70" s="26">
        <v>5036</v>
      </c>
      <c r="D70" s="4">
        <v>10000</v>
      </c>
      <c r="E70" s="35">
        <v>21430</v>
      </c>
      <c r="F70" s="39">
        <v>1770</v>
      </c>
      <c r="G70" s="12">
        <v>12.72</v>
      </c>
      <c r="H70" s="12">
        <v>3780</v>
      </c>
      <c r="I70" s="12">
        <v>1.41</v>
      </c>
      <c r="J70" s="12">
        <v>0.36830000000000002</v>
      </c>
      <c r="K70" s="12">
        <v>0.1411</v>
      </c>
      <c r="L70" s="7">
        <v>1.1400000000000001E-4</v>
      </c>
      <c r="M70" s="4"/>
      <c r="N70" s="23">
        <v>1</v>
      </c>
      <c r="O70" s="12">
        <v>0.50349999999999995</v>
      </c>
      <c r="P70" s="26">
        <v>5035</v>
      </c>
      <c r="Q70" s="4">
        <v>10000</v>
      </c>
      <c r="R70" s="35">
        <v>23170</v>
      </c>
      <c r="S70" s="39">
        <v>1770</v>
      </c>
      <c r="T70" s="12">
        <v>39.14</v>
      </c>
      <c r="U70" s="12">
        <v>4118</v>
      </c>
      <c r="V70" s="12">
        <v>1.484</v>
      </c>
      <c r="W70" s="12">
        <v>0.23580000000000001</v>
      </c>
      <c r="X70" s="12">
        <v>0.1411</v>
      </c>
      <c r="Y70" s="7">
        <v>1.209E-4</v>
      </c>
    </row>
    <row r="71" spans="1:25" x14ac:dyDescent="0.4">
      <c r="A71" s="23">
        <v>1.5</v>
      </c>
      <c r="B71" s="12">
        <v>0.34229999999999999</v>
      </c>
      <c r="C71" s="26">
        <v>3423</v>
      </c>
      <c r="D71" s="4">
        <v>10000</v>
      </c>
      <c r="E71" s="35">
        <v>17370</v>
      </c>
      <c r="F71" s="39">
        <v>1770</v>
      </c>
      <c r="G71" s="12">
        <v>12.52</v>
      </c>
      <c r="H71" s="12">
        <v>3030</v>
      </c>
      <c r="I71" s="12">
        <v>1.379</v>
      </c>
      <c r="J71" s="12">
        <v>0.52080000000000004</v>
      </c>
      <c r="K71" s="12">
        <v>9.6699999999999994E-2</v>
      </c>
      <c r="L71" s="7">
        <v>1.014E-4</v>
      </c>
      <c r="M71" s="4"/>
      <c r="N71" s="23">
        <v>1.5</v>
      </c>
      <c r="O71" s="12">
        <v>0.34229999999999999</v>
      </c>
      <c r="P71" s="26">
        <v>3423</v>
      </c>
      <c r="Q71" s="4">
        <v>10000</v>
      </c>
      <c r="R71" s="35">
        <v>19470</v>
      </c>
      <c r="S71" s="39">
        <v>1770</v>
      </c>
      <c r="T71" s="12">
        <v>38.770000000000003</v>
      </c>
      <c r="U71" s="12">
        <v>3439</v>
      </c>
      <c r="V71" s="12">
        <v>1.466</v>
      </c>
      <c r="W71" s="12">
        <v>0.37009999999999998</v>
      </c>
      <c r="X71" s="12">
        <v>9.6699999999999994E-2</v>
      </c>
      <c r="Y71" s="7">
        <v>1.071E-4</v>
      </c>
    </row>
    <row r="72" spans="1:25" x14ac:dyDescent="0.4">
      <c r="A72" s="23">
        <v>2</v>
      </c>
      <c r="B72" s="12">
        <v>0.2059</v>
      </c>
      <c r="C72" s="26">
        <v>2059</v>
      </c>
      <c r="D72" s="4">
        <v>10000</v>
      </c>
      <c r="E72" s="35">
        <v>13110</v>
      </c>
      <c r="F72" s="39">
        <v>1770</v>
      </c>
      <c r="G72" s="12">
        <v>12.05</v>
      </c>
      <c r="H72" s="12">
        <v>2242</v>
      </c>
      <c r="I72" s="12">
        <v>1.327</v>
      </c>
      <c r="J72" s="12">
        <v>0.66900000000000004</v>
      </c>
      <c r="K72" s="12">
        <v>5.4699999999999999E-2</v>
      </c>
      <c r="L72" s="7">
        <v>8.2100000000000003E-5</v>
      </c>
      <c r="M72" s="4"/>
      <c r="N72" s="23">
        <v>2</v>
      </c>
      <c r="O72" s="12">
        <v>0.2054</v>
      </c>
      <c r="P72" s="26">
        <v>2054</v>
      </c>
      <c r="Q72" s="4">
        <v>10000</v>
      </c>
      <c r="R72" s="35">
        <v>15480</v>
      </c>
      <c r="S72" s="39">
        <v>1770</v>
      </c>
      <c r="T72" s="12">
        <v>38.11</v>
      </c>
      <c r="U72" s="12">
        <v>2702</v>
      </c>
      <c r="V72" s="12">
        <v>1.423</v>
      </c>
      <c r="W72" s="12">
        <v>0.51219999999999999</v>
      </c>
      <c r="X72" s="12">
        <v>5.4699999999999999E-2</v>
      </c>
      <c r="Y72" s="7">
        <v>9.2E-5</v>
      </c>
    </row>
    <row r="73" spans="1:25" x14ac:dyDescent="0.4">
      <c r="A73" s="23">
        <v>2.5</v>
      </c>
      <c r="B73" s="12">
        <v>0.1027</v>
      </c>
      <c r="C73" s="26">
        <v>1027</v>
      </c>
      <c r="D73" s="4">
        <v>10000</v>
      </c>
      <c r="E73" s="35">
        <v>8601</v>
      </c>
      <c r="F73" s="39">
        <v>1770</v>
      </c>
      <c r="G73" s="12">
        <v>11.02</v>
      </c>
      <c r="H73" s="12">
        <v>1404</v>
      </c>
      <c r="I73" s="12">
        <v>1.2270000000000001</v>
      </c>
      <c r="J73" s="12">
        <v>0.81340000000000001</v>
      </c>
      <c r="K73" s="12">
        <v>2.53E-2</v>
      </c>
      <c r="L73" s="7">
        <v>6.8399999999999996E-5</v>
      </c>
      <c r="M73" s="4"/>
      <c r="N73" s="23">
        <v>2.5</v>
      </c>
      <c r="O73" s="12">
        <v>0.1023</v>
      </c>
      <c r="P73" s="26">
        <v>1023</v>
      </c>
      <c r="Q73" s="4">
        <v>10000</v>
      </c>
      <c r="R73" s="35">
        <v>10850</v>
      </c>
      <c r="S73" s="39">
        <v>1770</v>
      </c>
      <c r="T73" s="12">
        <v>36.85</v>
      </c>
      <c r="U73" s="12">
        <v>1842</v>
      </c>
      <c r="V73" s="12">
        <v>1.321</v>
      </c>
      <c r="W73" s="12">
        <v>0.67589999999999995</v>
      </c>
      <c r="X73" s="12">
        <v>2.53E-2</v>
      </c>
      <c r="Y73" s="7">
        <v>7.5500000000000006E-5</v>
      </c>
    </row>
    <row r="74" spans="1:25" x14ac:dyDescent="0.4">
      <c r="A74" s="23">
        <v>3</v>
      </c>
      <c r="B74" s="12">
        <v>4.3099999999999999E-2</v>
      </c>
      <c r="C74" s="26">
        <v>431</v>
      </c>
      <c r="D74" s="4">
        <v>10000</v>
      </c>
      <c r="E74" s="35">
        <v>5056</v>
      </c>
      <c r="F74" s="39">
        <v>1770</v>
      </c>
      <c r="G74" s="12">
        <v>9.7880000000000003</v>
      </c>
      <c r="H74" s="12">
        <v>746.8</v>
      </c>
      <c r="I74" s="12">
        <v>1.129</v>
      </c>
      <c r="J74" s="12">
        <v>0.91269999999999996</v>
      </c>
      <c r="K74" s="12">
        <v>0.01</v>
      </c>
      <c r="L74" s="7">
        <v>5.8300000000000001E-5</v>
      </c>
      <c r="M74" s="4"/>
      <c r="N74" s="23">
        <v>3</v>
      </c>
      <c r="O74" s="12">
        <v>4.2700000000000002E-2</v>
      </c>
      <c r="P74" s="26">
        <v>427</v>
      </c>
      <c r="Q74" s="4">
        <v>10000</v>
      </c>
      <c r="R74" s="35">
        <v>6949</v>
      </c>
      <c r="S74" s="39">
        <v>1770</v>
      </c>
      <c r="T74" s="12">
        <v>35.43</v>
      </c>
      <c r="U74" s="12">
        <v>1115</v>
      </c>
      <c r="V74" s="12">
        <v>1.204</v>
      </c>
      <c r="W74" s="12">
        <v>0.81140000000000001</v>
      </c>
      <c r="X74" s="12">
        <v>0.01</v>
      </c>
      <c r="Y74" s="7">
        <v>6.0999999999999999E-5</v>
      </c>
    </row>
    <row r="75" spans="1:25" x14ac:dyDescent="0.4">
      <c r="A75" s="23">
        <v>3.5</v>
      </c>
      <c r="B75" s="12">
        <v>1.3350000000000001E-2</v>
      </c>
      <c r="C75" s="4">
        <v>200</v>
      </c>
      <c r="D75" s="26">
        <v>14976</v>
      </c>
      <c r="E75" s="35">
        <v>2931</v>
      </c>
      <c r="F75" s="39">
        <v>1770</v>
      </c>
      <c r="G75" s="12">
        <v>8.5860000000000003</v>
      </c>
      <c r="H75" s="12">
        <v>346.8</v>
      </c>
      <c r="I75" s="12">
        <v>1.0649999999999999</v>
      </c>
      <c r="J75" s="12">
        <v>0.96550000000000002</v>
      </c>
      <c r="K75" s="12">
        <v>3.539E-3</v>
      </c>
      <c r="L75" s="7">
        <v>4.9209999999999998E-5</v>
      </c>
      <c r="M75" s="4"/>
      <c r="N75" s="23">
        <v>3.5</v>
      </c>
      <c r="O75" s="12">
        <v>1.304E-2</v>
      </c>
      <c r="P75" s="4">
        <v>200</v>
      </c>
      <c r="Q75" s="26">
        <v>15343</v>
      </c>
      <c r="R75" s="35">
        <v>4165</v>
      </c>
      <c r="S75" s="39">
        <v>1770</v>
      </c>
      <c r="T75" s="12">
        <v>34.130000000000003</v>
      </c>
      <c r="U75" s="12">
        <v>590.5</v>
      </c>
      <c r="V75" s="12">
        <v>1.1120000000000001</v>
      </c>
      <c r="W75" s="12">
        <v>0.90580000000000005</v>
      </c>
      <c r="X75" s="12">
        <v>3.454E-3</v>
      </c>
      <c r="Y75" s="7">
        <v>5.2080000000000003E-5</v>
      </c>
    </row>
    <row r="76" spans="1:25" x14ac:dyDescent="0.4">
      <c r="A76" s="23">
        <v>4</v>
      </c>
      <c r="B76" s="12">
        <v>3.2060000000000001E-3</v>
      </c>
      <c r="C76" s="4">
        <v>200</v>
      </c>
      <c r="D76" s="26">
        <v>62381</v>
      </c>
      <c r="E76" s="35">
        <v>1752</v>
      </c>
      <c r="F76" s="39">
        <v>1770</v>
      </c>
      <c r="G76" s="12">
        <v>7.423</v>
      </c>
      <c r="H76" s="12">
        <v>122.1</v>
      </c>
      <c r="I76" s="12">
        <v>1.0229999999999999</v>
      </c>
      <c r="J76" s="12">
        <v>0.99050000000000005</v>
      </c>
      <c r="K76" s="12">
        <v>7.2139999999999997E-4</v>
      </c>
      <c r="L76" s="7">
        <v>4.4129999999999999E-5</v>
      </c>
      <c r="M76" s="4"/>
      <c r="N76" s="23">
        <v>4</v>
      </c>
      <c r="O76" s="12">
        <v>3.2000000000000002E-3</v>
      </c>
      <c r="P76" s="4">
        <v>200</v>
      </c>
      <c r="Q76" s="26">
        <v>62493</v>
      </c>
      <c r="R76" s="35">
        <v>2404</v>
      </c>
      <c r="S76" s="39">
        <v>1770</v>
      </c>
      <c r="T76" s="12">
        <v>33.020000000000003</v>
      </c>
      <c r="U76" s="12">
        <v>254.1</v>
      </c>
      <c r="V76" s="12">
        <v>1.0489999999999999</v>
      </c>
      <c r="W76" s="12">
        <v>0.96309999999999996</v>
      </c>
      <c r="X76" s="12">
        <v>7.3609999999999995E-4</v>
      </c>
      <c r="Y76" s="7">
        <v>4.6230000000000003E-5</v>
      </c>
    </row>
    <row r="77" spans="1:25" x14ac:dyDescent="0.4">
      <c r="A77" s="23">
        <v>4.5</v>
      </c>
      <c r="B77" s="12">
        <v>7.6119999999999996E-4</v>
      </c>
      <c r="C77" s="4">
        <v>200</v>
      </c>
      <c r="D77" s="26">
        <v>262743</v>
      </c>
      <c r="E77" s="35">
        <v>1322</v>
      </c>
      <c r="F77" s="39">
        <v>1770</v>
      </c>
      <c r="G77" s="12">
        <v>6.5</v>
      </c>
      <c r="H77" s="12">
        <v>37.79</v>
      </c>
      <c r="I77" s="12">
        <v>1.0069999999999999</v>
      </c>
      <c r="J77" s="12">
        <v>0.99780000000000002</v>
      </c>
      <c r="K77" s="12">
        <v>1.484E-4</v>
      </c>
      <c r="L77" s="7">
        <v>4.2540000000000003E-5</v>
      </c>
      <c r="M77" s="4"/>
      <c r="N77" s="23">
        <v>4.5</v>
      </c>
      <c r="O77" s="12">
        <v>7.5429999999999996E-4</v>
      </c>
      <c r="P77" s="4">
        <v>200</v>
      </c>
      <c r="Q77" s="26">
        <v>265141</v>
      </c>
      <c r="R77" s="35">
        <v>1599</v>
      </c>
      <c r="S77" s="39">
        <v>1770</v>
      </c>
      <c r="T77" s="12">
        <v>32.21</v>
      </c>
      <c r="U77" s="12">
        <v>96.85</v>
      </c>
      <c r="V77" s="12">
        <v>1.018</v>
      </c>
      <c r="W77" s="12">
        <v>0.98799999999999999</v>
      </c>
      <c r="X77" s="12">
        <v>1.5090000000000001E-4</v>
      </c>
      <c r="Y77" s="7">
        <v>4.2969999999999997E-5</v>
      </c>
    </row>
    <row r="78" spans="1:25" x14ac:dyDescent="0.4">
      <c r="A78" s="23">
        <v>5</v>
      </c>
      <c r="B78" s="12">
        <v>1.214E-4</v>
      </c>
      <c r="C78" s="4">
        <v>200</v>
      </c>
      <c r="D78" s="26">
        <v>1647962</v>
      </c>
      <c r="E78" s="35">
        <v>1182</v>
      </c>
      <c r="F78" s="39">
        <v>1770</v>
      </c>
      <c r="G78" s="12">
        <v>5.7770000000000001</v>
      </c>
      <c r="H78" s="12">
        <v>9.7750000000000004</v>
      </c>
      <c r="I78" s="12">
        <v>1.002</v>
      </c>
      <c r="J78" s="12">
        <v>0.99960000000000004</v>
      </c>
      <c r="K78" s="12">
        <v>1.7600000000000001E-5</v>
      </c>
      <c r="L78" s="7">
        <v>4.655E-5</v>
      </c>
      <c r="M78" s="4"/>
      <c r="N78" s="23">
        <v>5</v>
      </c>
      <c r="O78" s="12">
        <v>1.158E-4</v>
      </c>
      <c r="P78" s="4">
        <v>200</v>
      </c>
      <c r="Q78" s="26">
        <v>1726542</v>
      </c>
      <c r="R78" s="35">
        <v>1278</v>
      </c>
      <c r="S78" s="39">
        <v>1770</v>
      </c>
      <c r="T78" s="12">
        <v>31.62</v>
      </c>
      <c r="U78" s="12">
        <v>31.9</v>
      </c>
      <c r="V78" s="12">
        <v>1.0049999999999999</v>
      </c>
      <c r="W78" s="12">
        <v>0.997</v>
      </c>
      <c r="X78" s="12">
        <v>1.738E-5</v>
      </c>
      <c r="Y78" s="7">
        <v>4.5729999999999998E-5</v>
      </c>
    </row>
    <row r="79" spans="1:25" x14ac:dyDescent="0.4">
      <c r="A79" s="23">
        <v>5.5</v>
      </c>
      <c r="B79" s="12">
        <v>1.306E-5</v>
      </c>
      <c r="C79" s="4">
        <v>200</v>
      </c>
      <c r="D79" s="26">
        <v>15315602</v>
      </c>
      <c r="E79" s="35">
        <v>1149</v>
      </c>
      <c r="F79" s="39">
        <v>1770</v>
      </c>
      <c r="G79" s="12">
        <v>5.2210000000000001</v>
      </c>
      <c r="H79" s="12">
        <v>2.7149999999999999</v>
      </c>
      <c r="I79" s="12">
        <v>1</v>
      </c>
      <c r="J79" s="12">
        <v>1</v>
      </c>
      <c r="K79" s="12">
        <v>1.8929999999999999E-6</v>
      </c>
      <c r="L79" s="7">
        <v>6.2609999999999999E-5</v>
      </c>
      <c r="M79" s="4"/>
      <c r="N79" s="23">
        <v>5.5</v>
      </c>
      <c r="O79" s="12">
        <v>1.226E-5</v>
      </c>
      <c r="P79" s="4">
        <v>200</v>
      </c>
      <c r="Q79" s="26">
        <v>16318923</v>
      </c>
      <c r="R79" s="35">
        <v>1176</v>
      </c>
      <c r="S79" s="39">
        <v>1770</v>
      </c>
      <c r="T79" s="12">
        <v>31.18</v>
      </c>
      <c r="U79" s="12">
        <v>9.8930000000000007</v>
      </c>
      <c r="V79" s="12">
        <v>1.0009999999999999</v>
      </c>
      <c r="W79" s="12">
        <v>0.99939999999999996</v>
      </c>
      <c r="X79" s="12">
        <v>1.7770000000000001E-6</v>
      </c>
      <c r="Y79" s="7">
        <v>6.4989999999999999E-5</v>
      </c>
    </row>
    <row r="80" spans="1:25" ht="14.25" thickBot="1" x14ac:dyDescent="0.45">
      <c r="A80" s="24">
        <v>6</v>
      </c>
      <c r="B80" s="8">
        <v>1.3E-6</v>
      </c>
      <c r="C80" s="27">
        <v>65</v>
      </c>
      <c r="D80" s="9">
        <v>50000000</v>
      </c>
      <c r="E80" s="36">
        <v>1142</v>
      </c>
      <c r="F80" s="15">
        <v>1770</v>
      </c>
      <c r="G80" s="8">
        <v>4.8090000000000002</v>
      </c>
      <c r="H80" s="8">
        <v>1.3009999999999999</v>
      </c>
      <c r="I80" s="8">
        <v>1</v>
      </c>
      <c r="J80" s="8">
        <v>1</v>
      </c>
      <c r="K80" s="8">
        <v>5.9999999999999995E-8</v>
      </c>
      <c r="L80" s="10">
        <v>6.0269999999999997E-5</v>
      </c>
      <c r="M80" s="9"/>
      <c r="N80" s="24">
        <v>6</v>
      </c>
      <c r="O80" s="8">
        <v>1.1200000000000001E-6</v>
      </c>
      <c r="P80" s="27">
        <v>56</v>
      </c>
      <c r="Q80" s="9">
        <v>50000000</v>
      </c>
      <c r="R80" s="36">
        <v>1149</v>
      </c>
      <c r="S80" s="15">
        <v>1770</v>
      </c>
      <c r="T80" s="8">
        <v>30.85</v>
      </c>
      <c r="U80" s="8">
        <v>3.472</v>
      </c>
      <c r="V80" s="8">
        <v>1</v>
      </c>
      <c r="W80" s="8">
        <v>0.99990000000000001</v>
      </c>
      <c r="X80" s="8">
        <v>8.0000000000000002E-8</v>
      </c>
      <c r="Y80" s="10">
        <v>5.8199999999999998E-5</v>
      </c>
    </row>
    <row r="81" spans="1:26" ht="14.25" thickBot="1" x14ac:dyDescent="0.45"/>
    <row r="82" spans="1:26" x14ac:dyDescent="0.4">
      <c r="A82" s="98" t="s">
        <v>62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100"/>
    </row>
    <row r="83" spans="1:26" ht="14.25" thickBot="1" x14ac:dyDescent="0.45">
      <c r="A83" s="11" t="s">
        <v>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34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8"/>
      <c r="Z83" s="4"/>
    </row>
    <row r="84" spans="1:26" x14ac:dyDescent="0.4">
      <c r="A84" s="1" t="s">
        <v>16</v>
      </c>
      <c r="B84" s="2" t="s">
        <v>11</v>
      </c>
      <c r="C84" s="2" t="s">
        <v>12</v>
      </c>
      <c r="D84" s="2" t="s">
        <v>13</v>
      </c>
      <c r="E84" s="2" t="s">
        <v>14</v>
      </c>
      <c r="F84" s="2" t="s">
        <v>21</v>
      </c>
      <c r="G84" s="2" t="s">
        <v>15</v>
      </c>
      <c r="H84" s="2" t="s">
        <v>7</v>
      </c>
      <c r="I84" s="2" t="s">
        <v>27</v>
      </c>
      <c r="J84" s="2" t="s">
        <v>20</v>
      </c>
      <c r="K84" s="2" t="s">
        <v>26</v>
      </c>
      <c r="L84" s="3" t="s">
        <v>10</v>
      </c>
      <c r="M84" s="4"/>
      <c r="N84" s="1" t="s">
        <v>16</v>
      </c>
      <c r="O84" s="2" t="s">
        <v>11</v>
      </c>
      <c r="P84" s="2" t="s">
        <v>12</v>
      </c>
      <c r="Q84" s="2" t="s">
        <v>13</v>
      </c>
      <c r="R84" s="2" t="s">
        <v>14</v>
      </c>
      <c r="S84" s="2" t="s">
        <v>21</v>
      </c>
      <c r="T84" s="2" t="s">
        <v>15</v>
      </c>
      <c r="U84" s="2" t="s">
        <v>7</v>
      </c>
      <c r="V84" s="2" t="s">
        <v>27</v>
      </c>
      <c r="W84" s="2" t="s">
        <v>20</v>
      </c>
      <c r="X84" s="2" t="s">
        <v>26</v>
      </c>
      <c r="Y84" s="3" t="s">
        <v>10</v>
      </c>
      <c r="Z84" s="4"/>
    </row>
    <row r="85" spans="1:26" x14ac:dyDescent="0.4">
      <c r="A85" s="23">
        <v>0</v>
      </c>
      <c r="B85" s="35">
        <v>0.71109999999999995</v>
      </c>
      <c r="C85" s="26">
        <v>7111</v>
      </c>
      <c r="D85" s="4">
        <v>10000</v>
      </c>
      <c r="E85" s="35">
        <v>4592</v>
      </c>
      <c r="F85" s="12">
        <v>1770</v>
      </c>
      <c r="G85" s="35">
        <v>8747</v>
      </c>
      <c r="H85" s="35">
        <v>72.03</v>
      </c>
      <c r="I85" s="12"/>
      <c r="J85" s="12">
        <v>0.66710000000000003</v>
      </c>
      <c r="K85" s="12">
        <v>9.7100000000000006E-2</v>
      </c>
      <c r="L85" s="7">
        <v>2.608E-4</v>
      </c>
      <c r="M85" s="12"/>
      <c r="N85" s="23">
        <v>0</v>
      </c>
      <c r="O85" s="35">
        <v>0.71399999999999997</v>
      </c>
      <c r="P85" s="26">
        <v>7140</v>
      </c>
      <c r="Q85" s="4">
        <v>10000</v>
      </c>
      <c r="R85" s="35">
        <v>11000</v>
      </c>
      <c r="S85" s="12">
        <v>1770</v>
      </c>
      <c r="T85" s="37">
        <v>7303</v>
      </c>
      <c r="U85" s="37">
        <v>1682</v>
      </c>
      <c r="V85" s="12">
        <v>1.583</v>
      </c>
      <c r="W85" s="12">
        <v>0.84060000000000001</v>
      </c>
      <c r="X85" s="12">
        <v>8.0199999999999994E-2</v>
      </c>
      <c r="Y85" s="7">
        <v>2.6889999999999998E-4</v>
      </c>
      <c r="Z85" s="4"/>
    </row>
    <row r="86" spans="1:26" x14ac:dyDescent="0.4">
      <c r="A86" s="23">
        <v>0.5</v>
      </c>
      <c r="B86" s="35">
        <v>0.57979999999999998</v>
      </c>
      <c r="C86" s="26">
        <v>5798</v>
      </c>
      <c r="D86" s="4">
        <v>10000</v>
      </c>
      <c r="E86" s="35">
        <v>4079</v>
      </c>
      <c r="F86" s="12">
        <v>1770</v>
      </c>
      <c r="G86" s="35">
        <v>7956</v>
      </c>
      <c r="H86" s="35">
        <v>61.18</v>
      </c>
      <c r="I86" s="12"/>
      <c r="J86" s="12">
        <v>0.73280000000000001</v>
      </c>
      <c r="K86" s="12">
        <v>7.5800000000000006E-2</v>
      </c>
      <c r="L86" s="7">
        <v>2.3690000000000001E-4</v>
      </c>
      <c r="M86" s="12"/>
      <c r="N86" s="23">
        <v>0.5</v>
      </c>
      <c r="O86" s="35">
        <v>0.5796</v>
      </c>
      <c r="P86" s="26">
        <v>5796</v>
      </c>
      <c r="Q86" s="4">
        <v>10000</v>
      </c>
      <c r="R86" s="35">
        <v>10790</v>
      </c>
      <c r="S86" s="12">
        <v>1770</v>
      </c>
      <c r="T86" s="37">
        <v>6686</v>
      </c>
      <c r="U86" s="37">
        <v>1651</v>
      </c>
      <c r="V86" s="12">
        <v>1.651</v>
      </c>
      <c r="W86" s="12">
        <v>0.87470000000000003</v>
      </c>
      <c r="X86" s="12">
        <v>6.4199999999999993E-2</v>
      </c>
      <c r="Y86" s="7">
        <v>2.541E-4</v>
      </c>
      <c r="Z86" s="4"/>
    </row>
    <row r="87" spans="1:26" x14ac:dyDescent="0.4">
      <c r="A87" s="23">
        <v>1</v>
      </c>
      <c r="B87" s="35">
        <v>0.4345</v>
      </c>
      <c r="C87" s="26">
        <v>4345</v>
      </c>
      <c r="D87" s="4">
        <v>10000</v>
      </c>
      <c r="E87" s="35">
        <v>3572</v>
      </c>
      <c r="F87" s="12">
        <v>1770</v>
      </c>
      <c r="G87" s="35">
        <v>7155</v>
      </c>
      <c r="H87" s="35">
        <v>49.59</v>
      </c>
      <c r="I87" s="12"/>
      <c r="J87" s="12">
        <v>0.7974</v>
      </c>
      <c r="K87" s="12">
        <v>5.3600000000000002E-2</v>
      </c>
      <c r="L87" s="7">
        <v>2.175E-4</v>
      </c>
      <c r="M87" s="12"/>
      <c r="N87" s="23">
        <v>1</v>
      </c>
      <c r="O87" s="35">
        <v>0.43059999999999998</v>
      </c>
      <c r="P87" s="26">
        <v>4306</v>
      </c>
      <c r="Q87" s="4">
        <v>10000</v>
      </c>
      <c r="R87" s="35">
        <v>10420</v>
      </c>
      <c r="S87" s="12">
        <v>1770</v>
      </c>
      <c r="T87" s="37">
        <v>5884</v>
      </c>
      <c r="U87" s="37">
        <v>1591</v>
      </c>
      <c r="V87" s="12">
        <v>1.7549999999999999</v>
      </c>
      <c r="W87" s="12">
        <v>0.91149999999999998</v>
      </c>
      <c r="X87" s="12">
        <v>4.0599999999999997E-2</v>
      </c>
      <c r="Y87" s="7">
        <v>2.329E-4</v>
      </c>
      <c r="Z87" s="4"/>
    </row>
    <row r="88" spans="1:26" x14ac:dyDescent="0.4">
      <c r="A88" s="23">
        <v>1.5</v>
      </c>
      <c r="B88" s="35">
        <v>0.27460000000000001</v>
      </c>
      <c r="C88" s="26">
        <v>2746</v>
      </c>
      <c r="D88" s="4">
        <v>10000</v>
      </c>
      <c r="E88" s="35">
        <v>2909</v>
      </c>
      <c r="F88" s="12">
        <v>1770</v>
      </c>
      <c r="G88" s="35">
        <v>6142</v>
      </c>
      <c r="H88" s="35">
        <v>35.21</v>
      </c>
      <c r="I88" s="12"/>
      <c r="J88" s="12">
        <v>0.87290000000000001</v>
      </c>
      <c r="K88" s="12">
        <v>2.7099999999999999E-2</v>
      </c>
      <c r="L88" s="7">
        <v>2.1320000000000001E-4</v>
      </c>
      <c r="M88" s="12"/>
      <c r="N88" s="23">
        <v>1.5</v>
      </c>
      <c r="O88" s="35">
        <v>0.27389999999999998</v>
      </c>
      <c r="P88" s="26">
        <v>2739</v>
      </c>
      <c r="Q88" s="4">
        <v>10000</v>
      </c>
      <c r="R88" s="35">
        <v>9687</v>
      </c>
      <c r="S88" s="12">
        <v>1770</v>
      </c>
      <c r="T88" s="37">
        <v>4891</v>
      </c>
      <c r="U88" s="37">
        <v>1472</v>
      </c>
      <c r="V88" s="12">
        <v>1.794</v>
      </c>
      <c r="W88" s="12">
        <v>0.94599999999999995</v>
      </c>
      <c r="X88" s="12">
        <v>2.2700000000000001E-2</v>
      </c>
      <c r="Y88" s="7">
        <v>2.0359999999999999E-4</v>
      </c>
      <c r="Z88" s="4"/>
    </row>
    <row r="89" spans="1:26" x14ac:dyDescent="0.4">
      <c r="A89" s="23">
        <v>2</v>
      </c>
      <c r="B89" s="35">
        <v>0.15210000000000001</v>
      </c>
      <c r="C89" s="26">
        <v>1521</v>
      </c>
      <c r="D89" s="4">
        <v>10000</v>
      </c>
      <c r="E89" s="35">
        <v>2311</v>
      </c>
      <c r="F89" s="12">
        <v>1770</v>
      </c>
      <c r="G89" s="35">
        <v>5171</v>
      </c>
      <c r="H89" s="35">
        <v>21.87</v>
      </c>
      <c r="I89" s="12"/>
      <c r="J89" s="12">
        <v>0.93530000000000002</v>
      </c>
      <c r="K89" s="12">
        <v>1.41E-2</v>
      </c>
      <c r="L89" s="7">
        <v>1.773E-4</v>
      </c>
      <c r="M89" s="12"/>
      <c r="N89" s="23">
        <v>2</v>
      </c>
      <c r="O89" s="35">
        <v>0.15310000000000001</v>
      </c>
      <c r="P89" s="26">
        <v>1531</v>
      </c>
      <c r="Q89" s="4">
        <v>10000</v>
      </c>
      <c r="R89" s="35">
        <v>8789</v>
      </c>
      <c r="S89" s="12">
        <v>1770</v>
      </c>
      <c r="T89" s="37">
        <v>3927</v>
      </c>
      <c r="U89" s="37">
        <v>1323</v>
      </c>
      <c r="V89" s="12">
        <v>1.7789999999999999</v>
      </c>
      <c r="W89" s="12">
        <v>0.97160000000000002</v>
      </c>
      <c r="X89" s="12">
        <v>1.2E-2</v>
      </c>
      <c r="Y89" s="7">
        <v>1.775E-4</v>
      </c>
      <c r="Z89" s="4"/>
    </row>
    <row r="90" spans="1:26" x14ac:dyDescent="0.4">
      <c r="A90" s="23">
        <v>2.5</v>
      </c>
      <c r="B90" s="35">
        <v>7.22E-2</v>
      </c>
      <c r="C90" s="26">
        <v>722</v>
      </c>
      <c r="D90" s="4">
        <v>10000</v>
      </c>
      <c r="E90" s="35">
        <v>1895</v>
      </c>
      <c r="F90" s="12">
        <v>1770</v>
      </c>
      <c r="G90" s="35">
        <v>4474</v>
      </c>
      <c r="H90" s="35">
        <v>12.38</v>
      </c>
      <c r="I90" s="12"/>
      <c r="J90" s="12">
        <v>0.9738</v>
      </c>
      <c r="K90" s="12">
        <v>5.0000000000000001E-3</v>
      </c>
      <c r="L90" s="7">
        <v>1.4980000000000001E-4</v>
      </c>
      <c r="M90" s="12"/>
      <c r="N90" s="23">
        <v>2.5</v>
      </c>
      <c r="O90" s="35">
        <v>7.0499999999999993E-2</v>
      </c>
      <c r="P90" s="26">
        <v>705</v>
      </c>
      <c r="Q90" s="4">
        <v>10000</v>
      </c>
      <c r="R90" s="35">
        <v>7379</v>
      </c>
      <c r="S90" s="12">
        <v>1770</v>
      </c>
      <c r="T90" s="37">
        <v>2936</v>
      </c>
      <c r="U90" s="37">
        <v>1082</v>
      </c>
      <c r="V90" s="12">
        <v>1.714</v>
      </c>
      <c r="W90" s="12">
        <v>0.98750000000000004</v>
      </c>
      <c r="X90" s="12">
        <v>4.1000000000000003E-3</v>
      </c>
      <c r="Y90" s="7">
        <v>1.4449999999999999E-4</v>
      </c>
      <c r="Z90" s="4"/>
    </row>
    <row r="91" spans="1:26" x14ac:dyDescent="0.4">
      <c r="A91" s="23">
        <v>3</v>
      </c>
      <c r="B91" s="35">
        <v>2.3900000000000001E-2</v>
      </c>
      <c r="C91" s="26">
        <v>239</v>
      </c>
      <c r="D91" s="4">
        <v>10000</v>
      </c>
      <c r="E91" s="35">
        <v>1648</v>
      </c>
      <c r="F91" s="12">
        <v>1770</v>
      </c>
      <c r="G91" s="35">
        <v>4039</v>
      </c>
      <c r="H91" s="35">
        <v>6.6619999999999999</v>
      </c>
      <c r="I91" s="12"/>
      <c r="J91" s="12">
        <v>0.99099999999999999</v>
      </c>
      <c r="K91" s="12">
        <v>1.4E-3</v>
      </c>
      <c r="L91" s="7">
        <v>1.3909999999999999E-4</v>
      </c>
      <c r="M91" s="12"/>
      <c r="N91" s="23">
        <v>3</v>
      </c>
      <c r="O91" s="35">
        <v>2.7E-2</v>
      </c>
      <c r="P91" s="26">
        <v>270</v>
      </c>
      <c r="Q91" s="4">
        <v>10000</v>
      </c>
      <c r="R91" s="35">
        <v>5919</v>
      </c>
      <c r="S91" s="12">
        <v>1770</v>
      </c>
      <c r="T91" s="37">
        <v>2079</v>
      </c>
      <c r="U91" s="37">
        <v>831.9</v>
      </c>
      <c r="V91" s="12">
        <v>1.579</v>
      </c>
      <c r="W91" s="12">
        <v>0.99670000000000003</v>
      </c>
      <c r="X91" s="12">
        <v>1.4E-3</v>
      </c>
      <c r="Y91" s="7">
        <v>1.156E-4</v>
      </c>
      <c r="Z91" s="4"/>
    </row>
    <row r="92" spans="1:26" x14ac:dyDescent="0.4">
      <c r="A92" s="23">
        <v>3.5</v>
      </c>
      <c r="B92" s="35">
        <v>7.2420000000000002E-3</v>
      </c>
      <c r="C92" s="4">
        <v>200</v>
      </c>
      <c r="D92" s="26">
        <v>27615</v>
      </c>
      <c r="E92" s="35">
        <v>1522</v>
      </c>
      <c r="F92" s="12">
        <v>1770</v>
      </c>
      <c r="G92" s="35">
        <v>3812</v>
      </c>
      <c r="H92" s="35">
        <v>3.74</v>
      </c>
      <c r="I92" s="12"/>
      <c r="J92" s="12">
        <v>0.998</v>
      </c>
      <c r="K92" s="12">
        <v>1.8110000000000001E-4</v>
      </c>
      <c r="L92" s="7">
        <v>1.3310000000000001E-4</v>
      </c>
      <c r="M92" s="12"/>
      <c r="N92" s="23">
        <v>3.5</v>
      </c>
      <c r="O92" s="35">
        <v>7.9279999999999993E-3</v>
      </c>
      <c r="P92" s="4">
        <v>200</v>
      </c>
      <c r="Q92" s="26">
        <v>25228</v>
      </c>
      <c r="R92" s="35">
        <v>4318</v>
      </c>
      <c r="S92" s="12">
        <v>1770</v>
      </c>
      <c r="T92" s="37">
        <v>1327</v>
      </c>
      <c r="U92" s="37">
        <v>555</v>
      </c>
      <c r="V92" s="12">
        <v>1.4</v>
      </c>
      <c r="W92" s="12">
        <v>0.99880000000000002</v>
      </c>
      <c r="X92" s="12">
        <v>2.3780000000000001E-4</v>
      </c>
      <c r="Y92" s="7">
        <v>8.831E-5</v>
      </c>
      <c r="Z92" s="4"/>
    </row>
    <row r="93" spans="1:26" x14ac:dyDescent="0.4">
      <c r="A93" s="23">
        <v>4</v>
      </c>
      <c r="B93" s="35">
        <v>2.0100000000000001E-3</v>
      </c>
      <c r="C93" s="4">
        <v>200</v>
      </c>
      <c r="D93" s="26">
        <v>99507</v>
      </c>
      <c r="E93" s="35">
        <v>1475</v>
      </c>
      <c r="F93" s="12">
        <v>1770</v>
      </c>
      <c r="G93" s="35">
        <v>3723</v>
      </c>
      <c r="H93" s="35">
        <v>2.6219999999999999</v>
      </c>
      <c r="I93" s="12"/>
      <c r="J93" s="12">
        <v>0.99939999999999996</v>
      </c>
      <c r="K93" s="12">
        <v>9.0450000000000003E-5</v>
      </c>
      <c r="L93" s="7">
        <v>1.248E-4</v>
      </c>
      <c r="M93" s="12"/>
      <c r="N93" s="23">
        <v>4</v>
      </c>
      <c r="O93" s="35">
        <v>2.1120000000000002E-3</v>
      </c>
      <c r="P93" s="4">
        <v>200</v>
      </c>
      <c r="Q93" s="26">
        <v>94710</v>
      </c>
      <c r="R93" s="35">
        <v>2993</v>
      </c>
      <c r="S93" s="12">
        <v>1770</v>
      </c>
      <c r="T93" s="37">
        <v>750.5</v>
      </c>
      <c r="U93" s="37">
        <v>324.7</v>
      </c>
      <c r="V93" s="12">
        <v>1.2370000000000001</v>
      </c>
      <c r="W93" s="12">
        <v>0.99980000000000002</v>
      </c>
      <c r="X93" s="12">
        <v>4.2230000000000001E-5</v>
      </c>
      <c r="Y93" s="7">
        <v>6.9259999999999998E-5</v>
      </c>
      <c r="Z93" s="4"/>
    </row>
    <row r="94" spans="1:26" x14ac:dyDescent="0.4">
      <c r="A94" s="23">
        <v>4.5</v>
      </c>
      <c r="B94" s="35">
        <v>3.3730000000000001E-4</v>
      </c>
      <c r="C94" s="4">
        <v>200</v>
      </c>
      <c r="D94" s="26">
        <v>593015</v>
      </c>
      <c r="E94" s="35">
        <v>1455</v>
      </c>
      <c r="F94" s="12">
        <v>1770</v>
      </c>
      <c r="G94" s="35">
        <v>3686</v>
      </c>
      <c r="H94" s="35">
        <v>2.1829999999999998</v>
      </c>
      <c r="I94" s="12"/>
      <c r="J94" s="12">
        <v>0.99990000000000001</v>
      </c>
      <c r="K94" s="12">
        <v>1.1800000000000001E-5</v>
      </c>
      <c r="L94" s="7">
        <v>1.227E-4</v>
      </c>
      <c r="M94" s="12"/>
      <c r="N94" s="23">
        <v>4.5</v>
      </c>
      <c r="O94" s="35">
        <v>3.724E-4</v>
      </c>
      <c r="P94" s="4">
        <v>200</v>
      </c>
      <c r="Q94" s="26">
        <v>537060</v>
      </c>
      <c r="R94" s="35">
        <v>2040</v>
      </c>
      <c r="S94" s="12">
        <v>1770</v>
      </c>
      <c r="T94" s="37">
        <v>360</v>
      </c>
      <c r="U94" s="37">
        <v>158.4</v>
      </c>
      <c r="V94" s="12">
        <v>1.1160000000000001</v>
      </c>
      <c r="W94" s="12">
        <v>1</v>
      </c>
      <c r="X94" s="12">
        <v>5.5860000000000004E-6</v>
      </c>
      <c r="Y94" s="7">
        <v>5.3890000000000001E-5</v>
      </c>
      <c r="Z94" s="4"/>
    </row>
    <row r="95" spans="1:26" x14ac:dyDescent="0.4">
      <c r="A95" s="23">
        <v>5</v>
      </c>
      <c r="B95" s="35">
        <v>5.2849999999999997E-5</v>
      </c>
      <c r="C95" s="4">
        <v>200</v>
      </c>
      <c r="D95" s="26">
        <v>3784093</v>
      </c>
      <c r="E95" s="35">
        <v>1448</v>
      </c>
      <c r="F95" s="12">
        <v>1770</v>
      </c>
      <c r="G95" s="35">
        <v>3676</v>
      </c>
      <c r="H95" s="35">
        <v>2.0529999999999999</v>
      </c>
      <c r="I95" s="12"/>
      <c r="J95" s="12">
        <v>1</v>
      </c>
      <c r="K95" s="12">
        <v>0</v>
      </c>
      <c r="L95" s="7">
        <v>1.181E-4</v>
      </c>
      <c r="M95" s="12"/>
      <c r="N95" s="23">
        <v>5</v>
      </c>
      <c r="O95" s="35">
        <v>6.8009999999999994E-5</v>
      </c>
      <c r="P95" s="4">
        <v>200</v>
      </c>
      <c r="Q95" s="26">
        <v>2940565</v>
      </c>
      <c r="R95" s="35">
        <v>1493</v>
      </c>
      <c r="S95" s="12">
        <v>1770</v>
      </c>
      <c r="T95" s="37">
        <v>141</v>
      </c>
      <c r="U95" s="37">
        <v>62.79</v>
      </c>
      <c r="V95" s="12">
        <v>1.046</v>
      </c>
      <c r="W95" s="12">
        <v>1</v>
      </c>
      <c r="X95" s="12">
        <v>6.8009999999999996E-7</v>
      </c>
      <c r="Y95" s="7">
        <v>4.6419999999999999E-5</v>
      </c>
      <c r="Z95" s="4"/>
    </row>
    <row r="96" spans="1:26" x14ac:dyDescent="0.4">
      <c r="A96" s="23">
        <v>5.5</v>
      </c>
      <c r="B96" s="35">
        <v>6.7619999999999998E-6</v>
      </c>
      <c r="C96" s="4">
        <v>200</v>
      </c>
      <c r="D96" s="26">
        <v>29577747</v>
      </c>
      <c r="E96" s="35">
        <v>1446</v>
      </c>
      <c r="F96" s="12">
        <v>1770</v>
      </c>
      <c r="G96" s="35">
        <v>3672</v>
      </c>
      <c r="H96" s="35">
        <v>2.016</v>
      </c>
      <c r="I96" s="12"/>
      <c r="J96" s="12">
        <v>1</v>
      </c>
      <c r="K96" s="12">
        <v>6.7620000000000006E-8</v>
      </c>
      <c r="L96" s="7">
        <v>1.139E-4</v>
      </c>
      <c r="M96" s="12"/>
      <c r="N96" s="23">
        <v>5.5</v>
      </c>
      <c r="O96" s="35">
        <v>6.9120000000000001E-6</v>
      </c>
      <c r="P96" s="4">
        <v>200</v>
      </c>
      <c r="Q96" s="26">
        <v>28934605</v>
      </c>
      <c r="R96" s="35">
        <v>1250</v>
      </c>
      <c r="S96" s="12">
        <v>1770</v>
      </c>
      <c r="T96" s="37">
        <v>44.65</v>
      </c>
      <c r="U96" s="37">
        <v>20.190000000000001</v>
      </c>
      <c r="V96" s="12">
        <v>1.014</v>
      </c>
      <c r="W96" s="12">
        <v>1</v>
      </c>
      <c r="X96" s="12">
        <v>0</v>
      </c>
      <c r="Y96" s="7">
        <v>4.2160000000000003E-5</v>
      </c>
      <c r="Z96" s="4"/>
    </row>
    <row r="97" spans="1:26" ht="14.25" thickBot="1" x14ac:dyDescent="0.45">
      <c r="A97" s="24">
        <v>6</v>
      </c>
      <c r="B97" s="36">
        <v>8.4E-7</v>
      </c>
      <c r="C97" s="27">
        <v>42</v>
      </c>
      <c r="D97" s="9">
        <v>50000000</v>
      </c>
      <c r="E97" s="47">
        <v>1445</v>
      </c>
      <c r="F97" s="47">
        <v>1770</v>
      </c>
      <c r="G97" s="47">
        <v>3671</v>
      </c>
      <c r="H97" s="36">
        <v>2.0049999999999999</v>
      </c>
      <c r="I97" s="8"/>
      <c r="J97" s="8">
        <v>1</v>
      </c>
      <c r="K97" s="8">
        <v>0</v>
      </c>
      <c r="L97" s="10">
        <v>1.8780000000000001E-4</v>
      </c>
      <c r="M97" s="12"/>
      <c r="N97" s="24">
        <v>6</v>
      </c>
      <c r="O97" s="36">
        <v>8.8000000000000004E-7</v>
      </c>
      <c r="P97" s="27">
        <v>44</v>
      </c>
      <c r="Q97" s="9">
        <v>50000000</v>
      </c>
      <c r="R97" s="36">
        <v>1166</v>
      </c>
      <c r="S97" s="8">
        <v>1770</v>
      </c>
      <c r="T97" s="38">
        <v>11.79</v>
      </c>
      <c r="U97" s="38">
        <v>5.5759999999999996</v>
      </c>
      <c r="V97" s="8">
        <v>1.0029999999999999</v>
      </c>
      <c r="W97" s="8">
        <v>1</v>
      </c>
      <c r="X97" s="8">
        <v>0</v>
      </c>
      <c r="Y97" s="10">
        <v>4.087E-5</v>
      </c>
      <c r="Z97" s="4"/>
    </row>
    <row r="98" spans="1:26" x14ac:dyDescent="0.4">
      <c r="A98" s="11"/>
      <c r="B98" s="4"/>
      <c r="C98" s="4"/>
      <c r="D98" s="4"/>
      <c r="E98" s="51" t="s">
        <v>46</v>
      </c>
      <c r="F98" s="51"/>
      <c r="G98" s="51"/>
      <c r="H98" s="21"/>
      <c r="I98" s="4"/>
      <c r="J98" s="4"/>
      <c r="K98" s="4"/>
      <c r="L98" s="4"/>
      <c r="M98" s="4"/>
      <c r="N98" s="4"/>
      <c r="O98" s="12"/>
      <c r="P98" s="4"/>
      <c r="Q98" s="4"/>
      <c r="R98" s="12"/>
      <c r="S98" s="12"/>
      <c r="T98" s="12"/>
      <c r="U98" s="12"/>
      <c r="V98" s="12"/>
      <c r="W98" s="12"/>
      <c r="X98" s="12"/>
      <c r="Y98" s="48"/>
      <c r="Z98" s="4"/>
    </row>
    <row r="99" spans="1:26" s="4" customFormat="1" x14ac:dyDescent="0.4">
      <c r="A99" s="11"/>
      <c r="Y99" s="48"/>
    </row>
    <row r="100" spans="1:26" ht="14.25" thickBot="1" x14ac:dyDescent="0.45">
      <c r="A100" s="11" t="s">
        <v>35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36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8"/>
    </row>
    <row r="101" spans="1:26" x14ac:dyDescent="0.4">
      <c r="A101" s="1" t="s">
        <v>16</v>
      </c>
      <c r="B101" s="2" t="s">
        <v>11</v>
      </c>
      <c r="C101" s="2" t="s">
        <v>12</v>
      </c>
      <c r="D101" s="2" t="s">
        <v>13</v>
      </c>
      <c r="E101" s="2" t="s">
        <v>14</v>
      </c>
      <c r="F101" s="2" t="s">
        <v>21</v>
      </c>
      <c r="G101" s="2" t="s">
        <v>15</v>
      </c>
      <c r="H101" s="2" t="s">
        <v>7</v>
      </c>
      <c r="I101" s="2" t="s">
        <v>27</v>
      </c>
      <c r="J101" s="2" t="s">
        <v>20</v>
      </c>
      <c r="K101" s="2" t="s">
        <v>26</v>
      </c>
      <c r="L101" s="3" t="s">
        <v>10</v>
      </c>
      <c r="M101" s="4"/>
      <c r="N101" s="1" t="s">
        <v>16</v>
      </c>
      <c r="O101" s="2" t="s">
        <v>11</v>
      </c>
      <c r="P101" s="2" t="s">
        <v>12</v>
      </c>
      <c r="Q101" s="2" t="s">
        <v>13</v>
      </c>
      <c r="R101" s="2" t="s">
        <v>14</v>
      </c>
      <c r="S101" s="2" t="s">
        <v>21</v>
      </c>
      <c r="T101" s="2" t="s">
        <v>15</v>
      </c>
      <c r="U101" s="2" t="s">
        <v>7</v>
      </c>
      <c r="V101" s="2" t="s">
        <v>27</v>
      </c>
      <c r="W101" s="2" t="s">
        <v>20</v>
      </c>
      <c r="X101" s="2" t="s">
        <v>26</v>
      </c>
      <c r="Y101" s="3" t="s">
        <v>10</v>
      </c>
    </row>
    <row r="102" spans="1:26" x14ac:dyDescent="0.4">
      <c r="A102" s="23">
        <v>0</v>
      </c>
      <c r="B102" s="35">
        <v>0.71440000000000003</v>
      </c>
      <c r="C102" s="26">
        <v>7144</v>
      </c>
      <c r="D102" s="4">
        <v>10000</v>
      </c>
      <c r="E102" s="35">
        <v>4688</v>
      </c>
      <c r="F102" s="12">
        <v>1770</v>
      </c>
      <c r="G102" s="37">
        <v>7299</v>
      </c>
      <c r="H102" s="35">
        <v>108.8</v>
      </c>
      <c r="I102" s="12">
        <v>1.103</v>
      </c>
      <c r="J102" s="12">
        <v>0.83989999999999998</v>
      </c>
      <c r="K102" s="12">
        <v>9.8599999999999993E-2</v>
      </c>
      <c r="L102" s="7">
        <v>2.4509999999999999E-4</v>
      </c>
      <c r="M102" s="4"/>
      <c r="N102" s="23">
        <v>0</v>
      </c>
      <c r="O102" s="35">
        <v>0.71460000000000001</v>
      </c>
      <c r="P102" s="26">
        <v>7146</v>
      </c>
      <c r="Q102" s="4">
        <v>10000</v>
      </c>
      <c r="R102" s="12">
        <v>4581</v>
      </c>
      <c r="S102" s="12">
        <v>1770</v>
      </c>
      <c r="T102" s="12">
        <v>7311</v>
      </c>
      <c r="U102" s="35">
        <v>52.28</v>
      </c>
      <c r="V102" s="12">
        <v>1.05</v>
      </c>
      <c r="W102" s="12">
        <v>0.83779999999999999</v>
      </c>
      <c r="X102" s="12">
        <v>9.9900000000000003E-2</v>
      </c>
      <c r="Y102" s="7">
        <v>2.3780000000000001E-4</v>
      </c>
    </row>
    <row r="103" spans="1:26" x14ac:dyDescent="0.4">
      <c r="A103" s="23">
        <v>0.5</v>
      </c>
      <c r="B103" s="35">
        <v>0.57950000000000002</v>
      </c>
      <c r="C103" s="26">
        <v>5795</v>
      </c>
      <c r="D103" s="4">
        <v>10000</v>
      </c>
      <c r="E103" s="35">
        <v>4578</v>
      </c>
      <c r="F103" s="12">
        <v>1770</v>
      </c>
      <c r="G103" s="37">
        <v>6716</v>
      </c>
      <c r="H103" s="35">
        <v>100.2</v>
      </c>
      <c r="I103" s="12">
        <v>1.143</v>
      </c>
      <c r="J103" s="12">
        <v>0.87590000000000001</v>
      </c>
      <c r="K103" s="12">
        <v>7.6399999999999996E-2</v>
      </c>
      <c r="L103" s="7">
        <v>2.2780000000000001E-4</v>
      </c>
      <c r="M103" s="4"/>
      <c r="N103" s="23">
        <v>0.5</v>
      </c>
      <c r="O103" s="35">
        <v>0.57979999999999998</v>
      </c>
      <c r="P103" s="26">
        <v>5798</v>
      </c>
      <c r="Q103" s="4">
        <v>10000</v>
      </c>
      <c r="R103" s="12">
        <v>4482</v>
      </c>
      <c r="S103" s="12">
        <v>1770</v>
      </c>
      <c r="T103" s="12">
        <v>6741</v>
      </c>
      <c r="U103" s="35">
        <v>44.45</v>
      </c>
      <c r="V103" s="12">
        <v>1.0660000000000001</v>
      </c>
      <c r="W103" s="12">
        <v>0.876</v>
      </c>
      <c r="X103" s="12">
        <v>7.5899999999999995E-2</v>
      </c>
      <c r="Y103" s="7">
        <v>2.2220000000000001E-4</v>
      </c>
    </row>
    <row r="104" spans="1:26" x14ac:dyDescent="0.4">
      <c r="A104" s="23">
        <v>1</v>
      </c>
      <c r="B104" s="35">
        <v>0.43080000000000002</v>
      </c>
      <c r="C104" s="26">
        <v>4308</v>
      </c>
      <c r="D104" s="4">
        <v>10000</v>
      </c>
      <c r="E104" s="35">
        <v>4406</v>
      </c>
      <c r="F104" s="12">
        <v>1770</v>
      </c>
      <c r="G104" s="37">
        <v>5937</v>
      </c>
      <c r="H104" s="35">
        <v>89.41</v>
      </c>
      <c r="I104" s="12">
        <v>1.208</v>
      </c>
      <c r="J104" s="12">
        <v>0.91210000000000002</v>
      </c>
      <c r="K104" s="12">
        <v>5.0299999999999997E-2</v>
      </c>
      <c r="L104" s="7">
        <v>2.086E-4</v>
      </c>
      <c r="M104" s="4"/>
      <c r="N104" s="23">
        <v>1</v>
      </c>
      <c r="O104" s="35">
        <v>0.43109999999999998</v>
      </c>
      <c r="P104" s="26">
        <v>4311</v>
      </c>
      <c r="Q104" s="4">
        <v>10000</v>
      </c>
      <c r="R104" s="12">
        <v>4336</v>
      </c>
      <c r="S104" s="12">
        <v>1770</v>
      </c>
      <c r="T104" s="12">
        <v>5988</v>
      </c>
      <c r="U104" s="35">
        <v>35.049999999999997</v>
      </c>
      <c r="V104" s="12">
        <v>1.087</v>
      </c>
      <c r="W104" s="12">
        <v>0.91390000000000005</v>
      </c>
      <c r="X104" s="12">
        <v>4.8899999999999999E-2</v>
      </c>
      <c r="Y104" s="7">
        <v>2.0369999999999999E-4</v>
      </c>
    </row>
    <row r="105" spans="1:26" x14ac:dyDescent="0.4">
      <c r="A105" s="23">
        <v>1.5</v>
      </c>
      <c r="B105" s="35">
        <v>0.27479999999999999</v>
      </c>
      <c r="C105" s="26">
        <v>2748</v>
      </c>
      <c r="D105" s="4">
        <v>10000</v>
      </c>
      <c r="E105" s="35">
        <v>4129</v>
      </c>
      <c r="F105" s="12">
        <v>1770</v>
      </c>
      <c r="G105" s="37">
        <v>4966</v>
      </c>
      <c r="H105" s="35">
        <v>75.52</v>
      </c>
      <c r="I105" s="12">
        <v>1.248</v>
      </c>
      <c r="J105" s="12">
        <v>0.94840000000000002</v>
      </c>
      <c r="K105" s="12">
        <v>2.7699999999999999E-2</v>
      </c>
      <c r="L105" s="7">
        <v>1.8450000000000001E-4</v>
      </c>
      <c r="M105" s="4"/>
      <c r="N105" s="23">
        <v>1.5</v>
      </c>
      <c r="O105" s="35">
        <v>0.2747</v>
      </c>
      <c r="P105" s="26">
        <v>2747</v>
      </c>
      <c r="Q105" s="4">
        <v>10000</v>
      </c>
      <c r="R105" s="12">
        <v>4109</v>
      </c>
      <c r="S105" s="12">
        <v>1770</v>
      </c>
      <c r="T105" s="12">
        <v>5076</v>
      </c>
      <c r="U105" s="35">
        <v>24.49</v>
      </c>
      <c r="V105" s="12">
        <v>1.08</v>
      </c>
      <c r="W105" s="12">
        <v>0.94640000000000002</v>
      </c>
      <c r="X105" s="12">
        <v>2.86E-2</v>
      </c>
      <c r="Y105" s="7">
        <v>1.8560000000000001E-4</v>
      </c>
    </row>
    <row r="106" spans="1:26" x14ac:dyDescent="0.4">
      <c r="A106" s="23">
        <v>2</v>
      </c>
      <c r="B106" s="35">
        <v>0.15329999999999999</v>
      </c>
      <c r="C106" s="26">
        <v>1533</v>
      </c>
      <c r="D106" s="4">
        <v>10000</v>
      </c>
      <c r="E106" s="35">
        <v>3799</v>
      </c>
      <c r="F106" s="12">
        <v>1770</v>
      </c>
      <c r="G106" s="37">
        <v>4029</v>
      </c>
      <c r="H106" s="35">
        <v>62.36</v>
      </c>
      <c r="I106" s="12">
        <v>1.282</v>
      </c>
      <c r="J106" s="12">
        <v>0.97160000000000002</v>
      </c>
      <c r="K106" s="12">
        <v>1.3899999999999999E-2</v>
      </c>
      <c r="L106" s="7">
        <v>1.593E-4</v>
      </c>
      <c r="M106" s="4"/>
      <c r="N106" s="23">
        <v>2</v>
      </c>
      <c r="O106" s="35">
        <v>0.154</v>
      </c>
      <c r="P106" s="26">
        <v>1540</v>
      </c>
      <c r="Q106" s="4">
        <v>10000</v>
      </c>
      <c r="R106" s="12">
        <v>3850</v>
      </c>
      <c r="S106" s="12">
        <v>1770</v>
      </c>
      <c r="T106" s="12">
        <v>4218</v>
      </c>
      <c r="U106" s="35">
        <v>15.66</v>
      </c>
      <c r="V106" s="12">
        <v>1.0669999999999999</v>
      </c>
      <c r="W106" s="12">
        <v>0.97189999999999999</v>
      </c>
      <c r="X106" s="12">
        <v>1.49E-2</v>
      </c>
      <c r="Y106" s="7">
        <v>1.5789999999999999E-4</v>
      </c>
    </row>
    <row r="107" spans="1:26" x14ac:dyDescent="0.4">
      <c r="A107" s="23">
        <v>2.5</v>
      </c>
      <c r="B107" s="35">
        <v>7.1599999999999997E-2</v>
      </c>
      <c r="C107" s="26">
        <v>716</v>
      </c>
      <c r="D107" s="4">
        <v>10000</v>
      </c>
      <c r="E107" s="35">
        <v>3323</v>
      </c>
      <c r="F107" s="12">
        <v>1770</v>
      </c>
      <c r="G107" s="37">
        <v>3058</v>
      </c>
      <c r="H107" s="35">
        <v>48.45</v>
      </c>
      <c r="I107" s="12">
        <v>1.294</v>
      </c>
      <c r="J107" s="12">
        <v>0.98719999999999997</v>
      </c>
      <c r="K107" s="12">
        <v>5.7000000000000002E-3</v>
      </c>
      <c r="L107" s="7">
        <v>1.2970000000000001E-4</v>
      </c>
      <c r="M107" s="4"/>
      <c r="N107" s="23">
        <v>2.5</v>
      </c>
      <c r="O107" s="35">
        <v>7.1300000000000002E-2</v>
      </c>
      <c r="P107" s="26">
        <v>713</v>
      </c>
      <c r="Q107" s="4">
        <v>10000</v>
      </c>
      <c r="R107" s="12">
        <v>3463</v>
      </c>
      <c r="S107" s="12">
        <v>1770</v>
      </c>
      <c r="T107" s="12">
        <v>3348</v>
      </c>
      <c r="U107" s="35">
        <v>9.2479999999999993</v>
      </c>
      <c r="V107" s="12">
        <v>1.054</v>
      </c>
      <c r="W107" s="12">
        <v>0.98829999999999996</v>
      </c>
      <c r="X107" s="12">
        <v>4.5999999999999999E-3</v>
      </c>
      <c r="Y107" s="7">
        <v>1.3410000000000001E-4</v>
      </c>
    </row>
    <row r="108" spans="1:26" x14ac:dyDescent="0.4">
      <c r="A108" s="23">
        <v>3</v>
      </c>
      <c r="B108" s="35">
        <v>2.7199999999999998E-2</v>
      </c>
      <c r="C108" s="26">
        <v>272</v>
      </c>
      <c r="D108" s="4">
        <v>10000</v>
      </c>
      <c r="E108" s="35">
        <v>2856</v>
      </c>
      <c r="F108" s="12">
        <v>1770</v>
      </c>
      <c r="G108" s="37">
        <v>2249</v>
      </c>
      <c r="H108" s="35">
        <v>36.49</v>
      </c>
      <c r="I108" s="12">
        <v>1.284</v>
      </c>
      <c r="J108" s="12">
        <v>0.99590000000000001</v>
      </c>
      <c r="K108" s="12">
        <v>1.6000000000000001E-3</v>
      </c>
      <c r="L108" s="7">
        <v>1.053E-4</v>
      </c>
      <c r="M108" s="4"/>
      <c r="N108" s="23">
        <v>3</v>
      </c>
      <c r="O108" s="35">
        <v>2.69E-2</v>
      </c>
      <c r="P108" s="26">
        <v>269</v>
      </c>
      <c r="Q108" s="4">
        <v>10000</v>
      </c>
      <c r="R108" s="12">
        <v>3089</v>
      </c>
      <c r="S108" s="12">
        <v>1770</v>
      </c>
      <c r="T108" s="12">
        <v>2642</v>
      </c>
      <c r="U108" s="35">
        <v>5.1230000000000002</v>
      </c>
      <c r="V108" s="12">
        <v>1.03</v>
      </c>
      <c r="W108" s="12">
        <v>0.99639999999999995</v>
      </c>
      <c r="X108" s="12">
        <v>1.4E-3</v>
      </c>
      <c r="Y108" s="7">
        <v>1.145E-4</v>
      </c>
    </row>
    <row r="109" spans="1:26" x14ac:dyDescent="0.4">
      <c r="A109" s="23">
        <v>3.5</v>
      </c>
      <c r="B109" s="35">
        <v>7.7840000000000001E-3</v>
      </c>
      <c r="C109" s="4">
        <v>200</v>
      </c>
      <c r="D109" s="26">
        <v>25694</v>
      </c>
      <c r="E109" s="35">
        <v>2327</v>
      </c>
      <c r="F109" s="12">
        <v>1770</v>
      </c>
      <c r="G109" s="37">
        <v>1503</v>
      </c>
      <c r="H109" s="35">
        <v>25.11</v>
      </c>
      <c r="I109" s="12">
        <v>1.228</v>
      </c>
      <c r="J109" s="12">
        <v>0.99890000000000001</v>
      </c>
      <c r="K109" s="12">
        <v>3.503E-4</v>
      </c>
      <c r="L109" s="7">
        <v>8.4259999999999996E-5</v>
      </c>
      <c r="M109" s="4"/>
      <c r="N109" s="23">
        <v>3.5</v>
      </c>
      <c r="O109" s="35">
        <v>7.9760000000000005E-3</v>
      </c>
      <c r="P109" s="4">
        <v>200</v>
      </c>
      <c r="Q109" s="26">
        <v>25074</v>
      </c>
      <c r="R109" s="12">
        <v>2624</v>
      </c>
      <c r="S109" s="12">
        <v>1770</v>
      </c>
      <c r="T109" s="12">
        <v>1949</v>
      </c>
      <c r="U109" s="35">
        <v>3.1480000000000001</v>
      </c>
      <c r="V109" s="12">
        <v>1.02</v>
      </c>
      <c r="W109" s="12">
        <v>0.99880000000000002</v>
      </c>
      <c r="X109" s="12">
        <v>4.3869999999999998E-4</v>
      </c>
      <c r="Y109" s="7">
        <v>9.5600000000000006E-5</v>
      </c>
    </row>
    <row r="110" spans="1:26" x14ac:dyDescent="0.4">
      <c r="A110" s="23">
        <v>4</v>
      </c>
      <c r="B110" s="35">
        <v>2.1489999999999999E-3</v>
      </c>
      <c r="C110" s="4">
        <v>200</v>
      </c>
      <c r="D110" s="26">
        <v>93081</v>
      </c>
      <c r="E110" s="35">
        <v>1859</v>
      </c>
      <c r="F110" s="12">
        <v>1770</v>
      </c>
      <c r="G110" s="37">
        <v>889.5</v>
      </c>
      <c r="H110" s="35">
        <v>15.53</v>
      </c>
      <c r="I110" s="12">
        <v>1.157</v>
      </c>
      <c r="J110" s="12">
        <v>0.99980000000000002</v>
      </c>
      <c r="K110" s="12">
        <v>5.3720000000000001E-5</v>
      </c>
      <c r="L110" s="7">
        <v>6.7009999999999997E-5</v>
      </c>
      <c r="M110" s="4"/>
      <c r="N110" s="23">
        <v>4</v>
      </c>
      <c r="O110" s="35">
        <v>2.1410000000000001E-3</v>
      </c>
      <c r="P110" s="4">
        <v>200</v>
      </c>
      <c r="Q110" s="26">
        <v>93397</v>
      </c>
      <c r="R110" s="39">
        <v>2179</v>
      </c>
      <c r="S110" s="39">
        <v>1770</v>
      </c>
      <c r="T110" s="39">
        <v>1339</v>
      </c>
      <c r="U110" s="35">
        <v>2.0529999999999999</v>
      </c>
      <c r="V110" s="12">
        <v>1.01</v>
      </c>
      <c r="W110" s="12">
        <v>0.99980000000000002</v>
      </c>
      <c r="X110" s="12">
        <v>4.2830000000000002E-5</v>
      </c>
      <c r="Y110" s="7">
        <v>7.7970000000000001E-5</v>
      </c>
    </row>
    <row r="111" spans="1:26" x14ac:dyDescent="0.4">
      <c r="A111" s="23">
        <v>4.5</v>
      </c>
      <c r="B111" s="35">
        <v>3.8249999999999997E-4</v>
      </c>
      <c r="C111" s="4">
        <v>200</v>
      </c>
      <c r="D111" s="26">
        <v>522919</v>
      </c>
      <c r="E111" s="35">
        <v>1511</v>
      </c>
      <c r="F111" s="12">
        <v>1770</v>
      </c>
      <c r="G111" s="37">
        <v>452.2</v>
      </c>
      <c r="H111" s="35">
        <v>8.5570000000000004</v>
      </c>
      <c r="I111" s="12">
        <v>1.0900000000000001</v>
      </c>
      <c r="J111" s="12">
        <v>1</v>
      </c>
      <c r="K111" s="12">
        <v>5.7370000000000003E-6</v>
      </c>
      <c r="L111" s="7">
        <v>5.516E-5</v>
      </c>
      <c r="M111" s="4"/>
      <c r="N111" s="23">
        <v>4.5</v>
      </c>
      <c r="O111" s="35">
        <v>3.9169999999999998E-4</v>
      </c>
      <c r="P111" s="4">
        <v>200</v>
      </c>
      <c r="Q111" s="26">
        <v>510592</v>
      </c>
      <c r="R111" s="39">
        <v>1786</v>
      </c>
      <c r="S111" s="39">
        <v>1770</v>
      </c>
      <c r="T111" s="39">
        <v>826.2</v>
      </c>
      <c r="U111" s="35">
        <v>1.548</v>
      </c>
      <c r="V111" s="12">
        <v>1.006</v>
      </c>
      <c r="W111" s="12">
        <v>1</v>
      </c>
      <c r="X111" s="12">
        <v>1.9589999999999998E-6</v>
      </c>
      <c r="Y111" s="7">
        <v>6.3079999999999999E-5</v>
      </c>
    </row>
    <row r="112" spans="1:26" x14ac:dyDescent="0.4">
      <c r="A112" s="23">
        <v>5</v>
      </c>
      <c r="B112" s="35">
        <v>6.8239999999999997E-5</v>
      </c>
      <c r="C112" s="4">
        <v>200</v>
      </c>
      <c r="D112" s="26">
        <v>2930876</v>
      </c>
      <c r="E112" s="35">
        <v>1297</v>
      </c>
      <c r="F112" s="12">
        <v>1770</v>
      </c>
      <c r="G112" s="37">
        <v>190</v>
      </c>
      <c r="H112" s="35">
        <v>4.2720000000000002</v>
      </c>
      <c r="I112" s="12">
        <v>1.0409999999999999</v>
      </c>
      <c r="J112" s="12">
        <v>1</v>
      </c>
      <c r="K112" s="12">
        <v>1.0240000000000001E-6</v>
      </c>
      <c r="L112" s="7">
        <v>4.689E-5</v>
      </c>
      <c r="M112" s="4"/>
      <c r="N112" s="23">
        <v>5</v>
      </c>
      <c r="O112" s="35">
        <v>6.7210000000000002E-5</v>
      </c>
      <c r="P112" s="4">
        <v>200</v>
      </c>
      <c r="Q112" s="26">
        <v>2975772</v>
      </c>
      <c r="R112" s="39">
        <v>1497</v>
      </c>
      <c r="S112" s="39">
        <v>1770</v>
      </c>
      <c r="T112" s="39">
        <v>455.4</v>
      </c>
      <c r="U112" s="35">
        <v>1.274</v>
      </c>
      <c r="V112" s="12">
        <v>1.002</v>
      </c>
      <c r="W112" s="12">
        <v>1</v>
      </c>
      <c r="X112" s="12">
        <v>6.7209999999999999E-7</v>
      </c>
      <c r="Y112" s="7">
        <v>5.3449999999999998E-5</v>
      </c>
    </row>
    <row r="113" spans="1:31" x14ac:dyDescent="0.4">
      <c r="A113" s="23">
        <v>5.5</v>
      </c>
      <c r="B113" s="35">
        <v>7.0550000000000002E-6</v>
      </c>
      <c r="C113" s="4">
        <v>200</v>
      </c>
      <c r="D113" s="26">
        <v>28350383</v>
      </c>
      <c r="E113" s="35">
        <v>1193</v>
      </c>
      <c r="F113" s="12">
        <v>1770</v>
      </c>
      <c r="G113" s="37">
        <v>64.88</v>
      </c>
      <c r="H113" s="35">
        <v>2.1640000000000001</v>
      </c>
      <c r="I113" s="12">
        <v>1.014</v>
      </c>
      <c r="J113" s="12">
        <v>1</v>
      </c>
      <c r="K113" s="12">
        <v>0</v>
      </c>
      <c r="L113" s="7">
        <v>4.2519999999999999E-5</v>
      </c>
      <c r="M113" s="4"/>
      <c r="N113" s="23">
        <v>5.5</v>
      </c>
      <c r="O113" s="35">
        <v>7.063E-6</v>
      </c>
      <c r="P113" s="4">
        <v>200</v>
      </c>
      <c r="Q113" s="26">
        <v>28318118</v>
      </c>
      <c r="R113" s="39">
        <v>1313</v>
      </c>
      <c r="S113" s="39">
        <v>1770</v>
      </c>
      <c r="T113" s="39">
        <v>221.4</v>
      </c>
      <c r="U113" s="35">
        <v>1.127</v>
      </c>
      <c r="V113" s="12">
        <v>1.0009999999999999</v>
      </c>
      <c r="W113" s="12">
        <v>1</v>
      </c>
      <c r="X113" s="12">
        <v>0</v>
      </c>
      <c r="Y113" s="7">
        <v>4.6279999999999997E-5</v>
      </c>
    </row>
    <row r="114" spans="1:31" ht="14.25" thickBot="1" x14ac:dyDescent="0.45">
      <c r="A114" s="24">
        <v>6</v>
      </c>
      <c r="B114" s="36">
        <v>9.9999999999999995E-7</v>
      </c>
      <c r="C114" s="27">
        <v>50</v>
      </c>
      <c r="D114" s="9">
        <v>50000000</v>
      </c>
      <c r="E114" s="36">
        <v>1154</v>
      </c>
      <c r="F114" s="8">
        <v>1770</v>
      </c>
      <c r="G114" s="38">
        <v>18.11</v>
      </c>
      <c r="H114" s="36">
        <v>1.337</v>
      </c>
      <c r="I114" s="8">
        <v>1.004</v>
      </c>
      <c r="J114" s="8">
        <v>1</v>
      </c>
      <c r="K114" s="8">
        <v>0</v>
      </c>
      <c r="L114" s="10">
        <v>4.0809999999999997E-5</v>
      </c>
      <c r="M114" s="4"/>
      <c r="N114" s="24">
        <v>6</v>
      </c>
      <c r="O114" s="36">
        <v>9.9999999999999995E-7</v>
      </c>
      <c r="P114" s="27">
        <v>50</v>
      </c>
      <c r="Q114" s="9">
        <v>50000000</v>
      </c>
      <c r="R114" s="15">
        <v>1213</v>
      </c>
      <c r="S114" s="15">
        <v>1770</v>
      </c>
      <c r="T114" s="15">
        <v>94.38</v>
      </c>
      <c r="U114" s="36">
        <v>1.0529999999999999</v>
      </c>
      <c r="V114" s="8">
        <v>1</v>
      </c>
      <c r="W114" s="8">
        <v>1</v>
      </c>
      <c r="X114" s="8">
        <v>0</v>
      </c>
      <c r="Y114" s="10">
        <v>4.2710000000000003E-5</v>
      </c>
    </row>
    <row r="115" spans="1:31" ht="14.25" thickBot="1" x14ac:dyDescent="0.45">
      <c r="A115" s="13"/>
      <c r="B115" s="9"/>
      <c r="C115" s="9"/>
      <c r="D115" s="9"/>
      <c r="E115" s="49" t="s">
        <v>47</v>
      </c>
      <c r="F115" s="49"/>
      <c r="G115" s="49"/>
      <c r="H115" s="9"/>
      <c r="I115" s="9"/>
      <c r="J115" s="9"/>
      <c r="K115" s="9"/>
      <c r="L115" s="9"/>
      <c r="M115" s="9"/>
      <c r="N115" s="50"/>
      <c r="O115" s="50"/>
      <c r="P115" s="50"/>
      <c r="Q115" s="50"/>
      <c r="R115" s="15"/>
      <c r="S115" s="15"/>
      <c r="T115" s="15"/>
      <c r="U115" s="9"/>
      <c r="V115" s="9"/>
      <c r="W115" s="9"/>
      <c r="X115" s="9"/>
      <c r="Y115" s="29"/>
    </row>
    <row r="116" spans="1:31" ht="14.25" thickBot="1" x14ac:dyDescent="0.45"/>
    <row r="117" spans="1:31" ht="14.25" thickBot="1" x14ac:dyDescent="0.45">
      <c r="A117" s="101" t="s">
        <v>175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3"/>
      <c r="Z117" s="4"/>
      <c r="AA117" s="4"/>
      <c r="AB117" s="4"/>
      <c r="AC117" s="4"/>
    </row>
    <row r="118" spans="1:31" ht="14.25" thickBot="1" x14ac:dyDescent="0.45">
      <c r="A118" s="11" t="s">
        <v>179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178</v>
      </c>
      <c r="L118" s="4"/>
      <c r="M118" s="4"/>
      <c r="N118" s="4"/>
      <c r="O118" s="4"/>
      <c r="P118" s="4"/>
      <c r="Q118" s="4"/>
      <c r="R118" s="4"/>
      <c r="S118" s="4"/>
      <c r="T118" s="4"/>
      <c r="U118" s="4" t="s">
        <v>195</v>
      </c>
      <c r="V118" s="4"/>
      <c r="W118" s="4"/>
      <c r="X118" s="4"/>
      <c r="Y118" s="4"/>
      <c r="Z118" s="13"/>
      <c r="AA118" s="9"/>
      <c r="AB118" s="9"/>
      <c r="AC118" s="9"/>
      <c r="AD118" s="4"/>
      <c r="AE118" s="4"/>
    </row>
    <row r="119" spans="1:31" x14ac:dyDescent="0.4">
      <c r="A119" s="1" t="s">
        <v>16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15</v>
      </c>
      <c r="G119" s="2" t="s">
        <v>7</v>
      </c>
      <c r="H119" s="2" t="s">
        <v>20</v>
      </c>
      <c r="I119" s="3" t="s">
        <v>10</v>
      </c>
      <c r="J119" s="4"/>
      <c r="K119" s="1" t="s">
        <v>16</v>
      </c>
      <c r="L119" s="2" t="s">
        <v>11</v>
      </c>
      <c r="M119" s="2" t="s">
        <v>12</v>
      </c>
      <c r="N119" s="2" t="s">
        <v>13</v>
      </c>
      <c r="O119" s="2" t="s">
        <v>14</v>
      </c>
      <c r="P119" s="2" t="s">
        <v>15</v>
      </c>
      <c r="Q119" s="2" t="s">
        <v>7</v>
      </c>
      <c r="R119" s="2" t="s">
        <v>20</v>
      </c>
      <c r="S119" s="3" t="s">
        <v>10</v>
      </c>
      <c r="T119" s="4"/>
      <c r="U119" s="1" t="s">
        <v>16</v>
      </c>
      <c r="V119" s="2" t="s">
        <v>11</v>
      </c>
      <c r="W119" s="2" t="s">
        <v>12</v>
      </c>
      <c r="X119" s="2" t="s">
        <v>13</v>
      </c>
      <c r="Y119" s="2" t="s">
        <v>14</v>
      </c>
      <c r="Z119" s="4" t="s">
        <v>15</v>
      </c>
      <c r="AA119" s="4" t="s">
        <v>7</v>
      </c>
      <c r="AB119" s="4" t="s">
        <v>26</v>
      </c>
      <c r="AC119" s="48" t="s">
        <v>10</v>
      </c>
    </row>
    <row r="120" spans="1:31" x14ac:dyDescent="0.4">
      <c r="A120" s="11">
        <v>1</v>
      </c>
      <c r="B120" s="12">
        <v>0.93410000000000004</v>
      </c>
      <c r="C120" s="26">
        <v>9341</v>
      </c>
      <c r="D120" s="4">
        <v>10000</v>
      </c>
      <c r="E120" s="12">
        <v>2018</v>
      </c>
      <c r="F120" s="12">
        <v>0</v>
      </c>
      <c r="G120" s="12">
        <v>379.9</v>
      </c>
      <c r="H120" s="12">
        <v>6.6900000000000001E-2</v>
      </c>
      <c r="I120" s="7">
        <v>1.4100000000000001E-5</v>
      </c>
      <c r="J120" s="4"/>
      <c r="K120" s="11">
        <v>1</v>
      </c>
      <c r="L120" s="12">
        <v>0.88290000000000002</v>
      </c>
      <c r="M120" s="26">
        <v>8829</v>
      </c>
      <c r="N120" s="4">
        <v>10000</v>
      </c>
      <c r="O120" s="12">
        <v>2895</v>
      </c>
      <c r="P120" s="12">
        <v>0</v>
      </c>
      <c r="Q120" s="12">
        <v>367.9</v>
      </c>
      <c r="R120" s="12">
        <v>0.1181</v>
      </c>
      <c r="S120" s="7">
        <v>1.5500000000000001E-5</v>
      </c>
      <c r="T120" s="4"/>
      <c r="U120" s="11">
        <v>1</v>
      </c>
      <c r="V120" s="12">
        <v>0.88080000000000003</v>
      </c>
      <c r="W120" s="26">
        <v>8808</v>
      </c>
      <c r="X120" s="4">
        <v>10000</v>
      </c>
      <c r="Y120" s="12">
        <v>2847</v>
      </c>
      <c r="Z120" s="12">
        <v>732</v>
      </c>
      <c r="AA120" s="12">
        <v>367</v>
      </c>
      <c r="AB120" s="12">
        <v>0.88009999999999999</v>
      </c>
      <c r="AC120" s="7">
        <v>3.5899999999999998E-5</v>
      </c>
    </row>
    <row r="121" spans="1:31" x14ac:dyDescent="0.4">
      <c r="A121" s="11">
        <v>2</v>
      </c>
      <c r="B121" s="12">
        <v>0.8</v>
      </c>
      <c r="C121" s="26">
        <v>8000</v>
      </c>
      <c r="D121" s="4">
        <v>10000</v>
      </c>
      <c r="E121" s="12">
        <v>1856</v>
      </c>
      <c r="F121" s="12">
        <v>0</v>
      </c>
      <c r="G121" s="12">
        <v>335.6</v>
      </c>
      <c r="H121" s="12">
        <v>0.20030000000000001</v>
      </c>
      <c r="I121" s="7">
        <v>1.7099999999999999E-5</v>
      </c>
      <c r="J121" s="4"/>
      <c r="K121" s="11">
        <v>2</v>
      </c>
      <c r="L121" s="12">
        <v>0.68440000000000001</v>
      </c>
      <c r="M121" s="26">
        <v>6844</v>
      </c>
      <c r="N121" s="4">
        <v>10000</v>
      </c>
      <c r="O121" s="12">
        <v>2510</v>
      </c>
      <c r="P121" s="12">
        <v>0</v>
      </c>
      <c r="Q121" s="12">
        <v>305.2</v>
      </c>
      <c r="R121" s="12">
        <v>0.31590000000000001</v>
      </c>
      <c r="S121" s="7">
        <v>2.2200000000000001E-5</v>
      </c>
      <c r="T121" s="4"/>
      <c r="U121" s="11">
        <v>2</v>
      </c>
      <c r="V121" s="12">
        <v>0.67410000000000003</v>
      </c>
      <c r="W121" s="26">
        <v>6741</v>
      </c>
      <c r="X121" s="4">
        <v>10000</v>
      </c>
      <c r="Y121" s="12">
        <v>2443</v>
      </c>
      <c r="Z121" s="12">
        <v>602.70000000000005</v>
      </c>
      <c r="AA121" s="12">
        <v>302.3</v>
      </c>
      <c r="AB121" s="12">
        <v>0.67379999999999995</v>
      </c>
      <c r="AC121" s="7">
        <v>2.83E-5</v>
      </c>
    </row>
    <row r="122" spans="1:31" x14ac:dyDescent="0.4">
      <c r="A122" s="11">
        <v>3</v>
      </c>
      <c r="B122" s="12">
        <v>0.55900000000000005</v>
      </c>
      <c r="C122" s="26">
        <v>5590</v>
      </c>
      <c r="D122" s="4">
        <v>10000</v>
      </c>
      <c r="E122" s="12">
        <v>1534</v>
      </c>
      <c r="F122" s="12">
        <v>0</v>
      </c>
      <c r="G122" s="12">
        <v>248.2</v>
      </c>
      <c r="H122" s="12">
        <v>0.44109999999999999</v>
      </c>
      <c r="I122" s="7">
        <v>1.43E-5</v>
      </c>
      <c r="J122" s="4"/>
      <c r="K122" s="11">
        <v>3</v>
      </c>
      <c r="L122" s="12">
        <v>0.37890000000000001</v>
      </c>
      <c r="M122" s="26">
        <v>3789</v>
      </c>
      <c r="N122" s="4">
        <v>10000</v>
      </c>
      <c r="O122" s="12">
        <v>1838</v>
      </c>
      <c r="P122" s="12">
        <v>0</v>
      </c>
      <c r="Q122" s="12">
        <v>196.3</v>
      </c>
      <c r="R122" s="12">
        <v>0.62139999999999995</v>
      </c>
      <c r="S122" s="7">
        <v>1.36E-5</v>
      </c>
      <c r="T122" s="4"/>
      <c r="U122" s="11">
        <v>3</v>
      </c>
      <c r="V122" s="12">
        <v>0.35880000000000001</v>
      </c>
      <c r="W122" s="26">
        <v>3588</v>
      </c>
      <c r="X122" s="4">
        <v>10000</v>
      </c>
      <c r="Y122" s="12">
        <v>1758</v>
      </c>
      <c r="Z122" s="12">
        <v>379</v>
      </c>
      <c r="AA122" s="12">
        <v>190.5</v>
      </c>
      <c r="AB122" s="12">
        <v>0.35859999999999997</v>
      </c>
      <c r="AC122" s="7">
        <v>1.9300000000000002E-5</v>
      </c>
    </row>
    <row r="123" spans="1:31" x14ac:dyDescent="0.4">
      <c r="A123" s="11">
        <v>4</v>
      </c>
      <c r="B123" s="12">
        <v>0.28339999999999999</v>
      </c>
      <c r="C123" s="26">
        <v>2834</v>
      </c>
      <c r="D123" s="4">
        <v>10000</v>
      </c>
      <c r="E123" s="12">
        <v>1128</v>
      </c>
      <c r="F123" s="12">
        <v>0</v>
      </c>
      <c r="G123" s="12">
        <v>138</v>
      </c>
      <c r="H123" s="12">
        <v>0.7167</v>
      </c>
      <c r="I123" s="7">
        <v>9.7999999999999993E-6</v>
      </c>
      <c r="J123" s="4"/>
      <c r="K123" s="11">
        <v>4</v>
      </c>
      <c r="L123" s="12">
        <v>0.1144</v>
      </c>
      <c r="M123" s="26">
        <v>1144</v>
      </c>
      <c r="N123" s="4">
        <v>10000</v>
      </c>
      <c r="O123" s="12">
        <v>1123</v>
      </c>
      <c r="P123" s="12">
        <v>0</v>
      </c>
      <c r="Q123" s="12">
        <v>80.739999999999995</v>
      </c>
      <c r="R123" s="12">
        <v>0.88560000000000005</v>
      </c>
      <c r="S123" s="7">
        <v>9.9000000000000001E-6</v>
      </c>
      <c r="T123" s="4"/>
      <c r="U123" s="11">
        <v>4</v>
      </c>
      <c r="V123" s="12">
        <v>0.1016</v>
      </c>
      <c r="W123" s="26">
        <v>1016</v>
      </c>
      <c r="X123" s="4">
        <v>10000</v>
      </c>
      <c r="Y123" s="12">
        <v>1067</v>
      </c>
      <c r="Z123" s="12">
        <v>148.5</v>
      </c>
      <c r="AA123" s="12">
        <v>75.260000000000005</v>
      </c>
      <c r="AB123" s="12">
        <v>0.1016</v>
      </c>
      <c r="AC123" s="7">
        <v>1.4800000000000001E-5</v>
      </c>
    </row>
    <row r="124" spans="1:31" x14ac:dyDescent="0.4">
      <c r="A124" s="11">
        <v>5</v>
      </c>
      <c r="B124" s="12">
        <v>8.8800000000000004E-2</v>
      </c>
      <c r="C124" s="26">
        <v>888</v>
      </c>
      <c r="D124" s="4">
        <v>10000</v>
      </c>
      <c r="E124" s="12">
        <v>814.2</v>
      </c>
      <c r="F124" s="12">
        <v>0</v>
      </c>
      <c r="G124" s="12">
        <v>52.38</v>
      </c>
      <c r="H124" s="12">
        <v>0.91120000000000001</v>
      </c>
      <c r="I124" s="7">
        <v>8.4999999999999999E-6</v>
      </c>
      <c r="J124" s="4"/>
      <c r="K124" s="11">
        <v>5</v>
      </c>
      <c r="L124" s="12">
        <v>1.9220000000000001E-2</v>
      </c>
      <c r="M124" s="4">
        <v>200</v>
      </c>
      <c r="N124" s="26">
        <v>10407</v>
      </c>
      <c r="O124" s="12">
        <v>763.3</v>
      </c>
      <c r="P124" s="12">
        <v>0</v>
      </c>
      <c r="Q124" s="12">
        <v>22.13</v>
      </c>
      <c r="R124" s="12">
        <v>0.98080000000000001</v>
      </c>
      <c r="S124" s="7">
        <v>7.5909999999999998E-6</v>
      </c>
      <c r="T124" s="4"/>
      <c r="U124" s="11">
        <v>5</v>
      </c>
      <c r="V124" s="12">
        <v>1.389E-2</v>
      </c>
      <c r="W124" s="4">
        <v>200</v>
      </c>
      <c r="X124" s="26">
        <v>14396</v>
      </c>
      <c r="Y124" s="12">
        <v>735.8</v>
      </c>
      <c r="Z124" s="12">
        <v>35.229999999999997</v>
      </c>
      <c r="AA124" s="12">
        <v>18.61</v>
      </c>
      <c r="AB124" s="12">
        <v>1.389E-2</v>
      </c>
      <c r="AC124" s="7">
        <v>8.1270000000000003E-6</v>
      </c>
    </row>
    <row r="125" spans="1:31" ht="14.25" thickBot="1" x14ac:dyDescent="0.45">
      <c r="A125" s="13">
        <v>6</v>
      </c>
      <c r="B125" s="8">
        <v>1.8720000000000001E-2</v>
      </c>
      <c r="C125" s="9">
        <v>200</v>
      </c>
      <c r="D125" s="27">
        <v>10685</v>
      </c>
      <c r="E125" s="8">
        <v>679.9</v>
      </c>
      <c r="F125" s="8">
        <v>0</v>
      </c>
      <c r="G125" s="8">
        <v>14.3</v>
      </c>
      <c r="H125" s="8">
        <v>0.98129999999999995</v>
      </c>
      <c r="I125" s="10">
        <v>6.832E-6</v>
      </c>
      <c r="J125" s="4"/>
      <c r="K125" s="13">
        <v>6</v>
      </c>
      <c r="L125" s="8">
        <v>1.3309999999999999E-3</v>
      </c>
      <c r="M125" s="9">
        <v>200</v>
      </c>
      <c r="N125" s="27">
        <v>150225</v>
      </c>
      <c r="O125" s="8">
        <v>654.5</v>
      </c>
      <c r="P125" s="8">
        <v>0</v>
      </c>
      <c r="Q125" s="8">
        <v>4.1890000000000001</v>
      </c>
      <c r="R125" s="8">
        <v>0.99870000000000003</v>
      </c>
      <c r="S125" s="10">
        <v>6.7769999999999997E-6</v>
      </c>
      <c r="T125" s="4"/>
      <c r="U125" s="13">
        <v>6</v>
      </c>
      <c r="V125" s="8">
        <v>5.6269999999999996E-4</v>
      </c>
      <c r="W125" s="9">
        <v>200</v>
      </c>
      <c r="X125" s="27">
        <v>355446</v>
      </c>
      <c r="Y125" s="8">
        <v>649.29999999999995</v>
      </c>
      <c r="Z125" s="12">
        <v>4.8170000000000002</v>
      </c>
      <c r="AA125" s="12">
        <v>3.4079999999999999</v>
      </c>
      <c r="AB125" s="12">
        <v>5.599E-4</v>
      </c>
      <c r="AC125" s="7">
        <v>6.4230000000000002E-6</v>
      </c>
    </row>
    <row r="126" spans="1:31" x14ac:dyDescent="0.4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1"/>
      <c r="AA126" s="2"/>
      <c r="AB126" s="2"/>
      <c r="AC126" s="2"/>
      <c r="AD126" s="4"/>
      <c r="AE126" s="4"/>
    </row>
    <row r="127" spans="1:31" ht="14.25" thickBot="1" x14ac:dyDescent="0.45">
      <c r="A127" s="11" t="s">
        <v>176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177</v>
      </c>
      <c r="L127" s="4"/>
      <c r="M127" s="4"/>
      <c r="N127" s="4"/>
      <c r="O127" s="4"/>
      <c r="P127" s="4"/>
      <c r="Q127" s="4"/>
      <c r="R127" s="4"/>
      <c r="S127" s="4"/>
      <c r="T127" s="4"/>
      <c r="U127" s="4" t="s">
        <v>196</v>
      </c>
      <c r="V127" s="4"/>
      <c r="W127" s="4"/>
      <c r="X127" s="4"/>
      <c r="Y127" s="4"/>
      <c r="Z127" s="13"/>
      <c r="AA127" s="9"/>
      <c r="AB127" s="9"/>
      <c r="AC127" s="9"/>
      <c r="AD127" s="4"/>
      <c r="AE127" s="4"/>
    </row>
    <row r="128" spans="1:31" x14ac:dyDescent="0.4">
      <c r="A128" s="1" t="s">
        <v>16</v>
      </c>
      <c r="B128" s="2" t="s">
        <v>11</v>
      </c>
      <c r="C128" s="2" t="s">
        <v>12</v>
      </c>
      <c r="D128" s="2" t="s">
        <v>13</v>
      </c>
      <c r="E128" s="2" t="s">
        <v>14</v>
      </c>
      <c r="F128" s="2" t="s">
        <v>15</v>
      </c>
      <c r="G128" s="2" t="s">
        <v>7</v>
      </c>
      <c r="H128" s="2" t="s">
        <v>20</v>
      </c>
      <c r="I128" s="3" t="s">
        <v>10</v>
      </c>
      <c r="J128" s="4"/>
      <c r="K128" s="1" t="s">
        <v>16</v>
      </c>
      <c r="L128" s="2" t="s">
        <v>11</v>
      </c>
      <c r="M128" s="2" t="s">
        <v>12</v>
      </c>
      <c r="N128" s="2" t="s">
        <v>13</v>
      </c>
      <c r="O128" s="2" t="s">
        <v>14</v>
      </c>
      <c r="P128" s="2" t="s">
        <v>15</v>
      </c>
      <c r="Q128" s="2" t="s">
        <v>7</v>
      </c>
      <c r="R128" s="2" t="s">
        <v>20</v>
      </c>
      <c r="S128" s="3" t="s">
        <v>10</v>
      </c>
      <c r="T128" s="4"/>
      <c r="U128" s="1" t="s">
        <v>16</v>
      </c>
      <c r="V128" s="2" t="s">
        <v>11</v>
      </c>
      <c r="W128" s="2" t="s">
        <v>12</v>
      </c>
      <c r="X128" s="2" t="s">
        <v>13</v>
      </c>
      <c r="Y128" s="2" t="s">
        <v>14</v>
      </c>
      <c r="Z128" s="4" t="s">
        <v>15</v>
      </c>
      <c r="AA128" s="4" t="s">
        <v>7</v>
      </c>
      <c r="AB128" s="4" t="s">
        <v>26</v>
      </c>
      <c r="AC128" s="48" t="s">
        <v>10</v>
      </c>
    </row>
    <row r="129" spans="1:31" x14ac:dyDescent="0.4">
      <c r="A129" s="11">
        <v>1</v>
      </c>
      <c r="B129" s="12">
        <v>0.84130000000000005</v>
      </c>
      <c r="C129" s="26">
        <v>8413</v>
      </c>
      <c r="D129" s="4">
        <v>10000</v>
      </c>
      <c r="E129" s="12">
        <v>18230</v>
      </c>
      <c r="F129" s="12">
        <v>0</v>
      </c>
      <c r="G129" s="12">
        <v>3560</v>
      </c>
      <c r="H129" s="12">
        <v>0.17180000000000001</v>
      </c>
      <c r="I129" s="7">
        <v>7.1000000000000005E-5</v>
      </c>
      <c r="J129" s="4"/>
      <c r="K129" s="11">
        <v>1</v>
      </c>
      <c r="L129" s="12">
        <v>0.74209999999999998</v>
      </c>
      <c r="M129" s="26">
        <v>7421</v>
      </c>
      <c r="N129" s="4">
        <v>10000</v>
      </c>
      <c r="O129" s="12">
        <v>26630</v>
      </c>
      <c r="P129" s="12">
        <v>0</v>
      </c>
      <c r="Q129" s="12">
        <v>3194</v>
      </c>
      <c r="R129" s="12">
        <v>0.2702</v>
      </c>
      <c r="S129" s="7">
        <v>9.7E-5</v>
      </c>
      <c r="T129" s="4"/>
      <c r="U129" s="11">
        <v>1</v>
      </c>
      <c r="V129" s="12">
        <v>0.73640000000000005</v>
      </c>
      <c r="W129" s="26">
        <v>7364</v>
      </c>
      <c r="X129" s="4">
        <v>10000</v>
      </c>
      <c r="Y129" s="12">
        <v>26110</v>
      </c>
      <c r="Z129" s="12">
        <v>6347</v>
      </c>
      <c r="AA129" s="12">
        <v>3174</v>
      </c>
      <c r="AB129" s="12">
        <v>0.72499999999999998</v>
      </c>
      <c r="AC129" s="7">
        <v>2.633E-4</v>
      </c>
    </row>
    <row r="130" spans="1:31" x14ac:dyDescent="0.4">
      <c r="A130" s="11">
        <v>2</v>
      </c>
      <c r="B130" s="12">
        <v>0.62849999999999995</v>
      </c>
      <c r="C130" s="26">
        <v>6285</v>
      </c>
      <c r="D130" s="4">
        <v>10000</v>
      </c>
      <c r="E130" s="12">
        <v>14790</v>
      </c>
      <c r="F130" s="12">
        <v>0</v>
      </c>
      <c r="G130" s="12">
        <v>2898</v>
      </c>
      <c r="H130" s="12">
        <v>0.37869999999999998</v>
      </c>
      <c r="I130" s="7">
        <v>6.0900000000000003E-5</v>
      </c>
      <c r="J130" s="4"/>
      <c r="K130" s="11">
        <v>2</v>
      </c>
      <c r="L130" s="12">
        <v>0.45500000000000002</v>
      </c>
      <c r="M130" s="26">
        <v>4550</v>
      </c>
      <c r="N130" s="4">
        <v>10000</v>
      </c>
      <c r="O130" s="12">
        <v>18310</v>
      </c>
      <c r="P130" s="12">
        <v>0</v>
      </c>
      <c r="Q130" s="12">
        <v>2191</v>
      </c>
      <c r="R130" s="12">
        <v>0.55100000000000005</v>
      </c>
      <c r="S130" s="7">
        <v>5.8400000000000003E-5</v>
      </c>
      <c r="T130" s="4"/>
      <c r="U130" s="11">
        <v>2</v>
      </c>
      <c r="V130" s="12">
        <v>0.439</v>
      </c>
      <c r="W130" s="26">
        <v>4390</v>
      </c>
      <c r="X130" s="4">
        <v>10000</v>
      </c>
      <c r="Y130" s="12">
        <v>17510</v>
      </c>
      <c r="Z130" s="12">
        <v>4287</v>
      </c>
      <c r="AA130" s="12">
        <v>2144</v>
      </c>
      <c r="AB130" s="12">
        <v>0.4335</v>
      </c>
      <c r="AC130" s="7">
        <v>1.683E-4</v>
      </c>
    </row>
    <row r="131" spans="1:31" x14ac:dyDescent="0.4">
      <c r="A131" s="11">
        <v>3</v>
      </c>
      <c r="B131" s="12">
        <v>0.34489999999999998</v>
      </c>
      <c r="C131" s="26">
        <v>3449</v>
      </c>
      <c r="D131" s="4">
        <v>10000</v>
      </c>
      <c r="E131" s="12">
        <v>9497</v>
      </c>
      <c r="F131" s="12">
        <v>0</v>
      </c>
      <c r="G131" s="12">
        <v>1857</v>
      </c>
      <c r="H131" s="12">
        <v>0.65900000000000003</v>
      </c>
      <c r="I131" s="7">
        <v>3.5299999999999997E-5</v>
      </c>
      <c r="J131" s="4"/>
      <c r="K131" s="11">
        <v>3</v>
      </c>
      <c r="L131" s="12">
        <v>0.16520000000000001</v>
      </c>
      <c r="M131" s="26">
        <v>1652</v>
      </c>
      <c r="N131" s="4">
        <v>10000</v>
      </c>
      <c r="O131" s="12">
        <v>8562</v>
      </c>
      <c r="P131" s="12">
        <v>0</v>
      </c>
      <c r="Q131" s="12">
        <v>1004</v>
      </c>
      <c r="R131" s="12">
        <v>0.83650000000000002</v>
      </c>
      <c r="S131" s="7">
        <v>2.9200000000000002E-5</v>
      </c>
      <c r="T131" s="4"/>
      <c r="U131" s="11">
        <v>3</v>
      </c>
      <c r="V131" s="12">
        <v>0.1522</v>
      </c>
      <c r="W131" s="26">
        <v>1522</v>
      </c>
      <c r="X131" s="4">
        <v>10000</v>
      </c>
      <c r="Y131" s="12">
        <v>7825</v>
      </c>
      <c r="Z131" s="12">
        <v>1890</v>
      </c>
      <c r="AA131" s="12">
        <v>945.9</v>
      </c>
      <c r="AB131" s="12">
        <v>0.15079999999999999</v>
      </c>
      <c r="AC131" s="7">
        <v>7.6299999999999998E-5</v>
      </c>
    </row>
    <row r="132" spans="1:31" x14ac:dyDescent="0.4">
      <c r="A132" s="11">
        <v>4</v>
      </c>
      <c r="B132" s="12">
        <v>0.11409999999999999</v>
      </c>
      <c r="C132" s="26">
        <v>1141</v>
      </c>
      <c r="D132" s="4">
        <v>10000</v>
      </c>
      <c r="E132" s="12">
        <v>4428</v>
      </c>
      <c r="F132" s="12">
        <v>0</v>
      </c>
      <c r="G132" s="12">
        <v>829.9</v>
      </c>
      <c r="H132" s="12">
        <v>0.88649999999999995</v>
      </c>
      <c r="I132" s="7">
        <v>1.95E-5</v>
      </c>
      <c r="J132" s="4"/>
      <c r="K132" s="11">
        <v>4</v>
      </c>
      <c r="L132" s="12">
        <v>2.5600000000000001E-2</v>
      </c>
      <c r="M132" s="26">
        <v>256</v>
      </c>
      <c r="N132" s="4">
        <v>10000</v>
      </c>
      <c r="O132" s="12">
        <v>2510</v>
      </c>
      <c r="P132" s="12">
        <v>0</v>
      </c>
      <c r="Q132" s="12">
        <v>249.1</v>
      </c>
      <c r="R132" s="12">
        <v>0.9748</v>
      </c>
      <c r="S132" s="7">
        <v>1.2300000000000001E-5</v>
      </c>
      <c r="T132" s="4"/>
      <c r="U132" s="11">
        <v>4</v>
      </c>
      <c r="V132" s="12">
        <v>2.0400000000000001E-2</v>
      </c>
      <c r="W132" s="26">
        <v>204</v>
      </c>
      <c r="X132" s="4">
        <v>10000</v>
      </c>
      <c r="Y132" s="12">
        <v>2171</v>
      </c>
      <c r="Z132" s="12">
        <v>431.9</v>
      </c>
      <c r="AA132" s="12">
        <v>216.9</v>
      </c>
      <c r="AB132" s="12">
        <v>2.01E-2</v>
      </c>
      <c r="AC132" s="7">
        <v>2.12E-5</v>
      </c>
    </row>
    <row r="133" spans="1:31" x14ac:dyDescent="0.4">
      <c r="A133" s="11">
        <v>5</v>
      </c>
      <c r="B133" s="12">
        <v>2.5100000000000001E-2</v>
      </c>
      <c r="C133" s="26">
        <v>251</v>
      </c>
      <c r="D133" s="4">
        <v>10000</v>
      </c>
      <c r="E133" s="12">
        <v>1702</v>
      </c>
      <c r="F133" s="12">
        <v>0</v>
      </c>
      <c r="G133" s="12">
        <v>244.9</v>
      </c>
      <c r="H133" s="12">
        <v>0.97499999999999998</v>
      </c>
      <c r="I133" s="7">
        <v>1.0000000000000001E-5</v>
      </c>
      <c r="J133" s="4"/>
      <c r="K133" s="11">
        <v>5</v>
      </c>
      <c r="L133" s="12">
        <v>2.006E-3</v>
      </c>
      <c r="M133" s="4">
        <v>200</v>
      </c>
      <c r="N133" s="26">
        <v>99718</v>
      </c>
      <c r="O133" s="12">
        <v>903.1</v>
      </c>
      <c r="P133" s="12">
        <v>0</v>
      </c>
      <c r="Q133" s="12">
        <v>39.04</v>
      </c>
      <c r="R133" s="12">
        <v>0.998</v>
      </c>
      <c r="S133" s="7">
        <v>7.3509999999999996E-6</v>
      </c>
      <c r="T133" s="4"/>
      <c r="U133" s="11">
        <v>5</v>
      </c>
      <c r="V133" s="12">
        <v>1.114E-3</v>
      </c>
      <c r="W133" s="4">
        <v>200</v>
      </c>
      <c r="X133" s="26">
        <v>179458</v>
      </c>
      <c r="Y133" s="12">
        <v>818.6</v>
      </c>
      <c r="Z133" s="12">
        <v>57</v>
      </c>
      <c r="AA133" s="12">
        <v>29.5</v>
      </c>
      <c r="AB133" s="12">
        <v>1.0809999999999999E-3</v>
      </c>
      <c r="AC133" s="7">
        <v>8.1470000000000001E-6</v>
      </c>
    </row>
    <row r="134" spans="1:31" ht="14.25" thickBot="1" x14ac:dyDescent="0.45">
      <c r="A134" s="13">
        <v>6</v>
      </c>
      <c r="B134" s="8">
        <v>2.0439999999999998E-3</v>
      </c>
      <c r="C134" s="9">
        <v>200</v>
      </c>
      <c r="D134" s="27">
        <v>97836</v>
      </c>
      <c r="E134" s="8">
        <v>808.4</v>
      </c>
      <c r="F134" s="8">
        <v>0</v>
      </c>
      <c r="G134" s="8">
        <v>44.05</v>
      </c>
      <c r="H134" s="8">
        <v>0.998</v>
      </c>
      <c r="I134" s="10">
        <v>6.9500000000000004E-6</v>
      </c>
      <c r="J134" s="4"/>
      <c r="K134" s="13">
        <v>6</v>
      </c>
      <c r="L134" s="8">
        <v>7.5500000000000006E-5</v>
      </c>
      <c r="M134" s="9">
        <v>200</v>
      </c>
      <c r="N134" s="27">
        <v>2648985</v>
      </c>
      <c r="O134" s="8">
        <v>662.5</v>
      </c>
      <c r="P134" s="8">
        <v>0</v>
      </c>
      <c r="Q134" s="8">
        <v>5.2119999999999997</v>
      </c>
      <c r="R134" s="8">
        <v>0.99990000000000001</v>
      </c>
      <c r="S134" s="10">
        <v>6.4699999999999999E-6</v>
      </c>
      <c r="T134" s="4"/>
      <c r="U134" s="13">
        <v>6</v>
      </c>
      <c r="V134" s="8">
        <v>1.376E-5</v>
      </c>
      <c r="W134" s="9">
        <v>200</v>
      </c>
      <c r="X134" s="27">
        <v>14538566</v>
      </c>
      <c r="Y134" s="8">
        <v>651.29999999999995</v>
      </c>
      <c r="Z134" s="12">
        <v>5.3769999999999998</v>
      </c>
      <c r="AA134" s="12">
        <v>3.6890000000000001</v>
      </c>
      <c r="AB134" s="12">
        <v>1.341E-5</v>
      </c>
      <c r="AC134" s="7">
        <v>6.3759999999999996E-6</v>
      </c>
    </row>
    <row r="135" spans="1:31" x14ac:dyDescent="0.4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"/>
      <c r="AA135" s="2"/>
      <c r="AB135" s="2"/>
      <c r="AC135" s="2"/>
      <c r="AD135" s="4"/>
      <c r="AE135" s="4"/>
    </row>
    <row r="136" spans="1:31" ht="14.25" thickBot="1" x14ac:dyDescent="0.45">
      <c r="A136" s="11" t="s">
        <v>182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181</v>
      </c>
      <c r="L136" s="4"/>
      <c r="M136" s="4"/>
      <c r="N136" s="4"/>
      <c r="O136" s="4"/>
      <c r="P136" s="4"/>
      <c r="Q136" s="4"/>
      <c r="R136" s="4"/>
      <c r="S136" s="4"/>
      <c r="T136" s="4"/>
      <c r="U136" s="4" t="s">
        <v>193</v>
      </c>
      <c r="V136" s="4"/>
      <c r="W136" s="4"/>
      <c r="X136" s="4"/>
      <c r="Y136" s="4"/>
      <c r="Z136" s="13"/>
      <c r="AA136" s="9"/>
      <c r="AB136" s="9"/>
      <c r="AC136" s="9"/>
      <c r="AD136" s="4"/>
      <c r="AE136" s="4"/>
    </row>
    <row r="137" spans="1:31" x14ac:dyDescent="0.4">
      <c r="A137" s="1" t="s">
        <v>16</v>
      </c>
      <c r="B137" s="2" t="s">
        <v>11</v>
      </c>
      <c r="C137" s="2" t="s">
        <v>12</v>
      </c>
      <c r="D137" s="2" t="s">
        <v>13</v>
      </c>
      <c r="E137" s="2" t="s">
        <v>14</v>
      </c>
      <c r="F137" s="2" t="s">
        <v>15</v>
      </c>
      <c r="G137" s="2" t="s">
        <v>7</v>
      </c>
      <c r="H137" s="2" t="s">
        <v>20</v>
      </c>
      <c r="I137" s="3" t="s">
        <v>10</v>
      </c>
      <c r="J137" s="4"/>
      <c r="K137" s="1" t="s">
        <v>16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2" t="s">
        <v>7</v>
      </c>
      <c r="R137" s="2" t="s">
        <v>20</v>
      </c>
      <c r="S137" s="3" t="s">
        <v>10</v>
      </c>
      <c r="T137" s="4"/>
      <c r="U137" s="1" t="s">
        <v>16</v>
      </c>
      <c r="V137" s="2" t="s">
        <v>11</v>
      </c>
      <c r="W137" s="2" t="s">
        <v>12</v>
      </c>
      <c r="X137" s="2" t="s">
        <v>13</v>
      </c>
      <c r="Y137" s="2" t="s">
        <v>14</v>
      </c>
      <c r="Z137" s="4" t="s">
        <v>15</v>
      </c>
      <c r="AA137" s="4" t="s">
        <v>7</v>
      </c>
      <c r="AB137" s="4" t="s">
        <v>26</v>
      </c>
      <c r="AC137" s="48" t="s">
        <v>10</v>
      </c>
    </row>
    <row r="138" spans="1:31" x14ac:dyDescent="0.4">
      <c r="A138" s="11">
        <v>1</v>
      </c>
      <c r="B138" s="12">
        <v>0.80130000000000001</v>
      </c>
      <c r="C138" s="26">
        <v>8013</v>
      </c>
      <c r="D138" s="4">
        <v>10000</v>
      </c>
      <c r="E138" s="12">
        <v>179900</v>
      </c>
      <c r="F138" s="12">
        <v>0</v>
      </c>
      <c r="G138" s="12">
        <v>30460</v>
      </c>
      <c r="H138" s="12">
        <v>0.3417</v>
      </c>
      <c r="I138" s="7">
        <v>4.8200000000000001E-4</v>
      </c>
      <c r="J138" s="4"/>
      <c r="K138" s="11">
        <v>1</v>
      </c>
      <c r="L138" s="12">
        <v>0.55959999999999999</v>
      </c>
      <c r="M138" s="26">
        <v>5596</v>
      </c>
      <c r="N138" s="4">
        <v>10000</v>
      </c>
      <c r="O138" s="12">
        <v>236500</v>
      </c>
      <c r="P138" s="12">
        <v>0</v>
      </c>
      <c r="Q138" s="12">
        <v>23490</v>
      </c>
      <c r="R138" s="12">
        <v>0.53310000000000002</v>
      </c>
      <c r="S138" s="7">
        <v>5.9999999999999995E-4</v>
      </c>
      <c r="T138" s="4"/>
      <c r="U138" s="11">
        <v>1</v>
      </c>
      <c r="V138" s="12">
        <v>0.5494</v>
      </c>
      <c r="W138" s="26">
        <v>5494</v>
      </c>
      <c r="X138" s="4">
        <v>10000</v>
      </c>
      <c r="Y138" s="12">
        <v>231400</v>
      </c>
      <c r="Z138" s="12">
        <v>46370</v>
      </c>
      <c r="AA138" s="12">
        <v>23190</v>
      </c>
      <c r="AB138" s="12">
        <v>0.45850000000000002</v>
      </c>
      <c r="AC138" s="7">
        <v>2.647E-3</v>
      </c>
    </row>
    <row r="139" spans="1:31" x14ac:dyDescent="0.4">
      <c r="A139" s="11">
        <v>2</v>
      </c>
      <c r="B139" s="12">
        <v>0.55800000000000005</v>
      </c>
      <c r="C139" s="26">
        <v>5580</v>
      </c>
      <c r="D139" s="4">
        <v>10000</v>
      </c>
      <c r="E139" s="12">
        <v>134100</v>
      </c>
      <c r="F139" s="12">
        <v>0</v>
      </c>
      <c r="G139" s="12">
        <v>22740</v>
      </c>
      <c r="H139" s="12">
        <v>0.54590000000000005</v>
      </c>
      <c r="I139" s="7">
        <v>3.613E-4</v>
      </c>
      <c r="J139" s="4"/>
      <c r="K139" s="11">
        <v>2</v>
      </c>
      <c r="L139" s="12">
        <v>0.24429999999999999</v>
      </c>
      <c r="M139" s="26">
        <v>2443</v>
      </c>
      <c r="N139" s="4">
        <v>10000</v>
      </c>
      <c r="O139" s="12">
        <v>122800</v>
      </c>
      <c r="P139" s="12">
        <v>0</v>
      </c>
      <c r="Q139" s="12">
        <v>12340</v>
      </c>
      <c r="R139" s="12">
        <v>0.80020000000000002</v>
      </c>
      <c r="S139" s="7">
        <v>3.0269999999999999E-4</v>
      </c>
      <c r="T139" s="4"/>
      <c r="U139" s="11">
        <v>2</v>
      </c>
      <c r="V139" s="12">
        <v>0.2319</v>
      </c>
      <c r="W139" s="26">
        <v>2319</v>
      </c>
      <c r="X139" s="4">
        <v>10000</v>
      </c>
      <c r="Y139" s="12">
        <v>115200</v>
      </c>
      <c r="Z139" s="12">
        <v>23650</v>
      </c>
      <c r="AA139" s="12">
        <v>11820</v>
      </c>
      <c r="AB139" s="12">
        <v>0.1898</v>
      </c>
      <c r="AC139" s="7">
        <v>1.232E-3</v>
      </c>
    </row>
    <row r="140" spans="1:31" x14ac:dyDescent="0.4">
      <c r="A140" s="11">
        <v>3</v>
      </c>
      <c r="B140" s="12">
        <v>0.27400000000000002</v>
      </c>
      <c r="C140" s="26">
        <v>2740</v>
      </c>
      <c r="D140" s="4">
        <v>10000</v>
      </c>
      <c r="E140" s="12">
        <v>74000</v>
      </c>
      <c r="F140" s="12">
        <v>0</v>
      </c>
      <c r="G140" s="12">
        <v>12590</v>
      </c>
      <c r="H140" s="12">
        <v>0.78859999999999997</v>
      </c>
      <c r="I140" s="7">
        <v>2.0049999999999999E-4</v>
      </c>
      <c r="J140" s="4"/>
      <c r="K140" s="11">
        <v>3</v>
      </c>
      <c r="L140" s="12">
        <v>5.5599999999999997E-2</v>
      </c>
      <c r="M140" s="26">
        <v>556</v>
      </c>
      <c r="N140" s="4">
        <v>10000</v>
      </c>
      <c r="O140" s="12">
        <v>36960</v>
      </c>
      <c r="P140" s="12">
        <v>0</v>
      </c>
      <c r="Q140" s="12">
        <v>3783</v>
      </c>
      <c r="R140" s="12">
        <v>0.95620000000000005</v>
      </c>
      <c r="S140" s="7">
        <v>9.6899999999999997E-5</v>
      </c>
      <c r="T140" s="4"/>
      <c r="U140" s="11">
        <v>3</v>
      </c>
      <c r="V140" s="12">
        <v>4.9599999999999998E-2</v>
      </c>
      <c r="W140" s="26">
        <v>496</v>
      </c>
      <c r="X140" s="4">
        <v>10000</v>
      </c>
      <c r="Y140" s="12">
        <v>32570</v>
      </c>
      <c r="Z140" s="12">
        <v>6869</v>
      </c>
      <c r="AA140" s="12">
        <v>3436</v>
      </c>
      <c r="AB140" s="12">
        <v>3.9E-2</v>
      </c>
      <c r="AC140" s="7">
        <v>3.4850000000000001E-4</v>
      </c>
    </row>
    <row r="141" spans="1:31" x14ac:dyDescent="0.4">
      <c r="A141" s="11">
        <v>4</v>
      </c>
      <c r="B141" s="12">
        <v>7.1999999999999995E-2</v>
      </c>
      <c r="C141" s="26">
        <v>720</v>
      </c>
      <c r="D141" s="4">
        <v>10000</v>
      </c>
      <c r="E141" s="12">
        <v>26130</v>
      </c>
      <c r="F141" s="12">
        <v>0</v>
      </c>
      <c r="G141" s="12">
        <v>4440</v>
      </c>
      <c r="H141" s="12">
        <v>0.94789999999999996</v>
      </c>
      <c r="I141" s="7">
        <v>7.4800000000000002E-5</v>
      </c>
      <c r="J141" s="4"/>
      <c r="K141" s="11">
        <v>4</v>
      </c>
      <c r="L141" s="12">
        <v>5.9430000000000004E-3</v>
      </c>
      <c r="M141" s="4">
        <v>200</v>
      </c>
      <c r="N141" s="26">
        <v>33653</v>
      </c>
      <c r="O141" s="12">
        <v>5944</v>
      </c>
      <c r="P141" s="12">
        <v>0</v>
      </c>
      <c r="Q141" s="12">
        <v>588.9</v>
      </c>
      <c r="R141" s="12">
        <v>0.99580000000000002</v>
      </c>
      <c r="S141" s="7">
        <v>2.056E-5</v>
      </c>
      <c r="T141" s="4"/>
      <c r="U141" s="11">
        <v>4</v>
      </c>
      <c r="V141" s="12">
        <v>3.7030000000000001E-3</v>
      </c>
      <c r="W141" s="4">
        <v>200</v>
      </c>
      <c r="X141" s="26">
        <v>54014</v>
      </c>
      <c r="Y141" s="12">
        <v>4463</v>
      </c>
      <c r="Z141" s="12">
        <v>912.3</v>
      </c>
      <c r="AA141" s="12">
        <v>457.2</v>
      </c>
      <c r="AB141" s="12">
        <v>2.4989999999999999E-3</v>
      </c>
      <c r="AC141" s="7">
        <v>4.7139999999999999E-5</v>
      </c>
    </row>
    <row r="142" spans="1:31" x14ac:dyDescent="0.4">
      <c r="A142" s="11">
        <v>5</v>
      </c>
      <c r="B142" s="12">
        <v>1.218E-2</v>
      </c>
      <c r="C142" s="4">
        <v>200</v>
      </c>
      <c r="D142" s="26">
        <v>16415</v>
      </c>
      <c r="E142" s="12">
        <v>6234</v>
      </c>
      <c r="F142" s="12">
        <v>0</v>
      </c>
      <c r="G142" s="12">
        <v>998.3</v>
      </c>
      <c r="H142" s="12">
        <v>0.99270000000000003</v>
      </c>
      <c r="I142" s="7">
        <v>2.1929999999999998E-5</v>
      </c>
      <c r="J142" s="4"/>
      <c r="K142" s="11">
        <v>5</v>
      </c>
      <c r="L142" s="12">
        <v>2.2440000000000001E-4</v>
      </c>
      <c r="M142" s="4">
        <v>200</v>
      </c>
      <c r="N142" s="26">
        <v>891082</v>
      </c>
      <c r="O142" s="12">
        <v>1064</v>
      </c>
      <c r="P142" s="12">
        <v>0</v>
      </c>
      <c r="Q142" s="12">
        <v>55.26</v>
      </c>
      <c r="R142" s="12">
        <v>0.99990000000000001</v>
      </c>
      <c r="S142" s="7">
        <v>7.7950000000000008E-6</v>
      </c>
      <c r="T142" s="4"/>
      <c r="U142" s="11">
        <v>5</v>
      </c>
      <c r="V142" s="12">
        <v>1.066E-4</v>
      </c>
      <c r="W142" s="4">
        <v>200</v>
      </c>
      <c r="X142" s="26">
        <v>1876767</v>
      </c>
      <c r="Y142" s="12">
        <v>889.3</v>
      </c>
      <c r="Z142" s="12">
        <v>72.11</v>
      </c>
      <c r="AA142" s="12">
        <v>37.049999999999997</v>
      </c>
      <c r="AB142" s="12">
        <v>4.9549999999999998E-5</v>
      </c>
      <c r="AC142" s="7">
        <v>9.0410000000000003E-6</v>
      </c>
    </row>
    <row r="143" spans="1:31" ht="14.25" thickBot="1" x14ac:dyDescent="0.45">
      <c r="A143" s="13">
        <v>6</v>
      </c>
      <c r="B143" s="8">
        <v>6.7139999999999995E-4</v>
      </c>
      <c r="C143" s="9">
        <v>200</v>
      </c>
      <c r="D143" s="27">
        <v>297895</v>
      </c>
      <c r="E143" s="8">
        <v>1196</v>
      </c>
      <c r="F143" s="8">
        <v>0</v>
      </c>
      <c r="G143" s="8">
        <v>108.8</v>
      </c>
      <c r="H143" s="8">
        <v>0.99970000000000003</v>
      </c>
      <c r="I143" s="10">
        <v>8.0229999999999992E-6</v>
      </c>
      <c r="J143" s="4"/>
      <c r="K143" s="13">
        <v>6</v>
      </c>
      <c r="L143" s="8">
        <v>3.6830000000000001E-6</v>
      </c>
      <c r="M143" s="9">
        <v>200</v>
      </c>
      <c r="N143" s="27">
        <v>54309033</v>
      </c>
      <c r="O143" s="8">
        <v>667.3</v>
      </c>
      <c r="P143" s="8">
        <v>0</v>
      </c>
      <c r="Q143" s="8">
        <v>5.6970000000000001</v>
      </c>
      <c r="R143" s="8">
        <v>1</v>
      </c>
      <c r="S143" s="10">
        <v>6.5320000000000003E-6</v>
      </c>
      <c r="T143" s="4"/>
      <c r="U143" s="13">
        <v>6</v>
      </c>
      <c r="V143" s="8">
        <v>8.1890000000000001E-7</v>
      </c>
      <c r="W143" s="9">
        <v>200</v>
      </c>
      <c r="X143" s="27">
        <v>244235135</v>
      </c>
      <c r="Y143" s="8">
        <v>651.79999999999995</v>
      </c>
      <c r="Z143" s="12">
        <v>5.4969999999999999</v>
      </c>
      <c r="AA143" s="12">
        <v>3.7480000000000002</v>
      </c>
      <c r="AB143" s="12">
        <v>1.269E-7</v>
      </c>
      <c r="AC143" s="7">
        <v>6.5769999999999999E-6</v>
      </c>
    </row>
    <row r="144" spans="1:31" x14ac:dyDescent="0.4">
      <c r="A144" s="1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1"/>
      <c r="AA144" s="2"/>
      <c r="AB144" s="2"/>
      <c r="AC144" s="2"/>
      <c r="AD144" s="4"/>
      <c r="AE144" s="4"/>
    </row>
    <row r="145" spans="1:31" ht="14.25" thickBot="1" x14ac:dyDescent="0.45">
      <c r="A145" s="11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 t="s">
        <v>180</v>
      </c>
      <c r="L145" s="4"/>
      <c r="M145" s="4"/>
      <c r="N145" s="4"/>
      <c r="O145" s="4"/>
      <c r="P145" s="4"/>
      <c r="Q145" s="4"/>
      <c r="R145" s="4"/>
      <c r="S145" s="4"/>
      <c r="T145" s="4"/>
      <c r="U145" s="4" t="s">
        <v>194</v>
      </c>
      <c r="V145" s="4"/>
      <c r="W145" s="4"/>
      <c r="X145" s="4"/>
      <c r="Y145" s="4"/>
      <c r="Z145" s="13"/>
      <c r="AA145" s="9"/>
      <c r="AB145" s="9"/>
      <c r="AC145" s="9"/>
      <c r="AD145" s="4"/>
      <c r="AE145" s="4"/>
    </row>
    <row r="146" spans="1:31" x14ac:dyDescent="0.4">
      <c r="A146" s="1" t="s">
        <v>16</v>
      </c>
      <c r="B146" s="2" t="s">
        <v>11</v>
      </c>
      <c r="C146" s="2" t="s">
        <v>12</v>
      </c>
      <c r="D146" s="2" t="s">
        <v>13</v>
      </c>
      <c r="E146" s="2" t="s">
        <v>14</v>
      </c>
      <c r="F146" s="2" t="s">
        <v>15</v>
      </c>
      <c r="G146" s="2" t="s">
        <v>7</v>
      </c>
      <c r="H146" s="2" t="s">
        <v>20</v>
      </c>
      <c r="I146" s="3" t="s">
        <v>10</v>
      </c>
      <c r="J146" s="4"/>
      <c r="K146" s="1" t="s">
        <v>16</v>
      </c>
      <c r="L146" s="2" t="s">
        <v>11</v>
      </c>
      <c r="M146" s="2" t="s">
        <v>12</v>
      </c>
      <c r="N146" s="2" t="s">
        <v>13</v>
      </c>
      <c r="O146" s="2" t="s">
        <v>14</v>
      </c>
      <c r="P146" s="2" t="s">
        <v>15</v>
      </c>
      <c r="Q146" s="2" t="s">
        <v>7</v>
      </c>
      <c r="R146" s="2" t="s">
        <v>20</v>
      </c>
      <c r="S146" s="3" t="s">
        <v>10</v>
      </c>
      <c r="T146" s="4"/>
      <c r="U146" s="1" t="s">
        <v>16</v>
      </c>
      <c r="V146" s="2" t="s">
        <v>11</v>
      </c>
      <c r="W146" s="2" t="s">
        <v>12</v>
      </c>
      <c r="X146" s="2" t="s">
        <v>13</v>
      </c>
      <c r="Y146" s="2" t="s">
        <v>14</v>
      </c>
      <c r="Z146" s="4" t="s">
        <v>15</v>
      </c>
      <c r="AA146" s="4" t="s">
        <v>7</v>
      </c>
      <c r="AB146" s="4" t="s">
        <v>26</v>
      </c>
      <c r="AC146" s="48" t="s">
        <v>10</v>
      </c>
    </row>
    <row r="147" spans="1:31" x14ac:dyDescent="0.4">
      <c r="A147" s="11">
        <v>1</v>
      </c>
      <c r="B147" s="12">
        <v>0.70830000000000004</v>
      </c>
      <c r="C147" s="26">
        <v>7083</v>
      </c>
      <c r="D147" s="4">
        <v>10000</v>
      </c>
      <c r="E147" s="12">
        <v>1109000</v>
      </c>
      <c r="F147" s="12">
        <v>0</v>
      </c>
      <c r="G147" s="12">
        <v>146600</v>
      </c>
      <c r="H147" s="12">
        <v>0.8145</v>
      </c>
      <c r="I147" s="7">
        <v>2.2959999999999999E-3</v>
      </c>
      <c r="J147" s="4"/>
      <c r="K147" s="11">
        <v>1</v>
      </c>
      <c r="L147" s="12">
        <v>0.4667</v>
      </c>
      <c r="M147" s="26">
        <v>4667</v>
      </c>
      <c r="N147" s="4">
        <v>10000</v>
      </c>
      <c r="O147" s="12">
        <v>633300</v>
      </c>
      <c r="P147" s="12">
        <v>0</v>
      </c>
      <c r="Q147" s="12">
        <v>119500</v>
      </c>
      <c r="R147" s="12">
        <v>0.75949999999999995</v>
      </c>
      <c r="S147" s="7">
        <v>1.707E-3</v>
      </c>
      <c r="T147" s="4"/>
      <c r="U147" s="11">
        <v>1</v>
      </c>
      <c r="V147" s="12">
        <v>0.41839999999999999</v>
      </c>
      <c r="W147" s="26">
        <v>4184</v>
      </c>
      <c r="X147" s="4">
        <v>10000</v>
      </c>
      <c r="Y147" s="12">
        <v>1024000</v>
      </c>
      <c r="Z147" s="12">
        <v>177700</v>
      </c>
      <c r="AA147" s="12">
        <v>88850</v>
      </c>
      <c r="AB147" s="12">
        <v>6.5600000000000006E-2</v>
      </c>
      <c r="AC147" s="7">
        <v>1.4710000000000001E-2</v>
      </c>
    </row>
    <row r="148" spans="1:31" x14ac:dyDescent="0.4">
      <c r="A148" s="11">
        <v>2</v>
      </c>
      <c r="B148" s="12">
        <v>0.44219999999999998</v>
      </c>
      <c r="C148" s="26">
        <v>4422</v>
      </c>
      <c r="D148" s="4">
        <v>10000</v>
      </c>
      <c r="E148" s="12">
        <v>689000</v>
      </c>
      <c r="F148" s="12">
        <v>0</v>
      </c>
      <c r="G148" s="12">
        <v>92120</v>
      </c>
      <c r="H148" s="12">
        <v>0.89159999999999995</v>
      </c>
      <c r="I148" s="7">
        <v>1.42E-3</v>
      </c>
      <c r="J148" s="4"/>
      <c r="K148" s="11">
        <v>2</v>
      </c>
      <c r="L148" s="12">
        <v>0.1792</v>
      </c>
      <c r="M148" s="26">
        <v>1792</v>
      </c>
      <c r="N148" s="4">
        <v>10000</v>
      </c>
      <c r="O148" s="12">
        <v>273700</v>
      </c>
      <c r="P148" s="12">
        <v>0</v>
      </c>
      <c r="Q148" s="12">
        <v>46570</v>
      </c>
      <c r="R148" s="12">
        <v>0.91749999999999998</v>
      </c>
      <c r="S148" s="7">
        <v>7.2709999999999995E-4</v>
      </c>
      <c r="T148" s="4"/>
      <c r="U148" s="11">
        <v>2</v>
      </c>
      <c r="V148" s="12">
        <v>0.1482</v>
      </c>
      <c r="W148" s="26">
        <v>1482</v>
      </c>
      <c r="X148" s="4">
        <v>10000</v>
      </c>
      <c r="Y148" s="12">
        <v>385300</v>
      </c>
      <c r="Z148" s="12">
        <v>68970</v>
      </c>
      <c r="AA148" s="12">
        <v>34490</v>
      </c>
      <c r="AB148" s="12">
        <v>1.9199999999999998E-2</v>
      </c>
      <c r="AC148" s="7">
        <v>5.1999999999999998E-3</v>
      </c>
    </row>
    <row r="149" spans="1:31" x14ac:dyDescent="0.4">
      <c r="A149" s="11">
        <v>3</v>
      </c>
      <c r="B149" s="12">
        <v>0.19839999999999999</v>
      </c>
      <c r="C149" s="26">
        <v>1984</v>
      </c>
      <c r="D149" s="4">
        <v>10000</v>
      </c>
      <c r="E149" s="12">
        <v>295700</v>
      </c>
      <c r="F149" s="12">
        <v>0</v>
      </c>
      <c r="G149" s="12">
        <v>40310</v>
      </c>
      <c r="H149" s="12">
        <v>0.95930000000000004</v>
      </c>
      <c r="I149" s="7">
        <v>6.313E-4</v>
      </c>
      <c r="J149" s="4"/>
      <c r="K149" s="11">
        <v>3</v>
      </c>
      <c r="L149" s="12">
        <v>3.4599999999999999E-2</v>
      </c>
      <c r="M149" s="26">
        <v>346</v>
      </c>
      <c r="N149" s="4">
        <v>10000</v>
      </c>
      <c r="O149" s="12">
        <v>64390</v>
      </c>
      <c r="P149" s="12">
        <v>0</v>
      </c>
      <c r="Q149" s="12">
        <v>9442</v>
      </c>
      <c r="R149" s="12">
        <v>0.98719999999999997</v>
      </c>
      <c r="S149" s="7">
        <v>1.708E-4</v>
      </c>
      <c r="T149" s="4"/>
      <c r="U149" s="11">
        <v>3</v>
      </c>
      <c r="V149" s="12">
        <v>2.75E-2</v>
      </c>
      <c r="W149" s="26">
        <v>275</v>
      </c>
      <c r="X149" s="4">
        <v>10000</v>
      </c>
      <c r="Y149" s="12">
        <v>75720</v>
      </c>
      <c r="Z149" s="12">
        <v>14170</v>
      </c>
      <c r="AA149" s="12">
        <v>7084</v>
      </c>
      <c r="AB149" s="12">
        <v>2.8999999999999998E-3</v>
      </c>
      <c r="AC149" s="7">
        <v>9.634E-4</v>
      </c>
    </row>
    <row r="150" spans="1:31" x14ac:dyDescent="0.4">
      <c r="A150" s="11">
        <v>4</v>
      </c>
      <c r="B150" s="12">
        <v>4.9299999999999997E-2</v>
      </c>
      <c r="C150" s="26">
        <v>493</v>
      </c>
      <c r="D150" s="4">
        <v>10000</v>
      </c>
      <c r="E150" s="12">
        <v>71310</v>
      </c>
      <c r="F150" s="12">
        <v>0</v>
      </c>
      <c r="G150" s="12">
        <v>10090</v>
      </c>
      <c r="H150" s="12">
        <v>0.99070000000000003</v>
      </c>
      <c r="I150" s="7">
        <v>1.5789999999999999E-4</v>
      </c>
      <c r="J150" s="4"/>
      <c r="K150" s="11">
        <v>4</v>
      </c>
      <c r="L150" s="12">
        <v>2.7490000000000001E-3</v>
      </c>
      <c r="M150" s="4">
        <v>200</v>
      </c>
      <c r="N150" s="26">
        <v>72762</v>
      </c>
      <c r="O150" s="12">
        <v>7741</v>
      </c>
      <c r="P150" s="12">
        <v>0</v>
      </c>
      <c r="Q150" s="12">
        <v>917.1</v>
      </c>
      <c r="R150" s="12">
        <v>0.99929999999999997</v>
      </c>
      <c r="S150" s="7">
        <v>2.8200000000000001E-5</v>
      </c>
      <c r="T150" s="4"/>
      <c r="U150" s="11">
        <v>4</v>
      </c>
      <c r="V150" s="12">
        <v>1.915E-3</v>
      </c>
      <c r="W150" s="4">
        <v>200</v>
      </c>
      <c r="X150" s="26">
        <v>104451</v>
      </c>
      <c r="Y150" s="12">
        <v>6324</v>
      </c>
      <c r="Z150" s="12">
        <v>1235</v>
      </c>
      <c r="AA150" s="12">
        <v>618.70000000000005</v>
      </c>
      <c r="AB150" s="12">
        <v>4.7870000000000001E-5</v>
      </c>
      <c r="AC150" s="7">
        <v>7.2310000000000004E-5</v>
      </c>
    </row>
    <row r="151" spans="1:31" x14ac:dyDescent="0.4">
      <c r="A151" s="11">
        <v>5</v>
      </c>
      <c r="B151" s="12">
        <v>9.2739999999999993E-3</v>
      </c>
      <c r="C151" s="4">
        <v>200</v>
      </c>
      <c r="D151" s="26">
        <v>21565</v>
      </c>
      <c r="E151" s="12">
        <v>13540</v>
      </c>
      <c r="F151" s="12">
        <v>0</v>
      </c>
      <c r="G151" s="12">
        <v>1909</v>
      </c>
      <c r="H151" s="12">
        <v>0.99839999999999995</v>
      </c>
      <c r="I151" s="7">
        <v>3.5099999999999999E-5</v>
      </c>
      <c r="J151" s="4"/>
      <c r="K151" s="11">
        <v>5</v>
      </c>
      <c r="L151" s="12">
        <v>1.186E-4</v>
      </c>
      <c r="M151" s="4">
        <v>200</v>
      </c>
      <c r="N151" s="26">
        <v>1686648</v>
      </c>
      <c r="O151" s="12">
        <v>1108</v>
      </c>
      <c r="P151" s="12">
        <v>0</v>
      </c>
      <c r="Q151" s="12">
        <v>61.8</v>
      </c>
      <c r="R151" s="12">
        <v>1</v>
      </c>
      <c r="S151" s="7">
        <v>9.2E-6</v>
      </c>
      <c r="T151" s="4"/>
      <c r="U151" s="11">
        <v>5</v>
      </c>
      <c r="V151" s="12">
        <v>6.6580000000000003E-5</v>
      </c>
      <c r="W151" s="4">
        <v>200</v>
      </c>
      <c r="X151" s="26">
        <v>3003907</v>
      </c>
      <c r="Y151" s="12">
        <v>910.8</v>
      </c>
      <c r="Z151" s="12">
        <v>76.02</v>
      </c>
      <c r="AA151" s="12">
        <v>39.01</v>
      </c>
      <c r="AB151" s="12">
        <v>3.3290000000000002E-7</v>
      </c>
      <c r="AC151" s="7">
        <v>9.2949999999999999E-6</v>
      </c>
    </row>
    <row r="152" spans="1:31" ht="14.25" thickBot="1" x14ac:dyDescent="0.45">
      <c r="A152" s="13">
        <v>6</v>
      </c>
      <c r="B152" s="8">
        <v>5.4250000000000001E-4</v>
      </c>
      <c r="C152" s="9">
        <v>200</v>
      </c>
      <c r="D152" s="27">
        <v>368644</v>
      </c>
      <c r="E152" s="8">
        <v>1468</v>
      </c>
      <c r="F152" s="8">
        <v>0</v>
      </c>
      <c r="G152" s="8">
        <v>142.9</v>
      </c>
      <c r="H152" s="8">
        <v>0.99990000000000001</v>
      </c>
      <c r="I152" s="10">
        <v>8.3219999999999993E-6</v>
      </c>
      <c r="J152" s="9"/>
      <c r="K152" s="13">
        <v>6</v>
      </c>
      <c r="L152" s="8">
        <v>2.497E-6</v>
      </c>
      <c r="M152" s="9">
        <v>200</v>
      </c>
      <c r="N152" s="27">
        <v>80096510</v>
      </c>
      <c r="O152" s="8">
        <v>667.6</v>
      </c>
      <c r="P152" s="8">
        <v>0</v>
      </c>
      <c r="Q152" s="8">
        <v>5.7279999999999998</v>
      </c>
      <c r="R152" s="8">
        <v>1</v>
      </c>
      <c r="S152" s="10">
        <v>7.6809999999999998E-6</v>
      </c>
      <c r="T152" s="9"/>
      <c r="U152" s="13">
        <v>6</v>
      </c>
      <c r="V152" s="8">
        <v>7.0790000000000003E-7</v>
      </c>
      <c r="W152" s="9">
        <v>200</v>
      </c>
      <c r="X152" s="27">
        <v>282515875</v>
      </c>
      <c r="Y152" s="8">
        <v>651.79999999999995</v>
      </c>
      <c r="Z152" s="8">
        <v>5.5039999999999996</v>
      </c>
      <c r="AA152" s="8">
        <v>3.7519999999999998</v>
      </c>
      <c r="AB152" s="8">
        <v>0</v>
      </c>
      <c r="AC152" s="10">
        <v>6.4819999999999999E-6</v>
      </c>
    </row>
  </sheetData>
  <mergeCells count="3">
    <mergeCell ref="A65:Y65"/>
    <mergeCell ref="A82:Y82"/>
    <mergeCell ref="A117:Y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F9C-635D-4CCD-AC88-27AC8C020E20}">
  <dimension ref="A1:AG139"/>
  <sheetViews>
    <sheetView workbookViewId="0">
      <selection activeCell="G37" sqref="G37"/>
    </sheetView>
  </sheetViews>
  <sheetFormatPr defaultRowHeight="13.9" x14ac:dyDescent="0.4"/>
  <cols>
    <col min="1" max="1" width="13.59765625" customWidth="1"/>
    <col min="6" max="6" width="9" customWidth="1"/>
    <col min="17" max="17" width="10.3984375" customWidth="1"/>
  </cols>
  <sheetData>
    <row r="1" spans="1:25" ht="14.25" thickBot="1" x14ac:dyDescent="0.45">
      <c r="A1" t="s">
        <v>75</v>
      </c>
      <c r="N1" t="s">
        <v>24</v>
      </c>
    </row>
    <row r="2" spans="1:25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M2" s="5"/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4">
      <c r="A3" s="23">
        <v>0</v>
      </c>
      <c r="B3" s="12">
        <v>0.71950000000000003</v>
      </c>
      <c r="C3" s="26">
        <v>7195</v>
      </c>
      <c r="D3" s="4">
        <v>10000</v>
      </c>
      <c r="E3" s="35">
        <v>8234</v>
      </c>
      <c r="F3" s="39"/>
      <c r="G3" s="12">
        <v>450.3</v>
      </c>
      <c r="H3" s="12">
        <v>45.24</v>
      </c>
      <c r="I3" s="12"/>
      <c r="J3" s="12">
        <v>1.7000000000000001E-2</v>
      </c>
      <c r="K3" s="12"/>
      <c r="L3" s="7">
        <v>5.1900000000000001E-5</v>
      </c>
      <c r="M3" s="5"/>
      <c r="N3" s="23">
        <v>0</v>
      </c>
      <c r="O3" s="12">
        <v>0.70489999999999997</v>
      </c>
      <c r="P3" s="26">
        <v>7049</v>
      </c>
      <c r="Q3" s="4">
        <v>10000</v>
      </c>
      <c r="R3" s="35">
        <v>45210</v>
      </c>
      <c r="S3" s="39"/>
      <c r="T3" s="12">
        <v>11140</v>
      </c>
      <c r="U3" s="12">
        <v>1018</v>
      </c>
      <c r="V3" s="12"/>
      <c r="W3" s="12">
        <v>1.7000000000000001E-2</v>
      </c>
      <c r="X3" s="12"/>
      <c r="Y3" s="7">
        <v>2.7179999999999999E-4</v>
      </c>
    </row>
    <row r="4" spans="1:25" x14ac:dyDescent="0.4">
      <c r="A4" s="23">
        <v>0.5</v>
      </c>
      <c r="B4" s="12">
        <v>0.5867</v>
      </c>
      <c r="C4" s="26">
        <v>5867</v>
      </c>
      <c r="D4" s="4">
        <v>10000</v>
      </c>
      <c r="E4" s="35">
        <v>8220</v>
      </c>
      <c r="F4" s="39"/>
      <c r="G4" s="12">
        <v>441</v>
      </c>
      <c r="H4" s="12">
        <v>44.44</v>
      </c>
      <c r="I4" s="12"/>
      <c r="J4" s="12">
        <v>3.5000000000000003E-2</v>
      </c>
      <c r="K4" s="12"/>
      <c r="L4" s="7">
        <v>3.4799999999999999E-5</v>
      </c>
      <c r="M4" s="5"/>
      <c r="N4" s="23">
        <v>0.5</v>
      </c>
      <c r="O4" s="12">
        <v>0.56820000000000004</v>
      </c>
      <c r="P4" s="26">
        <v>5682</v>
      </c>
      <c r="Q4" s="4">
        <v>10000</v>
      </c>
      <c r="R4" s="35">
        <v>44520</v>
      </c>
      <c r="S4" s="39"/>
      <c r="T4" s="12">
        <v>10930</v>
      </c>
      <c r="U4" s="12">
        <v>999.8</v>
      </c>
      <c r="V4" s="12"/>
      <c r="W4" s="12">
        <v>3.5000000000000003E-2</v>
      </c>
      <c r="X4" s="12"/>
      <c r="Y4" s="7">
        <v>3.902E-4</v>
      </c>
    </row>
    <row r="5" spans="1:25" x14ac:dyDescent="0.4">
      <c r="A5" s="23">
        <v>1</v>
      </c>
      <c r="B5" s="12">
        <v>0.44059999999999999</v>
      </c>
      <c r="C5" s="26">
        <v>4406</v>
      </c>
      <c r="D5" s="4">
        <v>10000</v>
      </c>
      <c r="E5" s="35">
        <v>8182</v>
      </c>
      <c r="F5" s="39"/>
      <c r="G5" s="12">
        <v>423.9</v>
      </c>
      <c r="H5" s="12">
        <v>42.77</v>
      </c>
      <c r="I5" s="12"/>
      <c r="J5" s="12">
        <v>7.2400000000000006E-2</v>
      </c>
      <c r="K5" s="12"/>
      <c r="L5" s="7">
        <v>3.4900000000000001E-5</v>
      </c>
      <c r="M5" s="5"/>
      <c r="N5" s="23">
        <v>1</v>
      </c>
      <c r="O5" s="12">
        <v>0.4224</v>
      </c>
      <c r="P5" s="26">
        <v>4224</v>
      </c>
      <c r="Q5" s="4">
        <v>10000</v>
      </c>
      <c r="R5" s="35">
        <v>43080</v>
      </c>
      <c r="S5" s="39"/>
      <c r="T5" s="12">
        <v>10510</v>
      </c>
      <c r="U5" s="12">
        <v>961.1</v>
      </c>
      <c r="V5" s="12"/>
      <c r="W5" s="12">
        <v>7.2400000000000006E-2</v>
      </c>
      <c r="X5" s="12"/>
      <c r="Y5" s="7">
        <v>3.948E-4</v>
      </c>
    </row>
    <row r="6" spans="1:25" x14ac:dyDescent="0.4">
      <c r="A6" s="23">
        <v>1.5</v>
      </c>
      <c r="B6" s="12">
        <v>0.28689999999999999</v>
      </c>
      <c r="C6" s="26">
        <v>2869</v>
      </c>
      <c r="D6" s="4">
        <v>10000</v>
      </c>
      <c r="E6" s="35">
        <v>8128</v>
      </c>
      <c r="F6" s="39"/>
      <c r="G6" s="12">
        <v>391.5</v>
      </c>
      <c r="H6" s="12">
        <v>39.590000000000003</v>
      </c>
      <c r="I6" s="12"/>
      <c r="J6" s="12">
        <v>0.14319999999999999</v>
      </c>
      <c r="K6" s="12"/>
      <c r="L6" s="7">
        <v>3.3200000000000001E-5</v>
      </c>
      <c r="M6" s="5"/>
      <c r="N6" s="23">
        <v>1.5</v>
      </c>
      <c r="O6" s="12">
        <v>0.26889999999999997</v>
      </c>
      <c r="P6" s="26">
        <v>2689</v>
      </c>
      <c r="Q6" s="4">
        <v>10000</v>
      </c>
      <c r="R6" s="35">
        <v>40360</v>
      </c>
      <c r="S6" s="39"/>
      <c r="T6" s="12">
        <v>9698</v>
      </c>
      <c r="U6" s="12">
        <v>887.8</v>
      </c>
      <c r="V6" s="12"/>
      <c r="W6" s="12">
        <v>0.14319999999999999</v>
      </c>
      <c r="X6" s="12"/>
      <c r="Y6" s="7">
        <v>2.7169999999999999E-4</v>
      </c>
    </row>
    <row r="7" spans="1:25" x14ac:dyDescent="0.4">
      <c r="A7" s="23">
        <v>2</v>
      </c>
      <c r="B7" s="12">
        <v>0.16500000000000001</v>
      </c>
      <c r="C7" s="26">
        <v>1650</v>
      </c>
      <c r="D7" s="4">
        <v>10000</v>
      </c>
      <c r="E7" s="35">
        <v>8044</v>
      </c>
      <c r="F7" s="39"/>
      <c r="G7" s="12">
        <v>347.8</v>
      </c>
      <c r="H7" s="12">
        <v>35.29</v>
      </c>
      <c r="I7" s="12"/>
      <c r="J7" s="12">
        <v>0.23930000000000001</v>
      </c>
      <c r="K7" s="12"/>
      <c r="L7" s="7">
        <v>3.29E-5</v>
      </c>
      <c r="M7" s="5"/>
      <c r="N7" s="23">
        <v>2</v>
      </c>
      <c r="O7" s="12">
        <v>0.14879999999999999</v>
      </c>
      <c r="P7" s="26">
        <v>1488</v>
      </c>
      <c r="Q7" s="4">
        <v>10000</v>
      </c>
      <c r="R7" s="35">
        <v>36660</v>
      </c>
      <c r="S7" s="39"/>
      <c r="T7" s="12">
        <v>8607</v>
      </c>
      <c r="U7" s="12">
        <v>788.4</v>
      </c>
      <c r="V7" s="12"/>
      <c r="W7" s="12">
        <v>0.23930000000000001</v>
      </c>
      <c r="X7" s="12"/>
      <c r="Y7" s="7">
        <v>3.902E-4</v>
      </c>
    </row>
    <row r="8" spans="1:25" x14ac:dyDescent="0.4">
      <c r="A8" s="23">
        <v>2.5</v>
      </c>
      <c r="B8" s="12">
        <v>0.08</v>
      </c>
      <c r="C8" s="26">
        <v>800</v>
      </c>
      <c r="D8" s="4">
        <v>10000</v>
      </c>
      <c r="E8" s="35">
        <v>7921</v>
      </c>
      <c r="F8" s="39"/>
      <c r="G8" s="12">
        <v>280.8</v>
      </c>
      <c r="H8" s="12">
        <v>28.62</v>
      </c>
      <c r="I8" s="12"/>
      <c r="J8" s="12">
        <v>0.38790000000000002</v>
      </c>
      <c r="K8" s="12"/>
      <c r="L8" s="7">
        <v>3.18E-5</v>
      </c>
      <c r="M8" s="5"/>
      <c r="N8" s="23">
        <v>2.5</v>
      </c>
      <c r="O8" s="12">
        <v>6.8199999999999997E-2</v>
      </c>
      <c r="P8" s="26">
        <v>682</v>
      </c>
      <c r="Q8" s="4">
        <v>10000</v>
      </c>
      <c r="R8" s="35">
        <v>30950</v>
      </c>
      <c r="S8" s="39"/>
      <c r="T8" s="12">
        <v>6924</v>
      </c>
      <c r="U8" s="12">
        <v>634.6</v>
      </c>
      <c r="V8" s="12"/>
      <c r="W8" s="12">
        <v>0.38790000000000002</v>
      </c>
      <c r="X8" s="12"/>
      <c r="Y8" s="7">
        <v>1.66E-4</v>
      </c>
    </row>
    <row r="9" spans="1:25" x14ac:dyDescent="0.4">
      <c r="A9" s="23">
        <v>3</v>
      </c>
      <c r="B9" s="12">
        <v>3.2599999999999997E-2</v>
      </c>
      <c r="C9" s="26">
        <v>326</v>
      </c>
      <c r="D9" s="4">
        <v>10000</v>
      </c>
      <c r="E9" s="35">
        <v>7794</v>
      </c>
      <c r="F9" s="39"/>
      <c r="G9" s="12">
        <v>212</v>
      </c>
      <c r="H9" s="12">
        <v>21.76</v>
      </c>
      <c r="I9" s="12"/>
      <c r="J9" s="12">
        <v>0.54069999999999996</v>
      </c>
      <c r="K9" s="12"/>
      <c r="L9" s="7">
        <v>3.0599999999999998E-5</v>
      </c>
      <c r="N9" s="23">
        <v>3</v>
      </c>
      <c r="O9" s="12">
        <v>2.5100000000000001E-2</v>
      </c>
      <c r="P9" s="26">
        <v>251</v>
      </c>
      <c r="Q9" s="4">
        <v>10000</v>
      </c>
      <c r="R9" s="35">
        <v>25070</v>
      </c>
      <c r="S9" s="39"/>
      <c r="T9" s="12">
        <v>5194</v>
      </c>
      <c r="U9" s="12">
        <v>476.4</v>
      </c>
      <c r="V9" s="12"/>
      <c r="W9" s="12">
        <v>0.54079999999999995</v>
      </c>
      <c r="X9" s="12"/>
      <c r="Y9" s="7">
        <v>1.9660000000000001E-4</v>
      </c>
    </row>
    <row r="10" spans="1:25" x14ac:dyDescent="0.4">
      <c r="A10" s="23">
        <v>3.5</v>
      </c>
      <c r="B10" s="12">
        <v>1.069E-2</v>
      </c>
      <c r="C10" s="4">
        <v>200</v>
      </c>
      <c r="D10" s="26">
        <v>18712</v>
      </c>
      <c r="E10" s="35">
        <v>7649</v>
      </c>
      <c r="F10" s="39"/>
      <c r="G10" s="12">
        <v>139.19999999999999</v>
      </c>
      <c r="H10" s="12">
        <v>14.48</v>
      </c>
      <c r="I10" s="12"/>
      <c r="J10" s="12">
        <v>0.70269999999999999</v>
      </c>
      <c r="K10" s="12"/>
      <c r="L10" s="7">
        <v>5.537E-5</v>
      </c>
      <c r="M10" s="5"/>
      <c r="N10" s="23">
        <v>3.5</v>
      </c>
      <c r="O10" s="12">
        <v>7.5160000000000001E-3</v>
      </c>
      <c r="P10" s="4">
        <v>200</v>
      </c>
      <c r="Q10" s="26">
        <v>26609</v>
      </c>
      <c r="R10" s="35">
        <v>18760</v>
      </c>
      <c r="S10" s="39"/>
      <c r="T10" s="12">
        <v>3343</v>
      </c>
      <c r="U10" s="12">
        <v>306.89999999999998</v>
      </c>
      <c r="V10" s="12"/>
      <c r="W10" s="12">
        <v>0.7046</v>
      </c>
      <c r="X10" s="12"/>
      <c r="Y10" s="7">
        <v>1.316E-4</v>
      </c>
    </row>
    <row r="11" spans="1:25" x14ac:dyDescent="0.4">
      <c r="A11" s="23">
        <v>4</v>
      </c>
      <c r="B11" s="12">
        <v>2.8410000000000002E-3</v>
      </c>
      <c r="C11" s="4">
        <v>200</v>
      </c>
      <c r="D11" s="26">
        <v>70400</v>
      </c>
      <c r="E11" s="37">
        <v>7536</v>
      </c>
      <c r="F11" s="39"/>
      <c r="G11" s="12">
        <v>78.58</v>
      </c>
      <c r="H11" s="12">
        <v>8.4749999999999996</v>
      </c>
      <c r="I11" s="12"/>
      <c r="J11" s="12">
        <v>0.83560000000000001</v>
      </c>
      <c r="K11" s="12"/>
      <c r="L11" s="52">
        <v>4.7330000000000003E-5</v>
      </c>
      <c r="M11" s="5"/>
      <c r="N11" s="23">
        <v>4</v>
      </c>
      <c r="O11" s="12">
        <v>2.0240000000000002E-3</v>
      </c>
      <c r="P11" s="4">
        <v>200</v>
      </c>
      <c r="Q11" s="26">
        <v>98800</v>
      </c>
      <c r="R11" s="37">
        <v>13750</v>
      </c>
      <c r="S11" s="39"/>
      <c r="T11" s="12">
        <v>1871</v>
      </c>
      <c r="U11" s="12">
        <v>172.1</v>
      </c>
      <c r="V11" s="12"/>
      <c r="W11" s="12">
        <v>0.83479999999999999</v>
      </c>
      <c r="X11" s="12"/>
      <c r="Y11" s="52">
        <v>7.9170000000000003E-5</v>
      </c>
    </row>
    <row r="12" spans="1:25" x14ac:dyDescent="0.4">
      <c r="A12" s="23">
        <v>4.5</v>
      </c>
      <c r="B12" s="12">
        <v>7.1219999999999996E-4</v>
      </c>
      <c r="C12" s="4">
        <v>200</v>
      </c>
      <c r="D12" s="26">
        <v>280831</v>
      </c>
      <c r="E12" s="35">
        <v>7457</v>
      </c>
      <c r="F12" s="39"/>
      <c r="G12" s="12">
        <v>37.72</v>
      </c>
      <c r="H12" s="12">
        <v>4.4379999999999997</v>
      </c>
      <c r="I12" s="12"/>
      <c r="J12" s="12">
        <v>0.92490000000000006</v>
      </c>
      <c r="K12" s="12"/>
      <c r="L12" s="7">
        <v>6.4690000000000006E-5</v>
      </c>
      <c r="M12" s="5"/>
      <c r="N12" s="23">
        <v>4.5</v>
      </c>
      <c r="O12" s="12">
        <v>3.6069999999999999E-4</v>
      </c>
      <c r="P12" s="4">
        <v>200</v>
      </c>
      <c r="Q12" s="26">
        <v>554531</v>
      </c>
      <c r="R12" s="35">
        <v>10300</v>
      </c>
      <c r="S12" s="39"/>
      <c r="T12" s="12">
        <v>855.8</v>
      </c>
      <c r="U12" s="12">
        <v>79.14</v>
      </c>
      <c r="V12" s="12"/>
      <c r="W12" s="12">
        <v>0.92459999999999998</v>
      </c>
      <c r="X12" s="12"/>
      <c r="Y12" s="7">
        <v>5.185E-5</v>
      </c>
    </row>
    <row r="13" spans="1:25" x14ac:dyDescent="0.4">
      <c r="A13" s="23">
        <v>5</v>
      </c>
      <c r="B13" s="12">
        <v>1.426E-4</v>
      </c>
      <c r="C13" s="4">
        <v>200</v>
      </c>
      <c r="D13" s="26">
        <v>1402880</v>
      </c>
      <c r="E13" s="37">
        <v>7418</v>
      </c>
      <c r="F13" s="39"/>
      <c r="G13" s="12">
        <v>15.58</v>
      </c>
      <c r="H13" s="12">
        <v>2.2789999999999999</v>
      </c>
      <c r="I13" s="12"/>
      <c r="J13" s="12">
        <v>0.97230000000000005</v>
      </c>
      <c r="K13" s="12"/>
      <c r="L13" s="52">
        <v>3.7830000000000002E-5</v>
      </c>
      <c r="M13" s="5"/>
      <c r="N13" s="23">
        <v>5</v>
      </c>
      <c r="O13" s="12">
        <v>6.1149999999999996E-5</v>
      </c>
      <c r="P13" s="4">
        <v>200</v>
      </c>
      <c r="Q13" s="26">
        <v>3270757</v>
      </c>
      <c r="R13" s="37">
        <v>8460</v>
      </c>
      <c r="S13" s="39"/>
      <c r="T13" s="12">
        <v>315.8</v>
      </c>
      <c r="U13" s="12">
        <v>29.7</v>
      </c>
      <c r="V13" s="12"/>
      <c r="W13" s="12">
        <v>0.97230000000000005</v>
      </c>
      <c r="X13" s="12"/>
      <c r="Y13" s="52">
        <v>4.2549999999999997E-5</v>
      </c>
    </row>
    <row r="14" spans="1:25" x14ac:dyDescent="0.4">
      <c r="A14" s="23">
        <v>5.5</v>
      </c>
      <c r="B14" s="12">
        <v>1.6439999999999998E-5</v>
      </c>
      <c r="C14" s="4">
        <v>200</v>
      </c>
      <c r="D14" s="26">
        <v>12167401</v>
      </c>
      <c r="E14" s="35">
        <v>7401</v>
      </c>
      <c r="F14" s="39"/>
      <c r="G14" s="12">
        <v>5.9660000000000002</v>
      </c>
      <c r="H14" s="12">
        <v>1.37</v>
      </c>
      <c r="I14" s="12"/>
      <c r="J14" s="12">
        <v>0.99209999999999998</v>
      </c>
      <c r="K14" s="12"/>
      <c r="L14" s="7">
        <v>4.3859999999999997E-5</v>
      </c>
      <c r="M14" s="5"/>
      <c r="N14" s="23">
        <v>5.5</v>
      </c>
      <c r="O14" s="12">
        <v>6.8900000000000001E-6</v>
      </c>
      <c r="P14" s="4">
        <v>200</v>
      </c>
      <c r="Q14" s="26">
        <v>29027630</v>
      </c>
      <c r="R14" s="35">
        <v>7699</v>
      </c>
      <c r="S14" s="39"/>
      <c r="T14" s="12">
        <v>91.88</v>
      </c>
      <c r="U14" s="12">
        <v>9.2170000000000005</v>
      </c>
      <c r="V14" s="12"/>
      <c r="W14" s="12">
        <v>0.99209999999999998</v>
      </c>
      <c r="X14" s="12"/>
      <c r="Y14" s="7">
        <v>3.6520000000000003E-5</v>
      </c>
    </row>
    <row r="15" spans="1:25" ht="14.25" thickBot="1" x14ac:dyDescent="0.45">
      <c r="A15" s="24">
        <v>6</v>
      </c>
      <c r="B15" s="8">
        <v>1.68E-6</v>
      </c>
      <c r="C15" s="27">
        <v>84</v>
      </c>
      <c r="D15" s="9">
        <v>50000000</v>
      </c>
      <c r="E15" s="38">
        <v>7395</v>
      </c>
      <c r="F15" s="15"/>
      <c r="G15" s="8">
        <v>2.6640000000000001</v>
      </c>
      <c r="H15" s="8">
        <v>1.083</v>
      </c>
      <c r="I15" s="8"/>
      <c r="J15" s="8">
        <v>0.99829999999999997</v>
      </c>
      <c r="K15" s="8"/>
      <c r="L15" s="53">
        <v>3.8160000000000001E-5</v>
      </c>
      <c r="M15" s="5"/>
      <c r="N15" s="24">
        <v>6</v>
      </c>
      <c r="O15" s="8">
        <v>7.0220000000000003E-7</v>
      </c>
      <c r="P15" s="27">
        <v>200</v>
      </c>
      <c r="Q15" s="9">
        <v>284835575</v>
      </c>
      <c r="R15" s="38">
        <v>7459</v>
      </c>
      <c r="S15" s="15"/>
      <c r="T15" s="8">
        <v>21.17</v>
      </c>
      <c r="U15" s="8">
        <v>2.7730000000000001</v>
      </c>
      <c r="V15" s="8"/>
      <c r="W15" s="8">
        <v>0.99829999999999997</v>
      </c>
      <c r="X15" s="8"/>
      <c r="Y15" s="53">
        <v>3.1900000000000003E-5</v>
      </c>
    </row>
    <row r="16" spans="1:25" x14ac:dyDescent="0.4">
      <c r="F16" s="5"/>
      <c r="I16" s="5"/>
      <c r="J16" s="5"/>
      <c r="K16" s="5"/>
      <c r="L16" s="5"/>
      <c r="M16" s="5"/>
    </row>
    <row r="17" spans="1:26" ht="14.25" thickBot="1" x14ac:dyDescent="0.45">
      <c r="A17" t="s">
        <v>76</v>
      </c>
      <c r="N17" t="s">
        <v>28</v>
      </c>
    </row>
    <row r="18" spans="1:26" x14ac:dyDescent="0.4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M18" s="104" t="s">
        <v>77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  <c r="Z18" s="104" t="s">
        <v>77</v>
      </c>
    </row>
    <row r="19" spans="1:26" x14ac:dyDescent="0.4">
      <c r="A19" s="23">
        <v>0</v>
      </c>
      <c r="B19" s="12">
        <v>0.75380000000000003</v>
      </c>
      <c r="C19" s="26">
        <v>7538</v>
      </c>
      <c r="D19" s="4">
        <v>10000</v>
      </c>
      <c r="E19" s="12"/>
      <c r="F19" s="12">
        <v>94440</v>
      </c>
      <c r="G19" s="75">
        <v>48.98</v>
      </c>
      <c r="H19" s="12">
        <v>30390</v>
      </c>
      <c r="I19" s="12">
        <v>7.9160000000000004</v>
      </c>
      <c r="J19" s="12">
        <v>1.7000000000000001E-2</v>
      </c>
      <c r="K19" s="12">
        <v>1.5E-3</v>
      </c>
      <c r="L19" s="7">
        <v>1.848E-3</v>
      </c>
      <c r="M19" s="104"/>
      <c r="N19" s="23">
        <v>0</v>
      </c>
      <c r="O19" s="12">
        <v>0.75380000000000003</v>
      </c>
      <c r="P19" s="26">
        <v>7538</v>
      </c>
      <c r="Q19" s="4">
        <v>10000</v>
      </c>
      <c r="R19" s="35">
        <v>180800</v>
      </c>
      <c r="S19" s="39">
        <v>1770</v>
      </c>
      <c r="T19" s="75">
        <v>48.98</v>
      </c>
      <c r="U19" s="12">
        <v>30390</v>
      </c>
      <c r="V19" s="12">
        <v>7.9160000000000004</v>
      </c>
      <c r="W19" s="12">
        <v>1.7000000000000001E-2</v>
      </c>
      <c r="X19" s="12">
        <v>1.5E-3</v>
      </c>
      <c r="Y19" s="7">
        <v>6.3869999999999997E-4</v>
      </c>
      <c r="Z19" s="104"/>
    </row>
    <row r="20" spans="1:26" x14ac:dyDescent="0.4">
      <c r="A20" s="23">
        <v>0.5</v>
      </c>
      <c r="B20" s="12">
        <v>0.62319999999999998</v>
      </c>
      <c r="C20" s="26">
        <v>6232</v>
      </c>
      <c r="D20" s="4">
        <v>10000</v>
      </c>
      <c r="E20" s="12"/>
      <c r="F20" s="12">
        <v>92740</v>
      </c>
      <c r="G20" s="75">
        <v>49.18</v>
      </c>
      <c r="H20" s="12">
        <v>29830</v>
      </c>
      <c r="I20" s="12">
        <v>7.9710000000000001</v>
      </c>
      <c r="J20" s="12">
        <v>3.5000000000000003E-2</v>
      </c>
      <c r="K20" s="12">
        <v>1.8E-3</v>
      </c>
      <c r="L20" s="7">
        <v>1.8129999999999999E-3</v>
      </c>
      <c r="N20" s="23">
        <v>0.5</v>
      </c>
      <c r="O20" s="12">
        <v>0.62319999999999998</v>
      </c>
      <c r="P20" s="26">
        <v>6232</v>
      </c>
      <c r="Q20" s="4">
        <v>10000</v>
      </c>
      <c r="R20" s="35">
        <v>177500</v>
      </c>
      <c r="S20" s="39">
        <v>1770</v>
      </c>
      <c r="T20" s="75">
        <v>49.18</v>
      </c>
      <c r="U20" s="12">
        <v>29830</v>
      </c>
      <c r="V20" s="12">
        <v>7.9710000000000001</v>
      </c>
      <c r="W20" s="12">
        <v>3.5000000000000003E-2</v>
      </c>
      <c r="X20" s="12">
        <v>1.8E-3</v>
      </c>
      <c r="Y20" s="7">
        <v>6.6549999999999997E-4</v>
      </c>
    </row>
    <row r="21" spans="1:26" x14ac:dyDescent="0.4">
      <c r="A21" s="23">
        <v>1</v>
      </c>
      <c r="B21" s="12">
        <v>0.48480000000000001</v>
      </c>
      <c r="C21" s="26">
        <v>4848</v>
      </c>
      <c r="D21" s="4">
        <v>10000</v>
      </c>
      <c r="E21" s="12"/>
      <c r="F21" s="12">
        <v>89230</v>
      </c>
      <c r="G21" s="75">
        <v>48.66</v>
      </c>
      <c r="H21" s="12">
        <v>28680</v>
      </c>
      <c r="I21" s="12">
        <v>7.9050000000000002</v>
      </c>
      <c r="J21" s="12">
        <v>7.2400000000000006E-2</v>
      </c>
      <c r="K21" s="12">
        <v>8.9999999999999998E-4</v>
      </c>
      <c r="L21" s="7">
        <v>1.7390000000000001E-3</v>
      </c>
      <c r="N21" s="23">
        <v>1</v>
      </c>
      <c r="O21" s="12">
        <v>0.48480000000000001</v>
      </c>
      <c r="P21" s="26">
        <v>4848</v>
      </c>
      <c r="Q21" s="4">
        <v>10000</v>
      </c>
      <c r="R21" s="35">
        <v>170700</v>
      </c>
      <c r="S21" s="39">
        <v>1770</v>
      </c>
      <c r="T21" s="75">
        <v>48.66</v>
      </c>
      <c r="U21" s="12">
        <v>28680</v>
      </c>
      <c r="V21" s="12">
        <v>7.9050000000000002</v>
      </c>
      <c r="W21" s="12">
        <v>7.2400000000000006E-2</v>
      </c>
      <c r="X21" s="12">
        <v>8.9999999999999998E-4</v>
      </c>
      <c r="Y21" s="7">
        <v>6.512E-4</v>
      </c>
    </row>
    <row r="22" spans="1:26" x14ac:dyDescent="0.4">
      <c r="A22" s="23">
        <v>1.5</v>
      </c>
      <c r="B22" s="12">
        <v>0.33</v>
      </c>
      <c r="C22" s="26">
        <v>3300</v>
      </c>
      <c r="D22" s="4">
        <v>10000</v>
      </c>
      <c r="E22" s="12"/>
      <c r="F22" s="12">
        <v>82570</v>
      </c>
      <c r="G22" s="75">
        <v>46.08</v>
      </c>
      <c r="H22" s="12">
        <v>26490</v>
      </c>
      <c r="I22" s="12">
        <v>7.5090000000000003</v>
      </c>
      <c r="J22" s="12">
        <v>0.14319999999999999</v>
      </c>
      <c r="K22" s="12">
        <v>1.1000000000000001E-3</v>
      </c>
      <c r="L22" s="7">
        <v>1.6050000000000001E-3</v>
      </c>
      <c r="N22" s="23">
        <v>1.5</v>
      </c>
      <c r="O22" s="12">
        <v>0.33</v>
      </c>
      <c r="P22" s="26">
        <v>3300</v>
      </c>
      <c r="Q22" s="4">
        <v>10000</v>
      </c>
      <c r="R22" s="35">
        <v>157800</v>
      </c>
      <c r="S22" s="39">
        <v>1770</v>
      </c>
      <c r="T22" s="75">
        <v>46.08</v>
      </c>
      <c r="U22" s="12">
        <v>26490</v>
      </c>
      <c r="V22" s="12">
        <v>7.5090000000000003</v>
      </c>
      <c r="W22" s="12">
        <v>0.14319999999999999</v>
      </c>
      <c r="X22" s="12">
        <v>1.1000000000000001E-3</v>
      </c>
      <c r="Y22" s="7">
        <v>6.713E-4</v>
      </c>
    </row>
    <row r="23" spans="1:26" x14ac:dyDescent="0.4">
      <c r="A23" s="23">
        <v>2</v>
      </c>
      <c r="B23" s="12">
        <v>0.19400000000000001</v>
      </c>
      <c r="C23" s="26">
        <v>1940</v>
      </c>
      <c r="D23" s="4">
        <v>10000</v>
      </c>
      <c r="E23" s="12"/>
      <c r="F23" s="12">
        <v>73530</v>
      </c>
      <c r="G23" s="75">
        <v>41.46</v>
      </c>
      <c r="H23" s="12">
        <v>23520</v>
      </c>
      <c r="I23" s="12">
        <v>6.78</v>
      </c>
      <c r="J23" s="12">
        <v>0.23930000000000001</v>
      </c>
      <c r="K23" s="12">
        <v>4.0000000000000002E-4</v>
      </c>
      <c r="L23" s="7">
        <v>1.4300000000000001E-3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140200</v>
      </c>
      <c r="S23" s="39">
        <v>1770</v>
      </c>
      <c r="T23" s="75">
        <v>41.46</v>
      </c>
      <c r="U23" s="12">
        <v>23520</v>
      </c>
      <c r="V23" s="12">
        <v>6.78</v>
      </c>
      <c r="W23" s="12">
        <v>0.23930000000000001</v>
      </c>
      <c r="X23" s="12">
        <v>4.0000000000000002E-4</v>
      </c>
      <c r="Y23" s="7">
        <v>5.1920000000000004E-4</v>
      </c>
    </row>
    <row r="24" spans="1:26" x14ac:dyDescent="0.4">
      <c r="A24" s="23">
        <v>2.5</v>
      </c>
      <c r="B24" s="12">
        <v>9.5899999999999999E-2</v>
      </c>
      <c r="C24" s="26">
        <v>959</v>
      </c>
      <c r="D24" s="4">
        <v>10000</v>
      </c>
      <c r="E24" s="12"/>
      <c r="F24" s="12">
        <v>59550</v>
      </c>
      <c r="G24" s="75">
        <v>34.200000000000003</v>
      </c>
      <c r="H24" s="12">
        <v>18920</v>
      </c>
      <c r="I24" s="12">
        <v>5.6550000000000002</v>
      </c>
      <c r="J24" s="12">
        <v>0.38790000000000002</v>
      </c>
      <c r="K24" s="12">
        <v>2.9999999999999997E-4</v>
      </c>
      <c r="L24" s="7">
        <v>1.1559999999999999E-3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113000</v>
      </c>
      <c r="S24" s="39">
        <v>1770</v>
      </c>
      <c r="T24" s="75">
        <v>34.200000000000003</v>
      </c>
      <c r="U24" s="12">
        <v>18920</v>
      </c>
      <c r="V24" s="12">
        <v>5.6550000000000002</v>
      </c>
      <c r="W24" s="12">
        <v>0.38790000000000002</v>
      </c>
      <c r="X24" s="12">
        <v>2.9999999999999997E-4</v>
      </c>
      <c r="Y24" s="7">
        <v>4.4440000000000001E-4</v>
      </c>
    </row>
    <row r="25" spans="1:26" x14ac:dyDescent="0.4">
      <c r="A25" s="23">
        <v>3</v>
      </c>
      <c r="B25" s="12">
        <v>3.9100000000000003E-2</v>
      </c>
      <c r="C25" s="26">
        <v>391</v>
      </c>
      <c r="D25" s="4">
        <v>10000</v>
      </c>
      <c r="E25" s="12"/>
      <c r="F25" s="12">
        <v>45170</v>
      </c>
      <c r="G25" s="75">
        <v>26.65</v>
      </c>
      <c r="H25" s="12">
        <v>14200</v>
      </c>
      <c r="I25" s="12">
        <v>4.4720000000000004</v>
      </c>
      <c r="J25" s="12">
        <v>0.54079999999999995</v>
      </c>
      <c r="K25" s="12">
        <v>0</v>
      </c>
      <c r="L25" s="7">
        <v>8.7200000000000005E-4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85070</v>
      </c>
      <c r="S25" s="39">
        <v>1770</v>
      </c>
      <c r="T25" s="75">
        <v>26.65</v>
      </c>
      <c r="U25" s="12">
        <v>14200</v>
      </c>
      <c r="V25" s="12">
        <v>4.4720000000000004</v>
      </c>
      <c r="W25" s="12">
        <v>0.54079999999999995</v>
      </c>
      <c r="X25" s="12">
        <v>0</v>
      </c>
      <c r="Y25" s="7">
        <v>3.2390000000000001E-4</v>
      </c>
    </row>
    <row r="26" spans="1:26" x14ac:dyDescent="0.4">
      <c r="A26" s="23">
        <v>3.5</v>
      </c>
      <c r="B26" s="12">
        <v>1.234E-2</v>
      </c>
      <c r="C26" s="4">
        <v>200</v>
      </c>
      <c r="D26" s="26">
        <v>16211</v>
      </c>
      <c r="E26" s="12"/>
      <c r="F26" s="12">
        <v>30020</v>
      </c>
      <c r="G26" s="75">
        <v>18.73</v>
      </c>
      <c r="H26" s="12">
        <v>9221</v>
      </c>
      <c r="I26" s="12">
        <v>3.266</v>
      </c>
      <c r="J26" s="12">
        <v>0.70179999999999998</v>
      </c>
      <c r="K26" s="12">
        <v>0</v>
      </c>
      <c r="L26" s="7">
        <v>5.7680000000000003E-4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55640</v>
      </c>
      <c r="S26" s="39">
        <v>1770</v>
      </c>
      <c r="T26" s="75">
        <v>18.73</v>
      </c>
      <c r="U26" s="12">
        <v>9221</v>
      </c>
      <c r="V26" s="12">
        <v>3.266</v>
      </c>
      <c r="W26" s="12">
        <v>0.70179999999999998</v>
      </c>
      <c r="X26" s="12">
        <v>0</v>
      </c>
      <c r="Y26" s="7">
        <v>2.5300000000000002E-4</v>
      </c>
    </row>
    <row r="27" spans="1:26" x14ac:dyDescent="0.4">
      <c r="A27" s="23">
        <v>4</v>
      </c>
      <c r="B27" s="12">
        <v>3.0370000000000002E-3</v>
      </c>
      <c r="C27" s="4">
        <v>200</v>
      </c>
      <c r="D27" s="26">
        <v>65853</v>
      </c>
      <c r="E27" s="12"/>
      <c r="F27" s="37">
        <v>17460</v>
      </c>
      <c r="G27" s="75">
        <v>11.71</v>
      </c>
      <c r="H27" s="12">
        <v>5096</v>
      </c>
      <c r="I27" s="12">
        <v>2.218</v>
      </c>
      <c r="J27" s="12">
        <v>0.83520000000000005</v>
      </c>
      <c r="K27" s="12">
        <v>0</v>
      </c>
      <c r="L27" s="52">
        <v>3.322E-4</v>
      </c>
      <c r="M27" s="40">
        <f>L27-0.0000278</f>
        <v>3.0439999999999997E-4</v>
      </c>
      <c r="N27" s="23">
        <v>4</v>
      </c>
      <c r="O27" s="12">
        <v>3.0370000000000002E-3</v>
      </c>
      <c r="P27" s="4">
        <v>200</v>
      </c>
      <c r="Q27" s="26">
        <v>65853</v>
      </c>
      <c r="R27" s="37">
        <v>31250</v>
      </c>
      <c r="S27" s="39">
        <v>1770</v>
      </c>
      <c r="T27" s="75">
        <v>11.71</v>
      </c>
      <c r="U27" s="12">
        <v>5096</v>
      </c>
      <c r="V27" s="12">
        <v>2.218</v>
      </c>
      <c r="W27" s="12">
        <v>0.83520000000000005</v>
      </c>
      <c r="X27" s="12">
        <v>0</v>
      </c>
      <c r="Y27" s="52">
        <v>1.5359999999999999E-4</v>
      </c>
      <c r="Z27" s="40">
        <f>Y27-0.0000373</f>
        <v>1.1629999999999999E-4</v>
      </c>
    </row>
    <row r="28" spans="1:26" x14ac:dyDescent="0.4">
      <c r="A28" s="23">
        <v>4.5</v>
      </c>
      <c r="B28" s="12">
        <v>6.6819999999999998E-4</v>
      </c>
      <c r="C28" s="4">
        <v>200</v>
      </c>
      <c r="D28" s="26">
        <v>299330</v>
      </c>
      <c r="E28" s="12"/>
      <c r="F28" s="12">
        <v>9035</v>
      </c>
      <c r="G28" s="75">
        <v>6.8689999999999998</v>
      </c>
      <c r="H28" s="12">
        <v>2326</v>
      </c>
      <c r="I28" s="12">
        <v>1.544</v>
      </c>
      <c r="J28" s="12">
        <v>0.92479999999999996</v>
      </c>
      <c r="K28" s="12">
        <v>0</v>
      </c>
      <c r="L28" s="7">
        <v>1.6660000000000001E-4</v>
      </c>
      <c r="N28" s="23">
        <v>4.5</v>
      </c>
      <c r="O28" s="12">
        <v>6.6819999999999998E-4</v>
      </c>
      <c r="P28" s="4">
        <v>200</v>
      </c>
      <c r="Q28" s="26">
        <v>299330</v>
      </c>
      <c r="R28" s="35">
        <v>14880</v>
      </c>
      <c r="S28" s="39">
        <v>1770</v>
      </c>
      <c r="T28" s="75">
        <v>6.8689999999999998</v>
      </c>
      <c r="U28" s="12">
        <v>2326</v>
      </c>
      <c r="V28" s="12">
        <v>1.544</v>
      </c>
      <c r="W28" s="12">
        <v>0.92479999999999996</v>
      </c>
      <c r="X28" s="12">
        <v>0</v>
      </c>
      <c r="Y28" s="7">
        <v>1.055E-4</v>
      </c>
    </row>
    <row r="29" spans="1:26" x14ac:dyDescent="0.4">
      <c r="A29" s="23">
        <v>5</v>
      </c>
      <c r="B29" s="12">
        <v>1.065E-4</v>
      </c>
      <c r="C29" s="4">
        <v>200</v>
      </c>
      <c r="D29" s="26">
        <v>1877102</v>
      </c>
      <c r="E29" s="12"/>
      <c r="F29" s="37">
        <v>4568</v>
      </c>
      <c r="G29" s="75">
        <v>4.0750000000000002</v>
      </c>
      <c r="H29" s="12">
        <v>858</v>
      </c>
      <c r="I29" s="12">
        <v>1.1970000000000001</v>
      </c>
      <c r="J29" s="12">
        <v>0.97230000000000005</v>
      </c>
      <c r="K29" s="12">
        <v>0</v>
      </c>
      <c r="L29" s="52">
        <v>7.9040000000000002E-5</v>
      </c>
      <c r="M29" s="40">
        <f>L29-0.0000278</f>
        <v>5.1240000000000004E-5</v>
      </c>
      <c r="N29" s="23">
        <v>5</v>
      </c>
      <c r="O29" s="12">
        <v>1.065E-4</v>
      </c>
      <c r="P29" s="4">
        <v>200</v>
      </c>
      <c r="Q29" s="26">
        <v>1877102</v>
      </c>
      <c r="R29" s="37">
        <v>6206</v>
      </c>
      <c r="S29" s="39">
        <v>1770</v>
      </c>
      <c r="T29" s="75">
        <v>4.0750000000000002</v>
      </c>
      <c r="U29" s="12">
        <v>858</v>
      </c>
      <c r="V29" s="12">
        <v>1.1970000000000001</v>
      </c>
      <c r="W29" s="12">
        <v>0.97230000000000005</v>
      </c>
      <c r="X29" s="12">
        <v>0</v>
      </c>
      <c r="Y29" s="52">
        <v>7.5530000000000004E-5</v>
      </c>
      <c r="Z29" s="40">
        <f>Y29-0.0000373</f>
        <v>3.8230000000000005E-5</v>
      </c>
    </row>
    <row r="30" spans="1:26" x14ac:dyDescent="0.4">
      <c r="A30" s="23">
        <v>5.5</v>
      </c>
      <c r="B30" s="12">
        <v>1.1219999999999999E-5</v>
      </c>
      <c r="C30" s="4">
        <v>200</v>
      </c>
      <c r="D30" s="26">
        <v>17827013</v>
      </c>
      <c r="E30" s="12"/>
      <c r="F30" s="12">
        <v>2705</v>
      </c>
      <c r="G30" s="75">
        <v>2.6309999999999998</v>
      </c>
      <c r="H30" s="12">
        <v>245.8</v>
      </c>
      <c r="I30" s="12">
        <v>1.056</v>
      </c>
      <c r="J30" s="12">
        <v>0.99209999999999998</v>
      </c>
      <c r="K30" s="12">
        <v>5.6090000000000001E-8</v>
      </c>
      <c r="L30" s="7">
        <v>4.2700000000000001E-5</v>
      </c>
      <c r="N30" s="23">
        <v>5.5</v>
      </c>
      <c r="O30" s="12">
        <v>1.1219999999999999E-5</v>
      </c>
      <c r="P30" s="4">
        <v>200</v>
      </c>
      <c r="Q30" s="26">
        <v>17827013</v>
      </c>
      <c r="R30" s="35">
        <v>2587</v>
      </c>
      <c r="S30" s="39">
        <v>1770</v>
      </c>
      <c r="T30" s="75">
        <v>2.6309999999999998</v>
      </c>
      <c r="U30" s="12">
        <v>245.8</v>
      </c>
      <c r="V30" s="12">
        <v>1.056</v>
      </c>
      <c r="W30" s="12">
        <v>0.99209999999999998</v>
      </c>
      <c r="X30" s="12">
        <v>5.6090000000000001E-8</v>
      </c>
      <c r="Y30" s="7">
        <v>7.2910000000000005E-5</v>
      </c>
    </row>
    <row r="31" spans="1:26" ht="14.25" thickBot="1" x14ac:dyDescent="0.45">
      <c r="A31" s="24">
        <v>6</v>
      </c>
      <c r="B31" s="8">
        <v>1.1000000000000001E-6</v>
      </c>
      <c r="C31" s="27">
        <v>55</v>
      </c>
      <c r="D31" s="9">
        <v>50000000</v>
      </c>
      <c r="E31" s="8"/>
      <c r="F31" s="38">
        <v>2121</v>
      </c>
      <c r="G31" s="76">
        <v>1.917</v>
      </c>
      <c r="H31" s="8">
        <v>53.98</v>
      </c>
      <c r="I31" s="8">
        <v>1.012</v>
      </c>
      <c r="J31" s="8">
        <v>0.99829999999999997</v>
      </c>
      <c r="K31" s="8">
        <v>0</v>
      </c>
      <c r="L31" s="53">
        <v>3.133E-5</v>
      </c>
      <c r="M31" s="40">
        <f>L31-0.0000278</f>
        <v>3.5299999999999984E-6</v>
      </c>
      <c r="N31" s="24">
        <v>6</v>
      </c>
      <c r="O31" s="8">
        <v>1.1000000000000001E-6</v>
      </c>
      <c r="P31" s="27">
        <v>55</v>
      </c>
      <c r="Q31" s="9">
        <v>50000000</v>
      </c>
      <c r="R31" s="38">
        <v>1453</v>
      </c>
      <c r="S31" s="15">
        <v>1770</v>
      </c>
      <c r="T31" s="76">
        <v>1.917</v>
      </c>
      <c r="U31" s="8">
        <v>53.98</v>
      </c>
      <c r="V31" s="8">
        <v>1.012</v>
      </c>
      <c r="W31" s="8">
        <v>0.99829999999999997</v>
      </c>
      <c r="X31" s="8">
        <v>0</v>
      </c>
      <c r="Y31" s="53">
        <v>5.5550000000000002E-5</v>
      </c>
      <c r="Z31" s="40">
        <f>Y31-0.0000373</f>
        <v>1.8250000000000003E-5</v>
      </c>
    </row>
    <row r="33" spans="10:26" ht="14.25" thickBot="1" x14ac:dyDescent="0.45">
      <c r="N33" t="s">
        <v>91</v>
      </c>
      <c r="Q33" t="s">
        <v>132</v>
      </c>
    </row>
    <row r="34" spans="10:26" x14ac:dyDescent="0.4">
      <c r="J34" s="1" t="s">
        <v>58</v>
      </c>
      <c r="K34" s="2" t="s">
        <v>59</v>
      </c>
      <c r="L34" s="3"/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0:26" x14ac:dyDescent="0.4">
      <c r="J35" s="11"/>
      <c r="K35" s="4">
        <v>0</v>
      </c>
      <c r="L35" s="48">
        <v>1</v>
      </c>
      <c r="N35" s="23">
        <v>0</v>
      </c>
      <c r="O35" s="12">
        <v>0.76919999999999999</v>
      </c>
      <c r="P35" s="26">
        <v>7692</v>
      </c>
      <c r="Q35" s="4">
        <v>10000</v>
      </c>
      <c r="R35" s="35">
        <v>29090</v>
      </c>
      <c r="S35" s="39">
        <v>1770</v>
      </c>
      <c r="T35" s="12">
        <v>9.4339999999999993</v>
      </c>
      <c r="U35" s="12">
        <v>5204</v>
      </c>
      <c r="V35" s="12">
        <v>1.4450000000000001</v>
      </c>
      <c r="W35" s="12">
        <v>1.7000000000000001E-2</v>
      </c>
      <c r="X35" s="12">
        <v>0.23280000000000001</v>
      </c>
      <c r="Y35" s="7">
        <v>1.3579999999999999E-4</v>
      </c>
    </row>
    <row r="36" spans="10:26" x14ac:dyDescent="0.4">
      <c r="J36" s="11"/>
      <c r="K36" s="4">
        <v>1</v>
      </c>
      <c r="L36" s="48">
        <v>0</v>
      </c>
      <c r="N36" s="23">
        <v>0.5</v>
      </c>
      <c r="O36" s="12">
        <v>0.6401</v>
      </c>
      <c r="P36" s="26">
        <v>6401</v>
      </c>
      <c r="Q36" s="4">
        <v>10000</v>
      </c>
      <c r="R36" s="35">
        <v>28590</v>
      </c>
      <c r="S36" s="39">
        <v>1770</v>
      </c>
      <c r="T36" s="12">
        <v>9.9309999999999992</v>
      </c>
      <c r="U36" s="12">
        <v>5109</v>
      </c>
      <c r="V36" s="12">
        <v>1.528</v>
      </c>
      <c r="W36" s="12">
        <v>3.5000000000000003E-2</v>
      </c>
      <c r="X36" s="12">
        <v>0.1883</v>
      </c>
      <c r="Y36" s="7">
        <v>1.329E-4</v>
      </c>
    </row>
    <row r="37" spans="10:26" x14ac:dyDescent="0.4">
      <c r="J37" s="11"/>
      <c r="K37" s="4">
        <v>0</v>
      </c>
      <c r="L37" s="48">
        <v>2</v>
      </c>
      <c r="N37" s="23">
        <v>1</v>
      </c>
      <c r="O37" s="12">
        <v>0.50339999999999996</v>
      </c>
      <c r="P37" s="26">
        <v>5034</v>
      </c>
      <c r="Q37" s="4">
        <v>10000</v>
      </c>
      <c r="R37" s="35">
        <v>27540</v>
      </c>
      <c r="S37" s="39">
        <v>1770</v>
      </c>
      <c r="T37" s="12">
        <v>10.53</v>
      </c>
      <c r="U37" s="12">
        <v>4911</v>
      </c>
      <c r="V37" s="12">
        <v>1.637</v>
      </c>
      <c r="W37" s="12">
        <v>7.2400000000000006E-2</v>
      </c>
      <c r="X37" s="12">
        <v>0.1411</v>
      </c>
      <c r="Y37" s="7">
        <v>1.314E-4</v>
      </c>
    </row>
    <row r="38" spans="10:26" x14ac:dyDescent="0.4">
      <c r="J38" s="11"/>
      <c r="K38" s="4">
        <v>1</v>
      </c>
      <c r="L38" s="48">
        <v>1</v>
      </c>
      <c r="N38" s="23">
        <v>1.5</v>
      </c>
      <c r="O38" s="12">
        <v>0.34229999999999999</v>
      </c>
      <c r="P38" s="26">
        <v>3423</v>
      </c>
      <c r="Q38" s="4">
        <v>10000</v>
      </c>
      <c r="R38" s="35">
        <v>25530</v>
      </c>
      <c r="S38" s="39">
        <v>1770</v>
      </c>
      <c r="T38" s="12">
        <v>10.69</v>
      </c>
      <c r="U38" s="12">
        <v>4537</v>
      </c>
      <c r="V38" s="12">
        <v>1.6779999999999999</v>
      </c>
      <c r="W38" s="12">
        <v>0.14319999999999999</v>
      </c>
      <c r="X38" s="12">
        <v>9.6699999999999994E-2</v>
      </c>
      <c r="Y38" s="7">
        <v>1.271E-4</v>
      </c>
    </row>
    <row r="39" spans="10:26" x14ac:dyDescent="0.4">
      <c r="J39" s="11"/>
      <c r="K39" s="4">
        <v>0</v>
      </c>
      <c r="L39" s="48">
        <v>3</v>
      </c>
      <c r="N39" s="23">
        <v>2</v>
      </c>
      <c r="O39" s="12">
        <v>0.2054</v>
      </c>
      <c r="P39" s="26">
        <v>2054</v>
      </c>
      <c r="Q39" s="4">
        <v>10000</v>
      </c>
      <c r="R39" s="35">
        <v>22790</v>
      </c>
      <c r="S39" s="39">
        <v>1770</v>
      </c>
      <c r="T39" s="12">
        <v>10.5</v>
      </c>
      <c r="U39" s="12">
        <v>4028</v>
      </c>
      <c r="V39" s="12">
        <v>1.673</v>
      </c>
      <c r="W39" s="12">
        <v>0.23930000000000001</v>
      </c>
      <c r="X39" s="12">
        <v>5.4699999999999999E-2</v>
      </c>
      <c r="Y39" s="7">
        <v>1.166E-4</v>
      </c>
    </row>
    <row r="40" spans="10:26" x14ac:dyDescent="0.4">
      <c r="J40" s="11"/>
      <c r="K40" s="4">
        <v>1</v>
      </c>
      <c r="L40" s="48">
        <v>2</v>
      </c>
      <c r="N40" s="23">
        <v>2.5</v>
      </c>
      <c r="O40" s="12">
        <v>0.1023</v>
      </c>
      <c r="P40" s="26">
        <v>1023</v>
      </c>
      <c r="Q40" s="4">
        <v>10000</v>
      </c>
      <c r="R40" s="35">
        <v>18570</v>
      </c>
      <c r="S40" s="39">
        <v>1770</v>
      </c>
      <c r="T40" s="12">
        <v>9.59</v>
      </c>
      <c r="U40" s="12">
        <v>3242</v>
      </c>
      <c r="V40" s="12">
        <v>1.581</v>
      </c>
      <c r="W40" s="12">
        <v>0.38790000000000002</v>
      </c>
      <c r="X40" s="12">
        <v>2.53E-2</v>
      </c>
      <c r="Y40" s="7">
        <v>1.011E-4</v>
      </c>
    </row>
    <row r="41" spans="10:26" ht="14.25" thickBot="1" x14ac:dyDescent="0.45">
      <c r="J41" s="13"/>
      <c r="K41" s="9">
        <v>2</v>
      </c>
      <c r="L41" s="29">
        <v>0</v>
      </c>
      <c r="N41" s="23">
        <v>3</v>
      </c>
      <c r="O41" s="12">
        <v>4.2700000000000002E-2</v>
      </c>
      <c r="P41" s="26">
        <v>427</v>
      </c>
      <c r="Q41" s="4">
        <v>10000</v>
      </c>
      <c r="R41" s="35">
        <v>14220</v>
      </c>
      <c r="S41" s="39">
        <v>1770</v>
      </c>
      <c r="T41" s="12">
        <v>8.327</v>
      </c>
      <c r="U41" s="12">
        <v>2434</v>
      </c>
      <c r="V41" s="12">
        <v>1.444</v>
      </c>
      <c r="W41" s="12">
        <v>0.54079999999999995</v>
      </c>
      <c r="X41" s="12">
        <v>0.01</v>
      </c>
      <c r="Y41" s="7">
        <v>9.2499999999999999E-5</v>
      </c>
    </row>
    <row r="42" spans="10:26" x14ac:dyDescent="0.4">
      <c r="N42" s="23">
        <v>3.5</v>
      </c>
      <c r="O42" s="12">
        <v>1.304E-2</v>
      </c>
      <c r="P42" s="4">
        <v>200</v>
      </c>
      <c r="Q42" s="26">
        <v>15343</v>
      </c>
      <c r="R42" s="35">
        <v>9649</v>
      </c>
      <c r="S42" s="39">
        <v>1770</v>
      </c>
      <c r="T42" s="12">
        <v>6.8529999999999998</v>
      </c>
      <c r="U42" s="12">
        <v>1583</v>
      </c>
      <c r="V42" s="12">
        <v>1.298</v>
      </c>
      <c r="W42" s="12">
        <v>0.70140000000000002</v>
      </c>
      <c r="X42" s="12">
        <v>3.454E-3</v>
      </c>
      <c r="Y42" s="7">
        <v>7.1760000000000004E-5</v>
      </c>
    </row>
    <row r="43" spans="10:26" x14ac:dyDescent="0.4">
      <c r="N43" s="23">
        <v>4</v>
      </c>
      <c r="O43" s="12">
        <v>3.1909999999999998E-3</v>
      </c>
      <c r="P43" s="4">
        <v>200</v>
      </c>
      <c r="Q43" s="26">
        <v>62680</v>
      </c>
      <c r="R43" s="37">
        <v>5832</v>
      </c>
      <c r="S43" s="39">
        <v>1770</v>
      </c>
      <c r="T43" s="12">
        <v>5.2919999999999998</v>
      </c>
      <c r="U43" s="12">
        <v>874</v>
      </c>
      <c r="V43" s="12">
        <v>1.1599999999999999</v>
      </c>
      <c r="W43" s="12">
        <v>0.83530000000000004</v>
      </c>
      <c r="X43" s="12">
        <v>7.339E-4</v>
      </c>
      <c r="Y43" s="52">
        <v>5.8919999999999998E-5</v>
      </c>
      <c r="Z43" s="40">
        <f>Y43-0.0000373</f>
        <v>2.162E-5</v>
      </c>
    </row>
    <row r="44" spans="10:26" x14ac:dyDescent="0.4">
      <c r="N44" s="23">
        <v>4.5</v>
      </c>
      <c r="O44" s="12">
        <v>7.5480000000000002E-4</v>
      </c>
      <c r="P44" s="4">
        <v>200</v>
      </c>
      <c r="Q44" s="26">
        <v>264954</v>
      </c>
      <c r="R44" s="35">
        <v>3278</v>
      </c>
      <c r="S44" s="39">
        <v>1770</v>
      </c>
      <c r="T44" s="12">
        <v>4.01</v>
      </c>
      <c r="U44" s="12">
        <v>398.4</v>
      </c>
      <c r="V44" s="12">
        <v>1.0720000000000001</v>
      </c>
      <c r="W44" s="12">
        <v>0.92510000000000003</v>
      </c>
      <c r="X44" s="12">
        <v>1.5100000000000001E-4</v>
      </c>
      <c r="Y44" s="7">
        <v>4.9280000000000003E-5</v>
      </c>
    </row>
    <row r="45" spans="10:26" x14ac:dyDescent="0.4">
      <c r="N45" s="23">
        <v>5</v>
      </c>
      <c r="O45" s="12">
        <v>1.158E-4</v>
      </c>
      <c r="P45" s="4">
        <v>200</v>
      </c>
      <c r="Q45" s="26">
        <v>1726542</v>
      </c>
      <c r="R45" s="37">
        <v>1933</v>
      </c>
      <c r="S45" s="39">
        <v>1770</v>
      </c>
      <c r="T45" s="12">
        <v>3.0369999999999999</v>
      </c>
      <c r="U45" s="12">
        <v>148.4</v>
      </c>
      <c r="V45" s="12">
        <v>1.026</v>
      </c>
      <c r="W45" s="12">
        <v>0.97219999999999995</v>
      </c>
      <c r="X45" s="12">
        <v>1.738E-5</v>
      </c>
      <c r="Y45" s="52">
        <v>4.9240000000000003E-5</v>
      </c>
      <c r="Z45" s="40">
        <f>Y45-0.0000373</f>
        <v>1.1940000000000004E-5</v>
      </c>
    </row>
    <row r="46" spans="10:26" x14ac:dyDescent="0.4">
      <c r="N46" s="23">
        <v>5.5</v>
      </c>
      <c r="O46" s="12">
        <v>1.225E-5</v>
      </c>
      <c r="P46" s="4">
        <v>200</v>
      </c>
      <c r="Q46" s="26">
        <v>16322147</v>
      </c>
      <c r="R46" s="35">
        <v>1367</v>
      </c>
      <c r="S46" s="39">
        <v>1770</v>
      </c>
      <c r="T46" s="12">
        <v>2.3380000000000001</v>
      </c>
      <c r="U46" s="12">
        <v>43.13</v>
      </c>
      <c r="V46" s="12">
        <v>1.0069999999999999</v>
      </c>
      <c r="W46" s="12">
        <v>0.99209999999999998</v>
      </c>
      <c r="X46" s="12">
        <v>1.7770000000000001E-6</v>
      </c>
      <c r="Y46" s="7">
        <v>6.3050000000000001E-5</v>
      </c>
    </row>
    <row r="47" spans="10:26" ht="14.25" thickBot="1" x14ac:dyDescent="0.45">
      <c r="N47" s="24">
        <v>6</v>
      </c>
      <c r="O47" s="8">
        <v>1.1200000000000001E-6</v>
      </c>
      <c r="P47" s="27">
        <v>56</v>
      </c>
      <c r="Q47" s="9">
        <v>50000000</v>
      </c>
      <c r="R47" s="38">
        <v>1190</v>
      </c>
      <c r="S47" s="15">
        <v>1770</v>
      </c>
      <c r="T47" s="8">
        <v>1.855</v>
      </c>
      <c r="U47" s="8">
        <v>10.16</v>
      </c>
      <c r="V47" s="8">
        <v>1.002</v>
      </c>
      <c r="W47" s="8">
        <v>0.99829999999999997</v>
      </c>
      <c r="X47" s="8">
        <v>8.0000000000000002E-8</v>
      </c>
      <c r="Y47" s="53">
        <v>5.8909999999999997E-5</v>
      </c>
      <c r="Z47" s="40">
        <f>Y47-0.0000373</f>
        <v>2.1609999999999998E-5</v>
      </c>
    </row>
    <row r="49" spans="10:25" ht="14.25" thickBot="1" x14ac:dyDescent="0.45">
      <c r="N49" t="s">
        <v>91</v>
      </c>
      <c r="Q49" t="s">
        <v>133</v>
      </c>
    </row>
    <row r="50" spans="10:25" x14ac:dyDescent="0.4">
      <c r="J50" s="1" t="s">
        <v>58</v>
      </c>
      <c r="K50" s="2" t="s">
        <v>83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0:25" x14ac:dyDescent="0.4">
      <c r="J51" s="11"/>
      <c r="K51" s="4">
        <v>0</v>
      </c>
      <c r="L51" s="48">
        <v>1</v>
      </c>
      <c r="N51" s="23">
        <v>0</v>
      </c>
      <c r="O51" s="12">
        <v>0.7742</v>
      </c>
      <c r="P51" s="26">
        <v>7742</v>
      </c>
      <c r="Q51" s="4">
        <v>10000</v>
      </c>
      <c r="R51" s="35">
        <v>25180</v>
      </c>
      <c r="S51" s="12">
        <v>1770</v>
      </c>
      <c r="T51" s="12">
        <v>8.0389999999999997</v>
      </c>
      <c r="U51" s="12">
        <v>4231</v>
      </c>
      <c r="V51" s="12">
        <v>1.1990000000000001</v>
      </c>
      <c r="W51" s="12">
        <v>1.7000000000000001E-2</v>
      </c>
      <c r="X51" s="12">
        <v>0.29170000000000001</v>
      </c>
      <c r="Y51" s="7">
        <v>1.261E-4</v>
      </c>
    </row>
    <row r="52" spans="10:25" x14ac:dyDescent="0.4">
      <c r="J52" s="11"/>
      <c r="K52" s="4">
        <v>1</v>
      </c>
      <c r="L52" s="48">
        <v>0</v>
      </c>
      <c r="N52" s="23">
        <v>0.5</v>
      </c>
      <c r="O52" s="12">
        <v>0.6492</v>
      </c>
      <c r="P52" s="26">
        <v>6492</v>
      </c>
      <c r="Q52" s="4">
        <v>10000</v>
      </c>
      <c r="R52" s="35">
        <v>24750</v>
      </c>
      <c r="S52" s="12">
        <v>1770</v>
      </c>
      <c r="T52" s="12">
        <v>8.6</v>
      </c>
      <c r="U52" s="12">
        <v>4154</v>
      </c>
      <c r="V52" s="12">
        <v>1.2869999999999999</v>
      </c>
      <c r="W52" s="12">
        <v>3.5000000000000003E-2</v>
      </c>
      <c r="X52" s="12">
        <v>0.24210000000000001</v>
      </c>
      <c r="Y52" s="7">
        <v>1.199E-4</v>
      </c>
    </row>
    <row r="53" spans="10:25" x14ac:dyDescent="0.4">
      <c r="J53" s="11"/>
      <c r="K53" s="4">
        <v>0</v>
      </c>
      <c r="L53" s="48">
        <v>2</v>
      </c>
      <c r="N53" s="23">
        <v>1</v>
      </c>
      <c r="O53" s="12">
        <v>0.51229999999999998</v>
      </c>
      <c r="P53" s="26">
        <v>5123</v>
      </c>
      <c r="Q53" s="4">
        <v>10000</v>
      </c>
      <c r="R53" s="35">
        <v>23850</v>
      </c>
      <c r="S53" s="12">
        <v>1770</v>
      </c>
      <c r="T53" s="12">
        <v>9.3130000000000006</v>
      </c>
      <c r="U53" s="12">
        <v>3993</v>
      </c>
      <c r="V53" s="12">
        <v>1.399</v>
      </c>
      <c r="W53" s="12">
        <v>7.2400000000000006E-2</v>
      </c>
      <c r="X53" s="12">
        <v>0.18029999999999999</v>
      </c>
      <c r="Y53" s="7">
        <v>1.141E-4</v>
      </c>
    </row>
    <row r="54" spans="10:25" x14ac:dyDescent="0.4">
      <c r="J54" s="11"/>
      <c r="K54" s="4">
        <v>1</v>
      </c>
      <c r="L54" s="48">
        <v>1</v>
      </c>
      <c r="N54" s="23">
        <v>1.5</v>
      </c>
      <c r="O54" s="12">
        <v>0.35339999999999999</v>
      </c>
      <c r="P54" s="26">
        <v>3534</v>
      </c>
      <c r="Q54" s="4">
        <v>10000</v>
      </c>
      <c r="R54" s="35">
        <v>22130</v>
      </c>
      <c r="S54" s="12">
        <v>1770</v>
      </c>
      <c r="T54" s="12">
        <v>9.7560000000000002</v>
      </c>
      <c r="U54" s="12">
        <v>3688</v>
      </c>
      <c r="V54" s="12">
        <v>1.4650000000000001</v>
      </c>
      <c r="W54" s="12">
        <v>0.14319999999999999</v>
      </c>
      <c r="X54" s="12">
        <v>0.124</v>
      </c>
      <c r="Y54" s="7">
        <v>1.102E-4</v>
      </c>
    </row>
    <row r="55" spans="10:25" x14ac:dyDescent="0.4">
      <c r="J55" s="11"/>
      <c r="K55" s="4">
        <v>0</v>
      </c>
      <c r="L55" s="48">
        <v>3</v>
      </c>
      <c r="N55" s="23">
        <v>2</v>
      </c>
      <c r="O55" s="12">
        <v>0.21379999999999999</v>
      </c>
      <c r="P55" s="26">
        <v>2138</v>
      </c>
      <c r="Q55" s="4">
        <v>10000</v>
      </c>
      <c r="R55" s="35">
        <v>19770</v>
      </c>
      <c r="S55" s="12">
        <v>1770</v>
      </c>
      <c r="T55" s="12">
        <v>9.9700000000000006</v>
      </c>
      <c r="U55" s="12">
        <v>3275</v>
      </c>
      <c r="V55" s="12">
        <v>1.4990000000000001</v>
      </c>
      <c r="W55" s="12">
        <v>0.23930000000000001</v>
      </c>
      <c r="X55" s="12">
        <v>7.4499999999999997E-2</v>
      </c>
      <c r="Y55" s="7">
        <v>1.025E-4</v>
      </c>
    </row>
    <row r="56" spans="10:25" ht="14.25" thickBot="1" x14ac:dyDescent="0.45">
      <c r="J56" s="13"/>
      <c r="K56" s="9">
        <v>1</v>
      </c>
      <c r="L56" s="29">
        <v>2</v>
      </c>
      <c r="N56" s="23">
        <v>2.5</v>
      </c>
      <c r="O56" s="12">
        <v>0.1075</v>
      </c>
      <c r="P56" s="26">
        <v>1075</v>
      </c>
      <c r="Q56" s="4">
        <v>10000</v>
      </c>
      <c r="R56" s="35">
        <v>16140</v>
      </c>
      <c r="S56" s="12">
        <v>1770</v>
      </c>
      <c r="T56" s="12">
        <v>9.6549999999999994</v>
      </c>
      <c r="U56" s="12">
        <v>2636</v>
      </c>
      <c r="V56" s="12">
        <v>1.4419999999999999</v>
      </c>
      <c r="W56" s="12">
        <v>0.38790000000000002</v>
      </c>
      <c r="X56" s="12">
        <v>3.5000000000000003E-2</v>
      </c>
      <c r="Y56" s="7">
        <v>9.0299999999999999E-5</v>
      </c>
    </row>
    <row r="57" spans="10:25" x14ac:dyDescent="0.4">
      <c r="J57" s="4"/>
      <c r="K57" s="4"/>
      <c r="L57" s="4"/>
      <c r="N57" s="23">
        <v>3</v>
      </c>
      <c r="O57" s="12">
        <v>4.6100000000000002E-2</v>
      </c>
      <c r="P57" s="26">
        <v>461</v>
      </c>
      <c r="Q57" s="4">
        <v>10000</v>
      </c>
      <c r="R57" s="35">
        <v>12400</v>
      </c>
      <c r="S57" s="12">
        <v>1770</v>
      </c>
      <c r="T57" s="12">
        <v>9.0649999999999995</v>
      </c>
      <c r="U57" s="12">
        <v>1979</v>
      </c>
      <c r="V57" s="12">
        <v>1.343</v>
      </c>
      <c r="W57" s="12">
        <v>0.54069999999999996</v>
      </c>
      <c r="X57" s="12">
        <v>1.3899999999999999E-2</v>
      </c>
      <c r="Y57" s="7">
        <v>7.9300000000000003E-5</v>
      </c>
    </row>
    <row r="58" spans="10:25" x14ac:dyDescent="0.4">
      <c r="N58" s="23">
        <v>3.5</v>
      </c>
      <c r="O58" s="12">
        <v>1.49E-2</v>
      </c>
      <c r="P58" s="4">
        <v>200</v>
      </c>
      <c r="Q58" s="26">
        <v>13427</v>
      </c>
      <c r="R58" s="35">
        <v>8487</v>
      </c>
      <c r="S58" s="12">
        <v>1770</v>
      </c>
      <c r="T58" s="12">
        <v>8.4280000000000008</v>
      </c>
      <c r="U58" s="12">
        <v>1292</v>
      </c>
      <c r="V58" s="12">
        <v>1.238</v>
      </c>
      <c r="W58" s="12">
        <v>0.70040000000000002</v>
      </c>
      <c r="X58" s="12">
        <v>4.9899999999999996E-3</v>
      </c>
      <c r="Y58" s="7">
        <v>6.5090000000000002E-5</v>
      </c>
    </row>
    <row r="59" spans="10:25" x14ac:dyDescent="0.4">
      <c r="N59" s="23">
        <v>4</v>
      </c>
      <c r="O59" s="12">
        <v>3.5850000000000001E-3</v>
      </c>
      <c r="P59" s="4">
        <v>200</v>
      </c>
      <c r="Q59" s="26">
        <v>55781</v>
      </c>
      <c r="R59" s="37">
        <v>5206</v>
      </c>
      <c r="S59" s="12">
        <v>1770</v>
      </c>
      <c r="T59" s="12">
        <v>7.79</v>
      </c>
      <c r="U59" s="12">
        <v>715.7</v>
      </c>
      <c r="V59" s="12">
        <v>1.1319999999999999</v>
      </c>
      <c r="W59" s="12">
        <v>0.83420000000000005</v>
      </c>
      <c r="X59" s="12">
        <v>9.322E-4</v>
      </c>
      <c r="Y59" s="7">
        <v>5.4799999999999997E-5</v>
      </c>
    </row>
    <row r="60" spans="10:25" x14ac:dyDescent="0.4">
      <c r="N60" s="23">
        <v>4.5</v>
      </c>
      <c r="O60" s="12">
        <v>9.9759999999999996E-4</v>
      </c>
      <c r="P60" s="4">
        <v>200</v>
      </c>
      <c r="Q60" s="26">
        <v>200489</v>
      </c>
      <c r="R60" s="35">
        <v>2971</v>
      </c>
      <c r="S60" s="12">
        <v>1770</v>
      </c>
      <c r="T60" s="12">
        <v>7.3529999999999998</v>
      </c>
      <c r="U60" s="12">
        <v>322.7</v>
      </c>
      <c r="V60" s="12">
        <v>1.0589999999999999</v>
      </c>
      <c r="W60" s="12">
        <v>0.92549999999999999</v>
      </c>
      <c r="X60" s="12">
        <v>3.2919999999999998E-4</v>
      </c>
      <c r="Y60" s="7">
        <v>4.7429999999999998E-5</v>
      </c>
    </row>
    <row r="61" spans="10:25" x14ac:dyDescent="0.4">
      <c r="N61" s="23">
        <v>5</v>
      </c>
      <c r="O61" s="12">
        <v>1.6200000000000001E-4</v>
      </c>
      <c r="P61" s="4">
        <v>200</v>
      </c>
      <c r="Q61" s="26">
        <v>1234756</v>
      </c>
      <c r="R61" s="37">
        <v>1822</v>
      </c>
      <c r="S61" s="12">
        <v>1770</v>
      </c>
      <c r="T61" s="12">
        <v>7.1289999999999996</v>
      </c>
      <c r="U61" s="12">
        <v>120.8</v>
      </c>
      <c r="V61" s="12">
        <v>1.0209999999999999</v>
      </c>
      <c r="W61" s="12">
        <v>0.97230000000000005</v>
      </c>
      <c r="X61" s="12">
        <v>4.3730000000000003E-5</v>
      </c>
      <c r="Y61" s="7">
        <v>4.4499999999999997E-5</v>
      </c>
    </row>
    <row r="62" spans="10:25" x14ac:dyDescent="0.4">
      <c r="N62" s="23">
        <v>5.5</v>
      </c>
      <c r="O62" s="12">
        <v>1.8070000000000001E-5</v>
      </c>
      <c r="P62" s="4">
        <v>200</v>
      </c>
      <c r="Q62" s="26">
        <v>11067708</v>
      </c>
      <c r="R62" s="35">
        <v>1335</v>
      </c>
      <c r="S62" s="12">
        <v>1770</v>
      </c>
      <c r="T62" s="12">
        <v>7.0359999999999996</v>
      </c>
      <c r="U62" s="12">
        <v>35.26</v>
      </c>
      <c r="V62" s="12">
        <v>1.006</v>
      </c>
      <c r="W62" s="12">
        <v>0.99209999999999998</v>
      </c>
      <c r="X62" s="12">
        <v>4.6979999999999997E-6</v>
      </c>
      <c r="Y62" s="7">
        <v>4.2290000000000003E-5</v>
      </c>
    </row>
    <row r="63" spans="10:25" ht="14.25" thickBot="1" x14ac:dyDescent="0.45">
      <c r="N63" s="24">
        <v>6</v>
      </c>
      <c r="O63" s="8">
        <v>1.72E-6</v>
      </c>
      <c r="P63" s="27">
        <v>86</v>
      </c>
      <c r="Q63" s="9">
        <v>50000000</v>
      </c>
      <c r="R63" s="38">
        <v>1183</v>
      </c>
      <c r="S63" s="8">
        <v>1770</v>
      </c>
      <c r="T63" s="8">
        <v>7.008</v>
      </c>
      <c r="U63" s="8">
        <v>8.4740000000000002</v>
      </c>
      <c r="V63" s="8">
        <v>1.0009999999999999</v>
      </c>
      <c r="W63" s="8">
        <v>0.99829999999999997</v>
      </c>
      <c r="X63" s="8">
        <v>2.6E-7</v>
      </c>
      <c r="Y63" s="10">
        <v>4.1409999999999998E-5</v>
      </c>
    </row>
    <row r="65" spans="1:33" ht="14.25" thickBot="1" x14ac:dyDescent="0.45">
      <c r="A65" t="s">
        <v>139</v>
      </c>
      <c r="N65" t="s">
        <v>140</v>
      </c>
    </row>
    <row r="66" spans="1:33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33" ht="14.25" thickBot="1" x14ac:dyDescent="0.45">
      <c r="A67" s="11" t="s">
        <v>76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8"/>
      <c r="N67" s="11" t="s">
        <v>76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8"/>
    </row>
    <row r="68" spans="1:33" x14ac:dyDescent="0.4">
      <c r="A68" s="1" t="s">
        <v>16</v>
      </c>
      <c r="B68" s="2" t="s">
        <v>11</v>
      </c>
      <c r="C68" s="2" t="s">
        <v>12</v>
      </c>
      <c r="D68" s="2" t="s">
        <v>13</v>
      </c>
      <c r="E68" s="2"/>
      <c r="F68" s="2" t="s">
        <v>146</v>
      </c>
      <c r="G68" s="2"/>
      <c r="H68" s="2" t="s">
        <v>7</v>
      </c>
      <c r="I68" s="2" t="s">
        <v>27</v>
      </c>
      <c r="J68" s="2" t="s">
        <v>20</v>
      </c>
      <c r="K68" s="2" t="s">
        <v>26</v>
      </c>
      <c r="L68" s="3" t="s">
        <v>10</v>
      </c>
      <c r="M68" s="48"/>
      <c r="N68" s="1" t="s">
        <v>16</v>
      </c>
      <c r="O68" s="2" t="s">
        <v>11</v>
      </c>
      <c r="P68" s="2" t="s">
        <v>12</v>
      </c>
      <c r="Q68" s="2" t="s">
        <v>13</v>
      </c>
      <c r="R68" s="2"/>
      <c r="S68" s="1" t="s">
        <v>146</v>
      </c>
      <c r="T68" s="3"/>
      <c r="U68" s="2" t="s">
        <v>7</v>
      </c>
      <c r="V68" s="2" t="s">
        <v>27</v>
      </c>
      <c r="W68" s="21" t="s">
        <v>151</v>
      </c>
      <c r="X68" s="2" t="s">
        <v>152</v>
      </c>
      <c r="Y68" s="3" t="s">
        <v>10</v>
      </c>
      <c r="Z68" s="48"/>
      <c r="AD68" t="s">
        <v>154</v>
      </c>
    </row>
    <row r="69" spans="1:33" x14ac:dyDescent="0.4">
      <c r="A69" s="11">
        <v>4</v>
      </c>
      <c r="B69" s="12">
        <v>3.4299999999999999E-3</v>
      </c>
      <c r="C69" s="4">
        <v>343</v>
      </c>
      <c r="D69" s="4">
        <v>100000</v>
      </c>
      <c r="E69" s="12"/>
      <c r="F69" s="35">
        <f t="shared" ref="F69:G71" si="0">L69*1000000</f>
        <v>339.6</v>
      </c>
      <c r="G69" s="37">
        <f t="shared" si="0"/>
        <v>311.8</v>
      </c>
      <c r="H69" s="12">
        <v>5110</v>
      </c>
      <c r="I69" s="12">
        <v>2.2250000000000001</v>
      </c>
      <c r="J69" s="12">
        <v>0.83479999999999999</v>
      </c>
      <c r="K69" s="12">
        <v>1.0000000000000001E-5</v>
      </c>
      <c r="L69" s="77">
        <v>3.3960000000000001E-4</v>
      </c>
      <c r="M69" s="52">
        <f>L69-0.0000278</f>
        <v>3.1179999999999999E-4</v>
      </c>
      <c r="N69" s="11">
        <v>4</v>
      </c>
      <c r="O69" s="12">
        <v>3.4299999999999999E-3</v>
      </c>
      <c r="P69" s="4">
        <v>343</v>
      </c>
      <c r="Q69" s="4">
        <v>100000</v>
      </c>
      <c r="R69" s="12"/>
      <c r="S69" s="88">
        <f t="shared" ref="S69:T71" si="1">Y69*1000000</f>
        <v>1665</v>
      </c>
      <c r="T69" s="52">
        <f t="shared" si="1"/>
        <v>1490</v>
      </c>
      <c r="U69" s="12">
        <v>5110</v>
      </c>
      <c r="V69" s="12">
        <v>2.2250000000000001</v>
      </c>
      <c r="W69" s="5">
        <f>U69-V69</f>
        <v>5107.7749999999996</v>
      </c>
      <c r="X69" s="83">
        <f>V69*14.6933+W69*0.2852</f>
        <v>1489.4300225</v>
      </c>
      <c r="Y69" s="77">
        <v>1.665E-3</v>
      </c>
      <c r="Z69" s="52">
        <f>Y69-0.000175</f>
        <v>1.49E-3</v>
      </c>
      <c r="AA69" s="5">
        <f>Z69-0.000025</f>
        <v>1.4649999999999999E-3</v>
      </c>
      <c r="AB69" s="37">
        <v>1490</v>
      </c>
      <c r="AD69" t="s">
        <v>155</v>
      </c>
      <c r="AE69" s="5">
        <v>2.0000000000000001E-4</v>
      </c>
      <c r="AF69" s="86">
        <f>AE69-Q88</f>
        <v>2.5000000000000011E-5</v>
      </c>
    </row>
    <row r="70" spans="1:33" x14ac:dyDescent="0.4">
      <c r="A70" s="11">
        <v>5</v>
      </c>
      <c r="B70" s="12">
        <v>6.0000000000000002E-5</v>
      </c>
      <c r="C70" s="4">
        <v>6</v>
      </c>
      <c r="D70" s="4">
        <v>100000</v>
      </c>
      <c r="E70" s="12"/>
      <c r="F70" s="35">
        <f t="shared" si="0"/>
        <v>80.95</v>
      </c>
      <c r="G70" s="37">
        <f t="shared" si="0"/>
        <v>53.150000000000006</v>
      </c>
      <c r="H70" s="12">
        <v>865.5</v>
      </c>
      <c r="I70" s="12">
        <v>1.198</v>
      </c>
      <c r="J70" s="12">
        <v>0.97199999999999998</v>
      </c>
      <c r="K70" s="12">
        <v>0</v>
      </c>
      <c r="L70" s="77">
        <v>8.0950000000000003E-5</v>
      </c>
      <c r="M70" s="52">
        <f>L70-0.0000278</f>
        <v>5.3150000000000004E-5</v>
      </c>
      <c r="N70" s="11">
        <v>5</v>
      </c>
      <c r="O70" s="12">
        <v>6.0000000000000002E-5</v>
      </c>
      <c r="P70" s="4">
        <v>6</v>
      </c>
      <c r="Q70" s="4">
        <v>100000</v>
      </c>
      <c r="R70" s="12"/>
      <c r="S70" s="88">
        <f t="shared" si="1"/>
        <v>435.40000000000003</v>
      </c>
      <c r="T70" s="52">
        <f t="shared" si="1"/>
        <v>260.40000000000003</v>
      </c>
      <c r="U70" s="12">
        <v>865.5</v>
      </c>
      <c r="V70" s="12">
        <v>1.198</v>
      </c>
      <c r="W70" s="5">
        <f>U70-V70</f>
        <v>864.30200000000002</v>
      </c>
      <c r="X70" s="83">
        <f>V70*14.6933+W70*0.2852</f>
        <v>264.10150379999999</v>
      </c>
      <c r="Y70" s="77">
        <v>4.3540000000000001E-4</v>
      </c>
      <c r="Z70" s="52">
        <f>Y70-0.000175</f>
        <v>2.6040000000000004E-4</v>
      </c>
      <c r="AA70" s="5">
        <f>Z70-0.000025</f>
        <v>2.3540000000000003E-4</v>
      </c>
      <c r="AB70" s="37">
        <v>260.40000000000003</v>
      </c>
      <c r="AD70" t="s">
        <v>156</v>
      </c>
      <c r="AE70" s="5">
        <v>2.9999999999999997E-4</v>
      </c>
      <c r="AF70" s="86">
        <f>AE70-Q89</f>
        <v>5.2999999999999987E-5</v>
      </c>
    </row>
    <row r="71" spans="1:33" ht="14.25" thickBot="1" x14ac:dyDescent="0.45">
      <c r="A71" s="13">
        <v>6</v>
      </c>
      <c r="B71" s="8">
        <v>0</v>
      </c>
      <c r="C71" s="9">
        <v>0</v>
      </c>
      <c r="D71" s="9">
        <v>100000</v>
      </c>
      <c r="E71" s="8"/>
      <c r="F71" s="36">
        <f t="shared" si="0"/>
        <v>31.949999999999996</v>
      </c>
      <c r="G71" s="38">
        <f t="shared" si="0"/>
        <v>4.1499999999999959</v>
      </c>
      <c r="H71" s="8">
        <v>52.11</v>
      </c>
      <c r="I71" s="8">
        <v>1.0109999999999999</v>
      </c>
      <c r="J71" s="8">
        <v>0.99829999999999997</v>
      </c>
      <c r="K71" s="8">
        <v>0</v>
      </c>
      <c r="L71" s="78">
        <v>3.1949999999999997E-5</v>
      </c>
      <c r="M71" s="52">
        <f>L71-0.0000278</f>
        <v>4.1499999999999958E-6</v>
      </c>
      <c r="N71" s="13">
        <v>6</v>
      </c>
      <c r="O71" s="8">
        <v>0</v>
      </c>
      <c r="P71" s="9">
        <v>0</v>
      </c>
      <c r="Q71" s="9">
        <v>100000</v>
      </c>
      <c r="R71" s="8"/>
      <c r="S71" s="89">
        <f t="shared" si="1"/>
        <v>207.5</v>
      </c>
      <c r="T71" s="53">
        <f t="shared" si="1"/>
        <v>32.500000000000007</v>
      </c>
      <c r="U71" s="8">
        <v>52.11</v>
      </c>
      <c r="V71" s="8">
        <v>1.0109999999999999</v>
      </c>
      <c r="W71" s="5">
        <f>U71-V71</f>
        <v>51.098999999999997</v>
      </c>
      <c r="X71" s="83">
        <f>V71*14.6933+W71*0.2852</f>
        <v>29.428361099999996</v>
      </c>
      <c r="Y71" s="78">
        <v>2.075E-4</v>
      </c>
      <c r="Z71" s="52">
        <f>Y71-0.000175</f>
        <v>3.2500000000000004E-5</v>
      </c>
      <c r="AA71" s="5">
        <f>Z71-0.000025</f>
        <v>7.5000000000000027E-6</v>
      </c>
      <c r="AB71" s="38">
        <v>32.500000000000007</v>
      </c>
    </row>
    <row r="72" spans="1:33" x14ac:dyDescent="0.4">
      <c r="A72" s="11"/>
      <c r="B72" s="12"/>
      <c r="C72" s="4"/>
      <c r="D72" s="4"/>
      <c r="E72" s="12"/>
      <c r="F72" s="12"/>
      <c r="G72" s="12"/>
      <c r="H72" s="12"/>
      <c r="I72" s="4"/>
      <c r="J72" s="4"/>
      <c r="K72" s="4"/>
      <c r="L72" s="4"/>
      <c r="M72" s="48"/>
      <c r="N72" s="11"/>
      <c r="O72" s="12"/>
      <c r="P72" s="4"/>
      <c r="Q72" s="4"/>
      <c r="R72" s="12"/>
      <c r="S72" s="12"/>
      <c r="T72" s="12"/>
      <c r="U72" s="85" t="s">
        <v>148</v>
      </c>
      <c r="V72" s="83">
        <v>14.693300000000001</v>
      </c>
      <c r="W72" s="86">
        <v>0.28520000000000001</v>
      </c>
      <c r="X72" s="4"/>
      <c r="Y72" s="4"/>
      <c r="Z72" s="48"/>
      <c r="AB72" s="12"/>
    </row>
    <row r="73" spans="1:33" ht="14.25" thickBot="1" x14ac:dyDescent="0.45">
      <c r="A73" s="11" t="s">
        <v>28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8"/>
      <c r="N73" s="11" t="s">
        <v>28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8"/>
      <c r="AB73" s="4"/>
    </row>
    <row r="74" spans="1:33" x14ac:dyDescent="0.4">
      <c r="A74" s="1" t="s">
        <v>16</v>
      </c>
      <c r="B74" s="2" t="s">
        <v>11</v>
      </c>
      <c r="C74" s="2" t="s">
        <v>12</v>
      </c>
      <c r="D74" s="2" t="s">
        <v>13</v>
      </c>
      <c r="E74" s="2"/>
      <c r="F74" s="2" t="s">
        <v>146</v>
      </c>
      <c r="G74" s="2"/>
      <c r="H74" s="2" t="s">
        <v>7</v>
      </c>
      <c r="I74" s="2" t="s">
        <v>27</v>
      </c>
      <c r="J74" s="2" t="s">
        <v>20</v>
      </c>
      <c r="K74" s="2" t="s">
        <v>26</v>
      </c>
      <c r="L74" s="3" t="s">
        <v>10</v>
      </c>
      <c r="M74" s="48"/>
      <c r="N74" s="1" t="s">
        <v>16</v>
      </c>
      <c r="O74" s="2" t="s">
        <v>11</v>
      </c>
      <c r="P74" s="2" t="s">
        <v>12</v>
      </c>
      <c r="Q74" s="2" t="s">
        <v>13</v>
      </c>
      <c r="R74" s="2"/>
      <c r="S74" s="1" t="s">
        <v>146</v>
      </c>
      <c r="T74" s="3"/>
      <c r="U74" s="2" t="s">
        <v>7</v>
      </c>
      <c r="V74" s="2" t="s">
        <v>27</v>
      </c>
      <c r="W74" s="21" t="s">
        <v>151</v>
      </c>
      <c r="X74" s="2" t="s">
        <v>152</v>
      </c>
      <c r="Y74" s="3" t="s">
        <v>10</v>
      </c>
      <c r="Z74" s="48"/>
      <c r="AB74" s="2"/>
      <c r="AD74" s="2" t="s">
        <v>7</v>
      </c>
      <c r="AE74" s="2" t="s">
        <v>27</v>
      </c>
      <c r="AF74" s="21" t="s">
        <v>151</v>
      </c>
      <c r="AG74" s="2" t="s">
        <v>152</v>
      </c>
    </row>
    <row r="75" spans="1:33" x14ac:dyDescent="0.4">
      <c r="A75" s="11">
        <v>4</v>
      </c>
      <c r="B75" s="12">
        <v>3.4299999999999999E-3</v>
      </c>
      <c r="C75" s="4">
        <v>343</v>
      </c>
      <c r="D75" s="4">
        <v>100000</v>
      </c>
      <c r="E75" s="12"/>
      <c r="F75" s="35">
        <f t="shared" ref="F75:G77" si="2">L75*1000000</f>
        <v>135.4</v>
      </c>
      <c r="G75" s="37">
        <f t="shared" si="2"/>
        <v>98.100000000000009</v>
      </c>
      <c r="H75" s="12">
        <v>5110</v>
      </c>
      <c r="I75" s="12">
        <v>2.2250000000000001</v>
      </c>
      <c r="J75" s="12">
        <v>0.83479999999999999</v>
      </c>
      <c r="K75" s="12">
        <v>1.0000000000000001E-5</v>
      </c>
      <c r="L75" s="77">
        <v>1.3540000000000001E-4</v>
      </c>
      <c r="M75" s="52">
        <f>L75-0.0000373</f>
        <v>9.8100000000000013E-5</v>
      </c>
      <c r="N75" s="11">
        <v>4</v>
      </c>
      <c r="O75" s="12">
        <v>3.4299999999999999E-3</v>
      </c>
      <c r="P75" s="4">
        <v>343</v>
      </c>
      <c r="Q75" s="4">
        <v>100000</v>
      </c>
      <c r="R75" s="12"/>
      <c r="S75" s="88">
        <f t="shared" ref="S75:T77" si="3">Y75*1000000</f>
        <v>1010</v>
      </c>
      <c r="T75" s="52">
        <f t="shared" si="3"/>
        <v>763</v>
      </c>
      <c r="U75" s="12">
        <v>5110</v>
      </c>
      <c r="V75" s="12">
        <v>2.2250000000000001</v>
      </c>
      <c r="W75" s="5">
        <f>U75-V75</f>
        <v>5107.7749999999996</v>
      </c>
      <c r="X75" s="83">
        <f>V75*46.3991+W75*0.1291</f>
        <v>762.65174999999988</v>
      </c>
      <c r="Y75" s="77">
        <v>1.01E-3</v>
      </c>
      <c r="Z75" s="52">
        <f>Y75-0.000247</f>
        <v>7.6300000000000001E-4</v>
      </c>
      <c r="AA75" s="5">
        <f>Z75-0.000053</f>
        <v>7.1000000000000002E-4</v>
      </c>
      <c r="AB75" s="37">
        <f>AA75*1000000</f>
        <v>710</v>
      </c>
      <c r="AD75" s="12">
        <v>5110</v>
      </c>
      <c r="AE75" s="12">
        <v>2.2250000000000001</v>
      </c>
      <c r="AF75" s="5">
        <f>AD75-AE75</f>
        <v>5107.7749999999996</v>
      </c>
      <c r="AG75" s="83">
        <f>AE75*154+AF75*0.161</f>
        <v>1165.001775</v>
      </c>
    </row>
    <row r="76" spans="1:33" x14ac:dyDescent="0.4">
      <c r="A76" s="11">
        <v>5</v>
      </c>
      <c r="B76" s="12">
        <v>6.0000000000000002E-5</v>
      </c>
      <c r="C76" s="4">
        <v>6</v>
      </c>
      <c r="D76" s="4">
        <v>100000</v>
      </c>
      <c r="E76" s="12"/>
      <c r="F76" s="35">
        <f t="shared" si="2"/>
        <v>61.080000000000005</v>
      </c>
      <c r="G76" s="37">
        <f t="shared" si="2"/>
        <v>23.780000000000005</v>
      </c>
      <c r="H76" s="12">
        <v>865.5</v>
      </c>
      <c r="I76" s="12">
        <v>1.198</v>
      </c>
      <c r="J76" s="12">
        <v>0.97199999999999998</v>
      </c>
      <c r="K76" s="12">
        <v>0</v>
      </c>
      <c r="L76" s="77">
        <v>6.1080000000000005E-5</v>
      </c>
      <c r="M76" s="52">
        <f>L76-0.0000373</f>
        <v>2.3780000000000006E-5</v>
      </c>
      <c r="N76" s="11">
        <v>5</v>
      </c>
      <c r="O76" s="12">
        <v>6.0000000000000002E-5</v>
      </c>
      <c r="P76" s="4">
        <v>6</v>
      </c>
      <c r="Q76" s="4">
        <v>100000</v>
      </c>
      <c r="R76" s="12"/>
      <c r="S76" s="88">
        <f t="shared" si="3"/>
        <v>413</v>
      </c>
      <c r="T76" s="52">
        <f t="shared" si="3"/>
        <v>166.00000000000003</v>
      </c>
      <c r="U76" s="12">
        <v>865.5</v>
      </c>
      <c r="V76" s="12">
        <v>1.198</v>
      </c>
      <c r="W76" s="5">
        <f>U76-V76</f>
        <v>864.30200000000002</v>
      </c>
      <c r="X76" s="83">
        <f>V76*46.3991+W76*0.1291</f>
        <v>167.16750999999999</v>
      </c>
      <c r="Y76" s="77">
        <v>4.1300000000000001E-4</v>
      </c>
      <c r="Z76" s="52">
        <f>Y76-0.000247</f>
        <v>1.6600000000000002E-4</v>
      </c>
      <c r="AA76" s="5">
        <f>Z76-0.000053</f>
        <v>1.1300000000000002E-4</v>
      </c>
      <c r="AB76" s="37">
        <f>AA76*1000000</f>
        <v>113.00000000000003</v>
      </c>
      <c r="AD76" s="12">
        <v>865.5</v>
      </c>
      <c r="AE76" s="12">
        <v>1.198</v>
      </c>
      <c r="AF76" s="5">
        <f>AD76-AE76</f>
        <v>864.30200000000002</v>
      </c>
      <c r="AG76" s="83">
        <f>AE76*154+AF76*0.161</f>
        <v>323.64462200000003</v>
      </c>
    </row>
    <row r="77" spans="1:33" ht="14.25" thickBot="1" x14ac:dyDescent="0.45">
      <c r="A77" s="13">
        <v>6</v>
      </c>
      <c r="B77" s="8">
        <v>0</v>
      </c>
      <c r="C77" s="9">
        <v>0</v>
      </c>
      <c r="D77" s="9">
        <v>100000</v>
      </c>
      <c r="E77" s="8"/>
      <c r="F77" s="36">
        <f t="shared" si="2"/>
        <v>47</v>
      </c>
      <c r="G77" s="38">
        <f t="shared" si="2"/>
        <v>9.6999999999999993</v>
      </c>
      <c r="H77" s="8">
        <v>52.11</v>
      </c>
      <c r="I77" s="8">
        <v>1.0109999999999999</v>
      </c>
      <c r="J77" s="8">
        <v>0.99829999999999997</v>
      </c>
      <c r="K77" s="8">
        <v>0</v>
      </c>
      <c r="L77" s="78">
        <v>4.6999999999999997E-5</v>
      </c>
      <c r="M77" s="52">
        <f>L77-0.0000373</f>
        <v>9.6999999999999986E-6</v>
      </c>
      <c r="N77" s="13">
        <v>6</v>
      </c>
      <c r="O77" s="8">
        <v>0</v>
      </c>
      <c r="P77" s="9">
        <v>0</v>
      </c>
      <c r="Q77" s="9">
        <v>100000</v>
      </c>
      <c r="R77" s="8"/>
      <c r="S77" s="89">
        <f t="shared" si="3"/>
        <v>301.5</v>
      </c>
      <c r="T77" s="53">
        <f t="shared" si="3"/>
        <v>54.500000000000021</v>
      </c>
      <c r="U77" s="8">
        <v>52.11</v>
      </c>
      <c r="V77" s="8">
        <v>1.0109999999999999</v>
      </c>
      <c r="W77" s="5">
        <f>U77-V77</f>
        <v>51.098999999999997</v>
      </c>
      <c r="X77" s="83">
        <f>V77*46.3991+W77*0.1291</f>
        <v>53.506370999999994</v>
      </c>
      <c r="Y77" s="78">
        <v>3.0150000000000001E-4</v>
      </c>
      <c r="Z77" s="52">
        <f>Y77-0.000247</f>
        <v>5.4500000000000024E-5</v>
      </c>
      <c r="AA77" s="5">
        <f>Z77-0.000053</f>
        <v>1.5000000000000229E-6</v>
      </c>
      <c r="AB77" s="37">
        <f>AA77*1000000</f>
        <v>1.5000000000000229</v>
      </c>
      <c r="AD77" s="8">
        <v>52.11</v>
      </c>
      <c r="AE77" s="8">
        <v>1.0109999999999999</v>
      </c>
      <c r="AF77" s="5">
        <f>AD77-AE77</f>
        <v>51.098999999999997</v>
      </c>
      <c r="AG77" s="83">
        <f>AE77*154+AF77*0.161</f>
        <v>163.92093899999998</v>
      </c>
    </row>
    <row r="78" spans="1:33" x14ac:dyDescent="0.4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8"/>
      <c r="N78" s="11"/>
      <c r="O78" s="4"/>
      <c r="P78" s="4"/>
      <c r="Q78" s="4"/>
      <c r="R78" s="4"/>
      <c r="S78" s="4"/>
      <c r="T78" s="4"/>
      <c r="U78" s="85" t="s">
        <v>148</v>
      </c>
      <c r="V78" s="83">
        <v>46.399099999999997</v>
      </c>
      <c r="W78" s="86">
        <v>0.12909999999999999</v>
      </c>
      <c r="X78" s="4"/>
      <c r="Y78" s="4"/>
      <c r="Z78" s="48"/>
      <c r="AB78" s="4"/>
      <c r="AD78" s="85" t="s">
        <v>148</v>
      </c>
      <c r="AE78" s="83">
        <f>1.31*V108</f>
        <v>154.359658</v>
      </c>
      <c r="AF78" s="86">
        <f>W108*0.4758</f>
        <v>0.16101072</v>
      </c>
    </row>
    <row r="79" spans="1:33" ht="14.25" thickBot="1" x14ac:dyDescent="0.45">
      <c r="A79" s="11" t="s">
        <v>91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8"/>
      <c r="N79" s="11" t="s">
        <v>91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8"/>
      <c r="AB79" s="4"/>
    </row>
    <row r="80" spans="1:33" x14ac:dyDescent="0.4">
      <c r="A80" s="1" t="s">
        <v>16</v>
      </c>
      <c r="B80" s="2" t="s">
        <v>11</v>
      </c>
      <c r="C80" s="2" t="s">
        <v>12</v>
      </c>
      <c r="D80" s="2" t="s">
        <v>13</v>
      </c>
      <c r="E80" s="2"/>
      <c r="F80" s="2" t="s">
        <v>146</v>
      </c>
      <c r="G80" s="2"/>
      <c r="H80" s="2" t="s">
        <v>7</v>
      </c>
      <c r="I80" s="2" t="s">
        <v>27</v>
      </c>
      <c r="J80" s="2" t="s">
        <v>20</v>
      </c>
      <c r="K80" s="2" t="s">
        <v>26</v>
      </c>
      <c r="L80" s="3" t="s">
        <v>10</v>
      </c>
      <c r="M80" s="48"/>
      <c r="N80" s="1" t="s">
        <v>16</v>
      </c>
      <c r="O80" s="2" t="s">
        <v>11</v>
      </c>
      <c r="P80" s="2" t="s">
        <v>12</v>
      </c>
      <c r="Q80" s="2" t="s">
        <v>13</v>
      </c>
      <c r="R80" s="2"/>
      <c r="S80" s="1" t="s">
        <v>146</v>
      </c>
      <c r="T80" s="3"/>
      <c r="U80" s="2" t="s">
        <v>7</v>
      </c>
      <c r="V80" s="2" t="s">
        <v>27</v>
      </c>
      <c r="W80" s="21" t="s">
        <v>151</v>
      </c>
      <c r="X80" s="2" t="s">
        <v>152</v>
      </c>
      <c r="Y80" s="3" t="s">
        <v>10</v>
      </c>
      <c r="Z80" s="48"/>
      <c r="AB80" s="2"/>
      <c r="AD80" s="2" t="s">
        <v>7</v>
      </c>
      <c r="AE80" s="2" t="s">
        <v>27</v>
      </c>
      <c r="AF80" s="21" t="s">
        <v>151</v>
      </c>
      <c r="AG80" s="2" t="s">
        <v>152</v>
      </c>
    </row>
    <row r="81" spans="1:33" x14ac:dyDescent="0.4">
      <c r="A81" s="11">
        <v>4</v>
      </c>
      <c r="B81" s="12">
        <v>4.2900000000000004E-3</v>
      </c>
      <c r="C81" s="4">
        <v>429</v>
      </c>
      <c r="D81" s="4">
        <v>100000</v>
      </c>
      <c r="E81" s="12"/>
      <c r="F81" s="35">
        <f t="shared" ref="F81:G83" si="4">L81*1000000</f>
        <v>55.36</v>
      </c>
      <c r="G81" s="37">
        <f t="shared" si="4"/>
        <v>18.059999999999999</v>
      </c>
      <c r="H81" s="12">
        <v>713.3</v>
      </c>
      <c r="I81" s="12">
        <v>1.1299999999999999</v>
      </c>
      <c r="J81" s="12">
        <v>0.83479999999999999</v>
      </c>
      <c r="K81" s="12">
        <v>1.2700000000000001E-3</v>
      </c>
      <c r="L81" s="77">
        <v>5.5359999999999999E-5</v>
      </c>
      <c r="M81" s="52">
        <f>L81-0.0000373</f>
        <v>1.806E-5</v>
      </c>
      <c r="N81" s="11">
        <v>4</v>
      </c>
      <c r="O81" s="12">
        <v>4.2900000000000004E-3</v>
      </c>
      <c r="P81" s="4">
        <v>429</v>
      </c>
      <c r="Q81" s="4">
        <v>100000</v>
      </c>
      <c r="R81" s="12"/>
      <c r="S81" s="88">
        <f t="shared" ref="S81:T83" si="5">Y81*1000000</f>
        <v>394.6</v>
      </c>
      <c r="T81" s="52">
        <f t="shared" si="5"/>
        <v>147.60000000000002</v>
      </c>
      <c r="U81" s="12">
        <v>713.3</v>
      </c>
      <c r="V81" s="12">
        <v>1.1299999999999999</v>
      </c>
      <c r="W81" s="5">
        <f>U81-V81</f>
        <v>712.17</v>
      </c>
      <c r="X81" s="83">
        <f>V81*46.3991+W81*0.1291</f>
        <v>144.37212999999997</v>
      </c>
      <c r="Y81" s="77">
        <v>3.946E-4</v>
      </c>
      <c r="Z81" s="52">
        <f>Y81-0.000247</f>
        <v>1.4760000000000001E-4</v>
      </c>
      <c r="AA81" s="5">
        <f>Z81-0.000053</f>
        <v>9.4600000000000009E-5</v>
      </c>
      <c r="AB81" s="37">
        <f>AA81*1000000</f>
        <v>94.600000000000009</v>
      </c>
      <c r="AD81" s="12">
        <v>713.3</v>
      </c>
      <c r="AE81" s="12">
        <v>1.1299999999999999</v>
      </c>
      <c r="AF81" s="5">
        <f>AD81-AE81</f>
        <v>712.17</v>
      </c>
      <c r="AG81" s="83">
        <f>AE81*154+AF81*0.161</f>
        <v>288.67936999999995</v>
      </c>
    </row>
    <row r="82" spans="1:33" x14ac:dyDescent="0.4">
      <c r="A82" s="11">
        <v>5</v>
      </c>
      <c r="B82" s="12">
        <v>1.2999999999999999E-4</v>
      </c>
      <c r="C82" s="4">
        <v>13</v>
      </c>
      <c r="D82" s="4">
        <v>100000</v>
      </c>
      <c r="E82" s="12"/>
      <c r="F82" s="35">
        <f t="shared" si="4"/>
        <v>42.44</v>
      </c>
      <c r="G82" s="37">
        <f t="shared" si="4"/>
        <v>5.1400000000000015</v>
      </c>
      <c r="H82" s="12">
        <v>121.8</v>
      </c>
      <c r="I82" s="12">
        <v>1.022</v>
      </c>
      <c r="J82" s="12">
        <v>0.97199999999999998</v>
      </c>
      <c r="K82" s="12">
        <v>0</v>
      </c>
      <c r="L82" s="77">
        <v>4.244E-5</v>
      </c>
      <c r="M82" s="52">
        <f>L82-0.0000373</f>
        <v>5.1400000000000016E-6</v>
      </c>
      <c r="N82" s="11">
        <v>5</v>
      </c>
      <c r="O82" s="12">
        <v>1.2999999999999999E-4</v>
      </c>
      <c r="P82" s="4">
        <v>13</v>
      </c>
      <c r="Q82" s="4">
        <v>100000</v>
      </c>
      <c r="R82" s="12"/>
      <c r="S82" s="88">
        <f t="shared" si="5"/>
        <v>310.8</v>
      </c>
      <c r="T82" s="52">
        <f t="shared" si="5"/>
        <v>63.800000000000033</v>
      </c>
      <c r="U82" s="12">
        <v>121.8</v>
      </c>
      <c r="V82" s="12">
        <v>1.022</v>
      </c>
      <c r="W82" s="5">
        <f>U82-V82</f>
        <v>120.77799999999999</v>
      </c>
      <c r="X82" s="83">
        <f>V82*46.3991+W82*0.1291</f>
        <v>63.012320000000003</v>
      </c>
      <c r="Y82" s="77">
        <v>3.1080000000000002E-4</v>
      </c>
      <c r="Z82" s="52">
        <f>Y82-0.000247</f>
        <v>6.3800000000000033E-5</v>
      </c>
      <c r="AA82" s="5">
        <f>Z82-0.000053</f>
        <v>1.0800000000000032E-5</v>
      </c>
      <c r="AB82" s="37">
        <f>AA82*1000000</f>
        <v>10.800000000000033</v>
      </c>
      <c r="AD82" s="12">
        <v>121.8</v>
      </c>
      <c r="AE82" s="12">
        <v>1.022</v>
      </c>
      <c r="AF82" s="5">
        <f>AD82-AE82</f>
        <v>120.77799999999999</v>
      </c>
      <c r="AG82" s="83">
        <f>AE82*154+AF82*0.161</f>
        <v>176.833258</v>
      </c>
    </row>
    <row r="83" spans="1:33" ht="14.25" thickBot="1" x14ac:dyDescent="0.45">
      <c r="A83" s="13">
        <v>6</v>
      </c>
      <c r="B83" s="8">
        <v>0</v>
      </c>
      <c r="C83" s="9">
        <v>0</v>
      </c>
      <c r="D83" s="9">
        <v>100000</v>
      </c>
      <c r="E83" s="8"/>
      <c r="F83" s="36">
        <f t="shared" si="4"/>
        <v>40.599999999999994</v>
      </c>
      <c r="G83" s="38">
        <f t="shared" si="4"/>
        <v>3.2999999999999989</v>
      </c>
      <c r="H83" s="8">
        <v>8.2080000000000002</v>
      </c>
      <c r="I83" s="8">
        <v>1.0009999999999999</v>
      </c>
      <c r="J83" s="8">
        <v>0.99829999999999997</v>
      </c>
      <c r="K83" s="8">
        <v>0</v>
      </c>
      <c r="L83" s="78">
        <v>4.0599999999999998E-5</v>
      </c>
      <c r="M83" s="53">
        <f>L83-0.0000373</f>
        <v>3.2999999999999989E-6</v>
      </c>
      <c r="N83" s="13">
        <v>6</v>
      </c>
      <c r="O83" s="8">
        <v>0</v>
      </c>
      <c r="P83" s="9">
        <v>0</v>
      </c>
      <c r="Q83" s="9">
        <v>100000</v>
      </c>
      <c r="R83" s="8"/>
      <c r="S83" s="89">
        <f t="shared" si="5"/>
        <v>294.60000000000002</v>
      </c>
      <c r="T83" s="53">
        <f t="shared" si="5"/>
        <v>47.600000000000016</v>
      </c>
      <c r="U83" s="8">
        <v>8.2080000000000002</v>
      </c>
      <c r="V83" s="8">
        <v>1.0009999999999999</v>
      </c>
      <c r="W83" s="5">
        <f>U83-V83</f>
        <v>7.2070000000000007</v>
      </c>
      <c r="X83" s="83">
        <f>V83*46.3991+W83*0.1291</f>
        <v>47.375922799999991</v>
      </c>
      <c r="Y83" s="78">
        <v>2.9460000000000001E-4</v>
      </c>
      <c r="Z83" s="52">
        <f>Y83-0.000247</f>
        <v>4.7600000000000019E-5</v>
      </c>
      <c r="AA83" s="87">
        <v>1.5E-6</v>
      </c>
      <c r="AB83" s="37">
        <f>AA83*1000000</f>
        <v>1.5</v>
      </c>
      <c r="AD83" s="8">
        <v>8.2080000000000002</v>
      </c>
      <c r="AE83" s="8">
        <v>1.0009999999999999</v>
      </c>
      <c r="AF83" s="5">
        <f>AD83-AE83</f>
        <v>7.2070000000000007</v>
      </c>
      <c r="AG83" s="83">
        <f>AE83*154+AF83*0.161</f>
        <v>155.31432699999999</v>
      </c>
    </row>
    <row r="84" spans="1:33" x14ac:dyDescent="0.4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8"/>
      <c r="N84" s="1"/>
      <c r="O84" s="2"/>
      <c r="P84" s="2"/>
      <c r="Q84" s="2"/>
      <c r="R84" s="2"/>
      <c r="S84" s="2"/>
      <c r="T84" s="2"/>
      <c r="U84" s="85" t="s">
        <v>148</v>
      </c>
      <c r="V84" s="83">
        <v>46.399099999999997</v>
      </c>
      <c r="W84" s="86">
        <v>0.12909999999999999</v>
      </c>
      <c r="X84" s="2"/>
      <c r="Y84" s="2"/>
      <c r="Z84" s="3"/>
      <c r="AD84" s="85" t="s">
        <v>148</v>
      </c>
      <c r="AE84" s="83">
        <v>154.359658</v>
      </c>
      <c r="AF84" s="86">
        <v>0.16101072</v>
      </c>
    </row>
    <row r="85" spans="1:33" x14ac:dyDescent="0.4">
      <c r="A85" s="11" t="s">
        <v>63</v>
      </c>
      <c r="B85" s="4" t="s">
        <v>141</v>
      </c>
      <c r="C85" s="4"/>
      <c r="D85" s="4"/>
      <c r="E85" s="57" t="s">
        <v>78</v>
      </c>
      <c r="F85" s="4"/>
      <c r="G85" s="4"/>
      <c r="H85" s="4"/>
      <c r="I85" s="4"/>
      <c r="J85" s="4"/>
      <c r="K85" s="4"/>
      <c r="L85" s="4"/>
      <c r="M85" s="48"/>
      <c r="N85" s="11" t="s">
        <v>63</v>
      </c>
      <c r="O85" s="4"/>
      <c r="P85" s="4" t="s">
        <v>141</v>
      </c>
      <c r="Q85" s="4"/>
      <c r="R85" s="57"/>
      <c r="S85" s="4"/>
      <c r="T85" s="4"/>
      <c r="U85" s="4"/>
      <c r="V85" s="4"/>
      <c r="W85" s="4"/>
      <c r="X85" s="4"/>
      <c r="Y85" s="4"/>
      <c r="Z85" s="48"/>
    </row>
    <row r="86" spans="1:33" x14ac:dyDescent="0.4">
      <c r="A86" s="11"/>
      <c r="B86" s="4" t="s">
        <v>67</v>
      </c>
      <c r="C86" s="4" t="s">
        <v>68</v>
      </c>
      <c r="D86" s="4" t="s">
        <v>69</v>
      </c>
      <c r="E86" s="55" t="s">
        <v>67</v>
      </c>
      <c r="F86" s="55" t="s">
        <v>79</v>
      </c>
      <c r="G86" s="4"/>
      <c r="H86" s="4"/>
      <c r="I86" s="4"/>
      <c r="J86" s="4"/>
      <c r="K86" s="4"/>
      <c r="L86" s="4"/>
      <c r="M86" s="48"/>
      <c r="N86" s="11"/>
      <c r="O86" s="4"/>
      <c r="P86" s="4" t="s">
        <v>67</v>
      </c>
      <c r="Q86" s="4" t="s">
        <v>68</v>
      </c>
      <c r="R86" s="4" t="s">
        <v>69</v>
      </c>
      <c r="S86" s="55"/>
      <c r="T86" s="55"/>
      <c r="U86" s="4"/>
      <c r="V86" s="4"/>
      <c r="W86" s="4"/>
      <c r="X86" s="4"/>
      <c r="Y86" s="4"/>
      <c r="Z86" s="48"/>
    </row>
    <row r="87" spans="1:33" x14ac:dyDescent="0.4">
      <c r="A87" s="11" t="s">
        <v>66</v>
      </c>
      <c r="B87" s="12">
        <v>4.0500000000000002E-5</v>
      </c>
      <c r="C87" s="35">
        <v>2.5700000000000001E-5</v>
      </c>
      <c r="D87" s="12">
        <v>4.88E-5</v>
      </c>
      <c r="E87" s="80">
        <v>6948</v>
      </c>
      <c r="F87" s="12">
        <v>7387</v>
      </c>
      <c r="G87" s="4"/>
      <c r="H87" s="4"/>
      <c r="I87" s="4"/>
      <c r="J87" s="4"/>
      <c r="K87" s="4"/>
      <c r="L87" s="4"/>
      <c r="M87" s="48"/>
      <c r="N87" s="11" t="s">
        <v>66</v>
      </c>
      <c r="O87" s="4"/>
      <c r="P87" s="12">
        <v>1.63E-4</v>
      </c>
      <c r="Q87" s="35">
        <v>1.6000000000000001E-4</v>
      </c>
      <c r="R87" s="12">
        <v>1.7200000000000001E-4</v>
      </c>
      <c r="S87" s="4"/>
      <c r="T87" s="12"/>
      <c r="U87" s="4"/>
      <c r="V87" s="4"/>
      <c r="W87" s="4"/>
      <c r="X87" s="4"/>
      <c r="Y87" s="4"/>
      <c r="Z87" s="48"/>
    </row>
    <row r="88" spans="1:33" x14ac:dyDescent="0.4">
      <c r="A88" s="11" t="s">
        <v>64</v>
      </c>
      <c r="B88" s="12">
        <v>4.2299999999999998E-5</v>
      </c>
      <c r="C88" s="35">
        <v>2.7800000000000001E-5</v>
      </c>
      <c r="D88" s="12">
        <v>5.3600000000000002E-5</v>
      </c>
      <c r="E88" s="81">
        <v>1770</v>
      </c>
      <c r="F88" s="4"/>
      <c r="G88" s="4"/>
      <c r="H88" s="4"/>
      <c r="I88" s="4"/>
      <c r="J88" s="4"/>
      <c r="K88" s="4"/>
      <c r="L88" s="4"/>
      <c r="M88" s="48"/>
      <c r="N88" s="11" t="s">
        <v>64</v>
      </c>
      <c r="O88" s="4"/>
      <c r="P88" s="12">
        <v>1.7699999999999999E-4</v>
      </c>
      <c r="Q88" s="35">
        <v>1.75E-4</v>
      </c>
      <c r="R88" s="12">
        <v>1.8900000000000001E-4</v>
      </c>
      <c r="S88" s="81"/>
      <c r="T88" s="4"/>
      <c r="U88" s="4"/>
      <c r="V88" s="4"/>
      <c r="W88" s="4"/>
      <c r="X88" s="4"/>
      <c r="Y88" s="4"/>
      <c r="Z88" s="48"/>
    </row>
    <row r="89" spans="1:33" ht="14.25" thickBot="1" x14ac:dyDescent="0.45">
      <c r="A89" s="13" t="s">
        <v>65</v>
      </c>
      <c r="B89" s="8">
        <v>6.1299999999999999E-5</v>
      </c>
      <c r="C89" s="36">
        <v>3.7299999999999999E-5</v>
      </c>
      <c r="D89" s="8">
        <v>8.721E-5</v>
      </c>
      <c r="E89" s="82">
        <v>1770</v>
      </c>
      <c r="F89" s="9"/>
      <c r="G89" s="9"/>
      <c r="H89" s="9"/>
      <c r="I89" s="9"/>
      <c r="J89" s="9"/>
      <c r="K89" s="9"/>
      <c r="L89" s="9"/>
      <c r="M89" s="29"/>
      <c r="N89" s="13" t="s">
        <v>65</v>
      </c>
      <c r="O89" s="9"/>
      <c r="P89" s="8">
        <v>2.5000000000000001E-4</v>
      </c>
      <c r="Q89" s="36">
        <v>2.4699999999999999E-4</v>
      </c>
      <c r="R89" s="8">
        <v>2.5799999999999998E-4</v>
      </c>
      <c r="S89" s="82"/>
      <c r="T89" s="9"/>
      <c r="U89" s="9"/>
      <c r="V89" s="9"/>
      <c r="W89" s="9"/>
      <c r="X89" s="9"/>
      <c r="Y89" s="9"/>
      <c r="Z89" s="29"/>
    </row>
    <row r="90" spans="1:33" x14ac:dyDescent="0.4">
      <c r="N90" s="4"/>
      <c r="O90" s="4"/>
      <c r="P90" s="4"/>
      <c r="Q90" s="4"/>
      <c r="R90" s="4"/>
      <c r="S90" s="4"/>
      <c r="T90" s="4"/>
      <c r="Y90" s="5"/>
    </row>
    <row r="91" spans="1:33" x14ac:dyDescent="0.4">
      <c r="A91" t="s">
        <v>142</v>
      </c>
      <c r="N91" t="s">
        <v>147</v>
      </c>
    </row>
    <row r="93" spans="1:33" ht="14.25" thickBot="1" x14ac:dyDescent="0.45">
      <c r="A93" t="s">
        <v>145</v>
      </c>
      <c r="N93" t="s">
        <v>145</v>
      </c>
    </row>
    <row r="94" spans="1:33" x14ac:dyDescent="0.4">
      <c r="A94" s="1" t="s">
        <v>16</v>
      </c>
      <c r="B94" s="2"/>
      <c r="C94" s="2"/>
      <c r="D94" s="2"/>
      <c r="E94" s="2" t="s">
        <v>144</v>
      </c>
      <c r="F94" s="2"/>
      <c r="G94" s="2" t="s">
        <v>143</v>
      </c>
      <c r="H94" s="2" t="s">
        <v>7</v>
      </c>
      <c r="I94" s="2"/>
      <c r="J94" s="2" t="s">
        <v>20</v>
      </c>
      <c r="K94" s="2"/>
      <c r="L94" s="3"/>
      <c r="N94" s="1" t="s">
        <v>16</v>
      </c>
      <c r="O94" s="2"/>
      <c r="P94" s="2" t="s">
        <v>20</v>
      </c>
      <c r="Q94" s="2"/>
      <c r="R94" s="2" t="s">
        <v>144</v>
      </c>
      <c r="S94" s="2"/>
      <c r="T94" s="2" t="s">
        <v>143</v>
      </c>
      <c r="U94" s="2" t="s">
        <v>7</v>
      </c>
      <c r="V94" s="2"/>
      <c r="X94" s="2"/>
    </row>
    <row r="95" spans="1:33" x14ac:dyDescent="0.4">
      <c r="A95" s="11">
        <v>4</v>
      </c>
      <c r="B95" s="4"/>
      <c r="C95" s="4"/>
      <c r="D95" s="4"/>
      <c r="E95" s="12">
        <v>627185.1</v>
      </c>
      <c r="F95" s="4"/>
      <c r="G95" s="37">
        <f>E95/10000</f>
        <v>62.718509999999995</v>
      </c>
      <c r="H95" s="12">
        <v>2293.0291999999999</v>
      </c>
      <c r="I95" s="4"/>
      <c r="J95" s="12">
        <v>0.83340000000000003</v>
      </c>
      <c r="K95" s="4"/>
      <c r="L95" s="48"/>
      <c r="N95" s="11">
        <v>4</v>
      </c>
      <c r="O95" s="4"/>
      <c r="P95" s="12">
        <v>0.83340000000000003</v>
      </c>
      <c r="Q95" s="4"/>
      <c r="R95" s="12">
        <v>4775882.4000000004</v>
      </c>
      <c r="S95" s="4"/>
      <c r="T95" s="37">
        <f>R95/10000</f>
        <v>477.58824000000004</v>
      </c>
      <c r="U95" s="12">
        <v>2293.0291999999999</v>
      </c>
      <c r="V95" s="4"/>
      <c r="X95" s="4"/>
    </row>
    <row r="96" spans="1:33" x14ac:dyDescent="0.4">
      <c r="A96" s="11">
        <v>5</v>
      </c>
      <c r="B96" s="4"/>
      <c r="C96" s="4"/>
      <c r="D96" s="4"/>
      <c r="E96" s="12">
        <v>119305.60000000001</v>
      </c>
      <c r="F96" s="4"/>
      <c r="G96" s="37">
        <f>E96/10000</f>
        <v>11.93056</v>
      </c>
      <c r="H96" s="12">
        <v>383.74450000000002</v>
      </c>
      <c r="I96" s="4"/>
      <c r="J96" s="12">
        <v>0.97219999999999995</v>
      </c>
      <c r="K96" s="4"/>
      <c r="L96" s="48"/>
      <c r="N96" s="11">
        <v>5</v>
      </c>
      <c r="O96" s="4"/>
      <c r="P96" s="12">
        <v>0.97219999999999995</v>
      </c>
      <c r="Q96" s="4"/>
      <c r="R96" s="12">
        <v>1009876.2</v>
      </c>
      <c r="S96" s="4"/>
      <c r="T96" s="37">
        <f>R96/10000</f>
        <v>100.98761999999999</v>
      </c>
      <c r="U96" s="12">
        <v>383.74450000000002</v>
      </c>
      <c r="V96" s="4"/>
      <c r="X96" s="4"/>
    </row>
    <row r="97" spans="1:27" ht="14.25" thickBot="1" x14ac:dyDescent="0.45">
      <c r="A97" s="13">
        <v>6</v>
      </c>
      <c r="B97" s="9"/>
      <c r="C97" s="9"/>
      <c r="D97" s="9"/>
      <c r="E97" s="8">
        <v>36238.9</v>
      </c>
      <c r="F97" s="9"/>
      <c r="G97" s="38">
        <f>E97/10000</f>
        <v>3.6238900000000003</v>
      </c>
      <c r="H97" s="8">
        <v>14.8058</v>
      </c>
      <c r="I97" s="9"/>
      <c r="J97" s="8">
        <v>0.999</v>
      </c>
      <c r="K97" s="9"/>
      <c r="L97" s="29"/>
      <c r="N97" s="13">
        <v>6</v>
      </c>
      <c r="O97" s="9"/>
      <c r="P97" s="8">
        <v>0.999</v>
      </c>
      <c r="Q97" s="9"/>
      <c r="R97" s="8">
        <v>304210.8</v>
      </c>
      <c r="S97" s="9"/>
      <c r="T97" s="38">
        <f>R97/10000</f>
        <v>30.42108</v>
      </c>
      <c r="U97" s="8">
        <v>14.8058</v>
      </c>
      <c r="V97" s="9"/>
      <c r="X97" s="9"/>
    </row>
    <row r="98" spans="1:27" x14ac:dyDescent="0.4">
      <c r="O98" s="5"/>
      <c r="R98" s="5"/>
      <c r="S98" s="5"/>
      <c r="T98" s="5"/>
      <c r="U98" s="5"/>
      <c r="V98" s="5"/>
      <c r="W98" s="5"/>
      <c r="X98" s="5"/>
      <c r="Y98" s="5"/>
    </row>
    <row r="99" spans="1:27" x14ac:dyDescent="0.4">
      <c r="G99" s="5">
        <f t="shared" ref="G99:H101" si="6">G95/G81</f>
        <v>3.4727857142857141</v>
      </c>
      <c r="H99" s="5">
        <f t="shared" si="6"/>
        <v>3.2146771344455352</v>
      </c>
      <c r="O99" s="5"/>
      <c r="R99" s="5"/>
      <c r="S99" s="5"/>
      <c r="T99" s="5">
        <f t="shared" ref="T99:U101" si="7">T95/T81</f>
        <v>3.2356926829268291</v>
      </c>
      <c r="U99" s="5">
        <f t="shared" si="7"/>
        <v>3.2146771344455352</v>
      </c>
      <c r="V99" s="5"/>
      <c r="W99" s="5"/>
      <c r="X99" s="5"/>
      <c r="Y99" s="5"/>
    </row>
    <row r="100" spans="1:27" x14ac:dyDescent="0.4">
      <c r="G100" s="5">
        <f t="shared" si="6"/>
        <v>2.3211206225680927</v>
      </c>
      <c r="H100" s="5">
        <f t="shared" si="6"/>
        <v>3.1506116584564863</v>
      </c>
      <c r="O100" s="5"/>
      <c r="R100" s="5"/>
      <c r="S100" s="5"/>
      <c r="T100" s="5">
        <f t="shared" si="7"/>
        <v>1.5828780564263314</v>
      </c>
      <c r="U100" s="5">
        <f t="shared" si="7"/>
        <v>3.1506116584564863</v>
      </c>
      <c r="V100" s="5"/>
      <c r="W100" s="5"/>
      <c r="X100" s="5"/>
      <c r="Y100" s="5"/>
    </row>
    <row r="101" spans="1:27" x14ac:dyDescent="0.4">
      <c r="G101" s="5">
        <f t="shared" si="6"/>
        <v>1.0981484848484853</v>
      </c>
      <c r="H101" s="5">
        <f t="shared" si="6"/>
        <v>1.8038255360623781</v>
      </c>
      <c r="T101" s="5">
        <f t="shared" si="7"/>
        <v>0.63909831932773087</v>
      </c>
      <c r="U101" s="5">
        <f t="shared" si="7"/>
        <v>1.8038255360623781</v>
      </c>
    </row>
    <row r="103" spans="1:27" ht="14.25" thickBot="1" x14ac:dyDescent="0.45">
      <c r="N103" t="s">
        <v>149</v>
      </c>
    </row>
    <row r="104" spans="1:27" x14ac:dyDescent="0.4">
      <c r="N104" s="1" t="s">
        <v>16</v>
      </c>
      <c r="O104" s="2"/>
      <c r="P104" s="2" t="s">
        <v>20</v>
      </c>
      <c r="Q104" s="2"/>
      <c r="R104" s="2" t="s">
        <v>144</v>
      </c>
      <c r="S104" s="2"/>
      <c r="T104" s="2" t="s">
        <v>143</v>
      </c>
      <c r="U104" s="2" t="s">
        <v>7</v>
      </c>
      <c r="V104" s="2" t="s">
        <v>27</v>
      </c>
      <c r="W104" s="21" t="s">
        <v>151</v>
      </c>
      <c r="X104" s="2" t="s">
        <v>152</v>
      </c>
      <c r="Y104" s="2"/>
      <c r="AA104" s="46"/>
    </row>
    <row r="105" spans="1:27" x14ac:dyDescent="0.4">
      <c r="N105" s="11">
        <v>4</v>
      </c>
      <c r="O105" s="4"/>
      <c r="P105" s="12">
        <v>0.83340000000000003</v>
      </c>
      <c r="Q105" s="4"/>
      <c r="R105" s="12">
        <v>19900000</v>
      </c>
      <c r="S105" s="4"/>
      <c r="T105" s="37">
        <f>R105/10000</f>
        <v>1990</v>
      </c>
      <c r="U105" s="12">
        <v>5110</v>
      </c>
      <c r="V105" s="12">
        <v>2.2250000000000001</v>
      </c>
      <c r="W105" s="5">
        <v>5107.7749999999996</v>
      </c>
      <c r="X105" s="83">
        <f>V105*117.8318+W105*0.3384</f>
        <v>1990.6468149999998</v>
      </c>
      <c r="Y105" s="12"/>
      <c r="AA105" s="39"/>
    </row>
    <row r="106" spans="1:27" x14ac:dyDescent="0.4">
      <c r="N106" s="11">
        <v>5</v>
      </c>
      <c r="O106" s="4"/>
      <c r="P106" s="12">
        <v>0.97219999999999995</v>
      </c>
      <c r="Q106" s="4"/>
      <c r="R106" s="12">
        <v>4360000</v>
      </c>
      <c r="S106" s="4"/>
      <c r="T106" s="37">
        <f>R106/10000</f>
        <v>436</v>
      </c>
      <c r="U106" s="12">
        <v>865.5</v>
      </c>
      <c r="V106" s="12">
        <v>1.198</v>
      </c>
      <c r="W106" s="5">
        <v>864.30200000000002</v>
      </c>
      <c r="X106" s="83">
        <f>V106*117.8318+W106*0.3384</f>
        <v>433.64229319999998</v>
      </c>
      <c r="Y106" s="12"/>
      <c r="AA106" s="39"/>
    </row>
    <row r="107" spans="1:27" ht="14.25" thickBot="1" x14ac:dyDescent="0.45">
      <c r="N107" s="13">
        <v>6</v>
      </c>
      <c r="O107" s="9"/>
      <c r="P107" s="8">
        <v>0.999</v>
      </c>
      <c r="Q107" s="9"/>
      <c r="R107" s="8">
        <v>1320000</v>
      </c>
      <c r="S107" s="9"/>
      <c r="T107" s="38">
        <f>R107/10000</f>
        <v>132</v>
      </c>
      <c r="U107" s="8">
        <v>52.11</v>
      </c>
      <c r="V107" s="8">
        <v>1.0109999999999999</v>
      </c>
      <c r="W107" s="5">
        <v>51.098999999999997</v>
      </c>
      <c r="X107" s="83">
        <f>V107*117.8318+W107*0.3384</f>
        <v>136.4198514</v>
      </c>
      <c r="Y107" s="8"/>
      <c r="AA107" s="39"/>
    </row>
    <row r="108" spans="1:27" x14ac:dyDescent="0.4">
      <c r="U108" s="85" t="s">
        <v>148</v>
      </c>
      <c r="V108" s="83">
        <v>117.8318</v>
      </c>
      <c r="W108" s="86">
        <v>0.33839999999999998</v>
      </c>
    </row>
    <row r="109" spans="1:27" ht="14.25" thickBot="1" x14ac:dyDescent="0.45">
      <c r="N109" t="s">
        <v>150</v>
      </c>
      <c r="R109" t="s">
        <v>153</v>
      </c>
    </row>
    <row r="110" spans="1:27" x14ac:dyDescent="0.4">
      <c r="N110" s="1" t="s">
        <v>16</v>
      </c>
      <c r="O110" s="2"/>
      <c r="P110" s="2" t="s">
        <v>20</v>
      </c>
      <c r="Q110" s="2"/>
      <c r="R110" s="2" t="s">
        <v>144</v>
      </c>
      <c r="S110" s="2"/>
      <c r="T110" s="2" t="s">
        <v>143</v>
      </c>
      <c r="U110" s="2" t="s">
        <v>7</v>
      </c>
      <c r="V110" s="2" t="s">
        <v>27</v>
      </c>
      <c r="W110" s="21" t="s">
        <v>151</v>
      </c>
      <c r="X110" s="2" t="s">
        <v>152</v>
      </c>
      <c r="Y110" s="2"/>
    </row>
    <row r="111" spans="1:27" x14ac:dyDescent="0.4">
      <c r="N111" s="11">
        <v>4</v>
      </c>
      <c r="O111" s="4"/>
      <c r="P111" s="12">
        <v>0.83340000000000003</v>
      </c>
      <c r="Q111" s="4"/>
      <c r="R111" s="12">
        <v>2710000</v>
      </c>
      <c r="S111" s="4"/>
      <c r="T111" s="37">
        <f>R111/10000</f>
        <v>271</v>
      </c>
      <c r="U111" s="12">
        <v>2293.0291999999999</v>
      </c>
      <c r="X111" s="83"/>
      <c r="Y111" s="12"/>
    </row>
    <row r="112" spans="1:27" x14ac:dyDescent="0.4">
      <c r="N112" s="11">
        <v>5</v>
      </c>
      <c r="O112" s="4"/>
      <c r="P112" s="12">
        <v>0.97219999999999995</v>
      </c>
      <c r="Q112" s="4"/>
      <c r="R112" s="12">
        <v>1440000</v>
      </c>
      <c r="S112" s="4"/>
      <c r="T112" s="37">
        <f>R112/10000</f>
        <v>144</v>
      </c>
      <c r="U112" s="12">
        <v>383.74450000000002</v>
      </c>
      <c r="X112" s="83"/>
      <c r="Y112" s="12"/>
    </row>
    <row r="113" spans="1:25" ht="14.25" thickBot="1" x14ac:dyDescent="0.45">
      <c r="N113" s="13">
        <v>6</v>
      </c>
      <c r="O113" s="9"/>
      <c r="P113" s="8">
        <v>0.999</v>
      </c>
      <c r="Q113" s="9"/>
      <c r="R113" s="8">
        <v>1170000</v>
      </c>
      <c r="S113" s="9"/>
      <c r="T113" s="38">
        <f>R113/10000</f>
        <v>117</v>
      </c>
      <c r="U113" s="8">
        <v>14.8058</v>
      </c>
      <c r="X113" s="84"/>
      <c r="Y113" s="8"/>
    </row>
    <row r="115" spans="1:25" x14ac:dyDescent="0.4">
      <c r="J115" s="4"/>
      <c r="K115" s="4"/>
      <c r="L115" s="4"/>
      <c r="W115" s="4"/>
      <c r="X115" s="4"/>
      <c r="Y115" s="4"/>
    </row>
    <row r="116" spans="1:25" ht="14.25" thickBot="1" x14ac:dyDescent="0.45">
      <c r="A116" t="s">
        <v>157</v>
      </c>
      <c r="J116" s="4"/>
      <c r="K116" s="4"/>
      <c r="L116" s="4"/>
      <c r="N116" t="s">
        <v>157</v>
      </c>
      <c r="W116" s="4"/>
      <c r="X116" s="4"/>
      <c r="Y116" s="4"/>
    </row>
    <row r="117" spans="1:25" x14ac:dyDescent="0.4">
      <c r="A117" s="1" t="s">
        <v>16</v>
      </c>
      <c r="B117" s="2"/>
      <c r="C117" s="2" t="s">
        <v>20</v>
      </c>
      <c r="D117" s="2"/>
      <c r="E117" s="2" t="s">
        <v>144</v>
      </c>
      <c r="F117" s="2"/>
      <c r="G117" s="2" t="s">
        <v>143</v>
      </c>
      <c r="H117" s="2"/>
      <c r="I117" s="3"/>
      <c r="J117" s="4"/>
      <c r="K117" s="4"/>
      <c r="L117" s="4"/>
      <c r="N117" s="1" t="s">
        <v>16</v>
      </c>
      <c r="O117" s="2"/>
      <c r="P117" s="2" t="s">
        <v>20</v>
      </c>
      <c r="Q117" s="2"/>
      <c r="R117" s="2" t="s">
        <v>144</v>
      </c>
      <c r="S117" s="2"/>
      <c r="T117" s="2" t="s">
        <v>143</v>
      </c>
      <c r="U117" s="2"/>
      <c r="V117" s="3"/>
      <c r="W117" s="4"/>
      <c r="X117" s="4"/>
      <c r="Y117" s="4"/>
    </row>
    <row r="118" spans="1:25" x14ac:dyDescent="0.4">
      <c r="A118" s="11">
        <v>4</v>
      </c>
      <c r="B118" s="4"/>
      <c r="C118" s="12"/>
      <c r="D118" s="4"/>
      <c r="E118" s="12">
        <v>7940776</v>
      </c>
      <c r="F118" s="4"/>
      <c r="G118" s="37">
        <f>E118/10000</f>
        <v>794.07759999999996</v>
      </c>
      <c r="H118" s="12"/>
      <c r="I118" s="48"/>
      <c r="J118" s="4"/>
      <c r="K118" s="4"/>
      <c r="L118" s="4"/>
      <c r="N118" s="11">
        <v>4</v>
      </c>
      <c r="O118" s="4"/>
      <c r="P118" s="12"/>
      <c r="Q118" s="4"/>
      <c r="R118" s="12">
        <v>115109262</v>
      </c>
      <c r="S118" s="4"/>
      <c r="T118" s="37">
        <f>R118/10000</f>
        <v>11510.9262</v>
      </c>
      <c r="U118" s="12"/>
      <c r="V118" s="48"/>
      <c r="W118" s="4"/>
      <c r="X118" s="4"/>
      <c r="Y118" s="4"/>
    </row>
    <row r="119" spans="1:25" x14ac:dyDescent="0.4">
      <c r="A119" s="11">
        <v>5</v>
      </c>
      <c r="B119" s="4"/>
      <c r="C119" s="12"/>
      <c r="D119" s="4"/>
      <c r="E119" s="12">
        <v>2119995.1</v>
      </c>
      <c r="F119" s="4"/>
      <c r="G119" s="37">
        <f>E119/10000</f>
        <v>211.99951000000001</v>
      </c>
      <c r="H119" s="12"/>
      <c r="I119" s="48"/>
      <c r="J119" s="4"/>
      <c r="K119" s="4"/>
      <c r="L119" s="4"/>
      <c r="N119" s="11">
        <v>5</v>
      </c>
      <c r="O119" s="4"/>
      <c r="P119" s="12"/>
      <c r="Q119" s="4"/>
      <c r="R119" s="12">
        <v>33126955.600000001</v>
      </c>
      <c r="S119" s="4"/>
      <c r="T119" s="37">
        <f>R119/10000</f>
        <v>3312.6955600000001</v>
      </c>
      <c r="U119" s="12"/>
      <c r="V119" s="48"/>
      <c r="W119" s="4"/>
      <c r="X119" s="4"/>
      <c r="Y119" s="4"/>
    </row>
    <row r="120" spans="1:25" ht="14.25" thickBot="1" x14ac:dyDescent="0.45">
      <c r="A120" s="13">
        <v>6</v>
      </c>
      <c r="B120" s="9"/>
      <c r="C120" s="8"/>
      <c r="D120" s="9"/>
      <c r="E120" s="8">
        <v>156051.6</v>
      </c>
      <c r="F120" s="9"/>
      <c r="G120" s="38">
        <f>E120/10000</f>
        <v>15.60516</v>
      </c>
      <c r="H120" s="8"/>
      <c r="I120" s="29"/>
      <c r="J120" s="4"/>
      <c r="K120" s="4"/>
      <c r="L120" s="4"/>
      <c r="N120" s="13">
        <v>6</v>
      </c>
      <c r="O120" s="9"/>
      <c r="P120" s="8"/>
      <c r="Q120" s="9"/>
      <c r="R120" s="8">
        <v>3351872</v>
      </c>
      <c r="S120" s="9"/>
      <c r="T120" s="38">
        <f>R120/10000</f>
        <v>335.18720000000002</v>
      </c>
      <c r="U120" s="8"/>
      <c r="V120" s="29"/>
      <c r="W120" s="4"/>
      <c r="X120" s="4"/>
      <c r="Y120" s="4"/>
    </row>
    <row r="121" spans="1:25" x14ac:dyDescent="0.4">
      <c r="J121" s="4"/>
      <c r="K121" s="4"/>
      <c r="L121" s="4"/>
      <c r="W121" s="4"/>
      <c r="X121" s="4"/>
      <c r="Y121" s="4"/>
    </row>
    <row r="122" spans="1:25" x14ac:dyDescent="0.4">
      <c r="J122" s="4"/>
      <c r="K122" s="4"/>
      <c r="L122" s="4"/>
    </row>
    <row r="123" spans="1:25" ht="14.25" thickBot="1" x14ac:dyDescent="0.45">
      <c r="N123" t="s">
        <v>161</v>
      </c>
      <c r="Q123" t="s">
        <v>160</v>
      </c>
    </row>
    <row r="124" spans="1:25" x14ac:dyDescent="0.4">
      <c r="N124" s="1" t="s">
        <v>16</v>
      </c>
      <c r="O124" s="2" t="s">
        <v>11</v>
      </c>
      <c r="P124" s="2" t="s">
        <v>12</v>
      </c>
      <c r="Q124" s="2" t="s">
        <v>13</v>
      </c>
      <c r="R124" s="2" t="s">
        <v>14</v>
      </c>
      <c r="S124" s="2" t="s">
        <v>15</v>
      </c>
      <c r="T124" s="2" t="s">
        <v>7</v>
      </c>
      <c r="U124" s="2" t="s">
        <v>20</v>
      </c>
      <c r="V124" s="3" t="s">
        <v>10</v>
      </c>
    </row>
    <row r="125" spans="1:25" x14ac:dyDescent="0.4">
      <c r="N125" s="11">
        <v>4</v>
      </c>
      <c r="O125" s="12">
        <v>2.9099999999999998E-3</v>
      </c>
      <c r="P125" s="4">
        <v>291</v>
      </c>
      <c r="Q125" s="4">
        <v>100000</v>
      </c>
      <c r="R125" s="12">
        <v>7536</v>
      </c>
      <c r="S125" s="12">
        <v>81.599999999999994</v>
      </c>
      <c r="T125" s="12">
        <v>8.5139999999999993</v>
      </c>
      <c r="U125" s="12">
        <v>0.8347</v>
      </c>
      <c r="V125" s="77">
        <v>1.8819999999999999E-4</v>
      </c>
    </row>
    <row r="126" spans="1:25" x14ac:dyDescent="0.4">
      <c r="N126" s="11">
        <v>5</v>
      </c>
      <c r="O126" s="12">
        <v>2.0000000000000001E-4</v>
      </c>
      <c r="P126" s="4">
        <v>20</v>
      </c>
      <c r="Q126" s="4">
        <v>100000</v>
      </c>
      <c r="R126" s="12">
        <v>7419</v>
      </c>
      <c r="S126" s="12">
        <v>19.8</v>
      </c>
      <c r="T126" s="12">
        <v>2.2890000000000001</v>
      </c>
      <c r="U126" s="12">
        <v>0.97199999999999998</v>
      </c>
      <c r="V126" s="77">
        <v>1.751E-4</v>
      </c>
    </row>
    <row r="127" spans="1:25" ht="14.25" thickBot="1" x14ac:dyDescent="0.45">
      <c r="N127" s="13">
        <v>6</v>
      </c>
      <c r="O127" s="8">
        <v>0</v>
      </c>
      <c r="P127" s="9">
        <v>0</v>
      </c>
      <c r="Q127" s="9">
        <v>100000</v>
      </c>
      <c r="R127" s="8">
        <v>7396</v>
      </c>
      <c r="S127" s="8">
        <v>7.7990000000000004</v>
      </c>
      <c r="T127" s="8">
        <v>1.081</v>
      </c>
      <c r="U127" s="8">
        <v>0.99829999999999997</v>
      </c>
      <c r="V127" s="78">
        <v>1.7330000000000001E-4</v>
      </c>
    </row>
    <row r="129" spans="14:25" ht="14.25" thickBot="1" x14ac:dyDescent="0.45">
      <c r="N129" t="s">
        <v>110</v>
      </c>
      <c r="Q129" t="s">
        <v>159</v>
      </c>
    </row>
    <row r="130" spans="14:25" x14ac:dyDescent="0.4">
      <c r="N130" s="1" t="s">
        <v>16</v>
      </c>
      <c r="O130" s="2" t="s">
        <v>11</v>
      </c>
      <c r="P130" s="2" t="s">
        <v>12</v>
      </c>
      <c r="Q130" s="2" t="s">
        <v>13</v>
      </c>
      <c r="R130" s="2" t="s">
        <v>14</v>
      </c>
      <c r="S130" s="2"/>
      <c r="T130" s="68" t="s">
        <v>15</v>
      </c>
      <c r="U130" s="68" t="s">
        <v>7</v>
      </c>
      <c r="V130" s="68"/>
      <c r="W130" s="68" t="s">
        <v>20</v>
      </c>
      <c r="X130" s="68" t="s">
        <v>103</v>
      </c>
      <c r="Y130" s="69" t="s">
        <v>10</v>
      </c>
    </row>
    <row r="131" spans="14:25" x14ac:dyDescent="0.4">
      <c r="N131" s="11">
        <v>4</v>
      </c>
      <c r="O131" s="12">
        <v>2.8900000000000002E-3</v>
      </c>
      <c r="P131" s="4">
        <v>289</v>
      </c>
      <c r="Q131" s="4">
        <v>100000</v>
      </c>
      <c r="R131" s="12">
        <v>7433</v>
      </c>
      <c r="S131" s="12"/>
      <c r="T131" s="12">
        <v>460.4</v>
      </c>
      <c r="U131" s="12">
        <v>8.6150000000000002</v>
      </c>
      <c r="V131" s="12"/>
      <c r="W131" s="12">
        <v>0.8347</v>
      </c>
      <c r="X131" s="12">
        <v>1.512E-2</v>
      </c>
      <c r="Y131" s="77">
        <v>1.9680000000000001E-4</v>
      </c>
    </row>
    <row r="132" spans="14:25" x14ac:dyDescent="0.4">
      <c r="N132" s="11">
        <v>5</v>
      </c>
      <c r="O132" s="12">
        <v>2.0000000000000001E-4</v>
      </c>
      <c r="P132" s="4">
        <v>20</v>
      </c>
      <c r="Q132" s="4">
        <v>100000</v>
      </c>
      <c r="R132" s="12">
        <v>6261</v>
      </c>
      <c r="S132" s="12"/>
      <c r="T132" s="12">
        <v>478.2</v>
      </c>
      <c r="U132" s="12">
        <v>3.2690000000000001</v>
      </c>
      <c r="V132" s="12"/>
      <c r="W132" s="12">
        <v>0.97170000000000001</v>
      </c>
      <c r="X132" s="12">
        <v>0.1701</v>
      </c>
      <c r="Y132" s="77">
        <v>1.6349999999999999E-4</v>
      </c>
    </row>
    <row r="133" spans="14:25" ht="14.25" thickBot="1" x14ac:dyDescent="0.45">
      <c r="N133" s="13">
        <v>6</v>
      </c>
      <c r="O133" s="8">
        <v>0</v>
      </c>
      <c r="P133" s="9">
        <v>0</v>
      </c>
      <c r="Q133" s="9">
        <v>100000</v>
      </c>
      <c r="R133" s="8">
        <v>3730</v>
      </c>
      <c r="S133" s="8"/>
      <c r="T133" s="8">
        <v>598.1</v>
      </c>
      <c r="U133" s="8">
        <v>3.1680000000000001</v>
      </c>
      <c r="V133" s="8"/>
      <c r="W133" s="8">
        <v>0.99790000000000001</v>
      </c>
      <c r="X133" s="8">
        <v>0.53480000000000005</v>
      </c>
      <c r="Y133" s="78">
        <v>1.138E-4</v>
      </c>
    </row>
    <row r="135" spans="14:25" ht="14.25" thickBot="1" x14ac:dyDescent="0.45">
      <c r="N135" t="s">
        <v>158</v>
      </c>
      <c r="Q135" t="s">
        <v>159</v>
      </c>
    </row>
    <row r="136" spans="14:25" x14ac:dyDescent="0.4">
      <c r="N136" s="1" t="s">
        <v>16</v>
      </c>
      <c r="O136" s="2" t="s">
        <v>11</v>
      </c>
      <c r="P136" s="2" t="s">
        <v>12</v>
      </c>
      <c r="Q136" s="2" t="s">
        <v>13</v>
      </c>
      <c r="R136" s="2" t="s">
        <v>14</v>
      </c>
      <c r="S136" s="2"/>
      <c r="T136" s="68" t="s">
        <v>15</v>
      </c>
      <c r="U136" s="68" t="s">
        <v>7</v>
      </c>
      <c r="V136" s="68"/>
      <c r="W136" s="68" t="s">
        <v>20</v>
      </c>
      <c r="X136" s="68" t="s">
        <v>103</v>
      </c>
      <c r="Y136" s="69" t="s">
        <v>10</v>
      </c>
    </row>
    <row r="137" spans="14:25" x14ac:dyDescent="0.4">
      <c r="N137" s="11">
        <v>4</v>
      </c>
      <c r="O137" s="12">
        <v>2.9299999999999999E-3</v>
      </c>
      <c r="P137" s="4">
        <v>293</v>
      </c>
      <c r="Q137" s="4">
        <v>100000</v>
      </c>
      <c r="R137" s="12">
        <v>4032</v>
      </c>
      <c r="S137" s="4"/>
      <c r="T137" s="12">
        <v>67.989999999999995</v>
      </c>
      <c r="U137" s="12">
        <v>63.87</v>
      </c>
      <c r="V137" s="12"/>
      <c r="W137" s="12">
        <v>0.85240000000000005</v>
      </c>
      <c r="X137" s="12">
        <v>0.71850000000000003</v>
      </c>
      <c r="Y137" s="77">
        <v>1.983E-4</v>
      </c>
    </row>
    <row r="138" spans="14:25" x14ac:dyDescent="0.4">
      <c r="N138" s="11">
        <v>5</v>
      </c>
      <c r="O138" s="12">
        <v>2.0000000000000001E-4</v>
      </c>
      <c r="P138" s="4">
        <v>20</v>
      </c>
      <c r="Q138" s="4">
        <v>100000</v>
      </c>
      <c r="R138" s="12">
        <v>1828</v>
      </c>
      <c r="S138" s="4"/>
      <c r="T138" s="12">
        <v>11.74</v>
      </c>
      <c r="U138" s="12">
        <v>30.12</v>
      </c>
      <c r="V138" s="12"/>
      <c r="W138" s="12">
        <v>0.97529999999999994</v>
      </c>
      <c r="X138" s="12">
        <v>0.90620000000000001</v>
      </c>
      <c r="Y138" s="77">
        <v>9.7960000000000004E-5</v>
      </c>
    </row>
    <row r="139" spans="14:25" ht="14.25" thickBot="1" x14ac:dyDescent="0.45">
      <c r="N139" s="13">
        <v>6</v>
      </c>
      <c r="O139" s="8">
        <v>0</v>
      </c>
      <c r="P139" s="9">
        <v>0</v>
      </c>
      <c r="Q139" s="9">
        <v>100000</v>
      </c>
      <c r="R139" s="8">
        <v>843.6</v>
      </c>
      <c r="S139" s="9"/>
      <c r="T139" s="8">
        <v>0.76380000000000003</v>
      </c>
      <c r="U139" s="8">
        <v>12.59</v>
      </c>
      <c r="V139" s="8"/>
      <c r="W139" s="8">
        <v>0.99860000000000004</v>
      </c>
      <c r="X139" s="8">
        <v>0.98170000000000002</v>
      </c>
      <c r="Y139" s="78">
        <v>5.0040000000000002E-5</v>
      </c>
    </row>
  </sheetData>
  <mergeCells count="2">
    <mergeCell ref="M18:M19"/>
    <mergeCell ref="Z18:Z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6833-E0A8-41CF-A78E-5F434E3121CA}">
  <dimension ref="A1:M26"/>
  <sheetViews>
    <sheetView workbookViewId="0">
      <selection activeCell="A13" sqref="A13"/>
    </sheetView>
  </sheetViews>
  <sheetFormatPr defaultRowHeight="13.9" x14ac:dyDescent="0.4"/>
  <sheetData>
    <row r="1" spans="1:13" ht="14.25" thickBot="1" x14ac:dyDescent="0.45">
      <c r="A1" t="s">
        <v>39</v>
      </c>
    </row>
    <row r="2" spans="1:13" x14ac:dyDescent="0.4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2"/>
      <c r="K2" s="3" t="s">
        <v>10</v>
      </c>
      <c r="L2" s="21"/>
      <c r="M2" s="21"/>
    </row>
    <row r="3" spans="1:13" x14ac:dyDescent="0.4">
      <c r="A3" s="23">
        <v>1</v>
      </c>
      <c r="B3" s="35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12"/>
      <c r="K3" s="7">
        <v>3.7980000000000002E-3</v>
      </c>
      <c r="L3" s="5"/>
      <c r="M3" s="5"/>
    </row>
    <row r="4" spans="1:13" x14ac:dyDescent="0.4">
      <c r="A4" s="23">
        <v>1.5</v>
      </c>
      <c r="B4" s="35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12"/>
      <c r="K4" s="7">
        <v>2.5669999999999998E-3</v>
      </c>
      <c r="L4" s="5"/>
      <c r="M4" s="5"/>
    </row>
    <row r="5" spans="1:13" x14ac:dyDescent="0.4">
      <c r="A5" s="23">
        <v>2</v>
      </c>
      <c r="B5" s="35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12"/>
      <c r="K5" s="7">
        <v>1.588E-3</v>
      </c>
      <c r="L5" s="5"/>
      <c r="M5" s="5"/>
    </row>
    <row r="6" spans="1:13" x14ac:dyDescent="0.4">
      <c r="A6" s="23">
        <v>2.5</v>
      </c>
      <c r="B6" s="35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12"/>
      <c r="K6" s="7">
        <v>9.1699999999999995E-4</v>
      </c>
      <c r="L6" s="5"/>
      <c r="M6" s="5"/>
    </row>
    <row r="7" spans="1:13" x14ac:dyDescent="0.4">
      <c r="A7" s="23">
        <v>3</v>
      </c>
      <c r="B7" s="35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12"/>
      <c r="K7" s="7">
        <v>6.6450000000000005E-4</v>
      </c>
      <c r="L7" s="5"/>
      <c r="M7" s="5"/>
    </row>
    <row r="8" spans="1:13" ht="14.25" thickBot="1" x14ac:dyDescent="0.45">
      <c r="A8" s="24">
        <v>3.5</v>
      </c>
      <c r="B8" s="36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8"/>
      <c r="K8" s="10">
        <v>5.8839999999999999E-4</v>
      </c>
      <c r="L8" s="5"/>
      <c r="M8" s="5"/>
    </row>
    <row r="10" spans="1:13" ht="14.25" thickBot="1" x14ac:dyDescent="0.45">
      <c r="A10" t="s">
        <v>89</v>
      </c>
    </row>
    <row r="11" spans="1:13" x14ac:dyDescent="0.4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/>
      <c r="I11" s="2"/>
      <c r="J11" s="2" t="s">
        <v>20</v>
      </c>
      <c r="K11" s="3" t="s">
        <v>10</v>
      </c>
      <c r="L11" s="21"/>
      <c r="M11" s="21"/>
    </row>
    <row r="12" spans="1:13" x14ac:dyDescent="0.4">
      <c r="A12" s="23">
        <v>1</v>
      </c>
      <c r="B12" s="35">
        <v>0.1056</v>
      </c>
      <c r="C12" s="26">
        <v>1056</v>
      </c>
      <c r="D12" s="4">
        <v>10000</v>
      </c>
      <c r="E12" s="12">
        <v>28510000</v>
      </c>
      <c r="F12" s="12">
        <v>4046000</v>
      </c>
      <c r="G12" s="12">
        <v>112800</v>
      </c>
      <c r="H12" s="12"/>
      <c r="I12" s="12"/>
      <c r="J12" s="12">
        <v>0.84489999999999998</v>
      </c>
      <c r="K12" s="7">
        <v>7.2499999999999995E-2</v>
      </c>
      <c r="L12" s="5"/>
      <c r="M12" s="5"/>
    </row>
    <row r="13" spans="1:13" x14ac:dyDescent="0.4">
      <c r="A13" s="23">
        <v>1.5</v>
      </c>
      <c r="B13" s="35">
        <v>3.3599999999999998E-2</v>
      </c>
      <c r="C13" s="26">
        <v>336</v>
      </c>
      <c r="D13" s="4">
        <v>10000</v>
      </c>
      <c r="E13" s="12">
        <v>17000000</v>
      </c>
      <c r="F13" s="12">
        <v>2414000</v>
      </c>
      <c r="G13" s="12">
        <v>67320</v>
      </c>
      <c r="H13" s="12"/>
      <c r="I13" s="12"/>
      <c r="J13" s="12">
        <v>0.90880000000000005</v>
      </c>
      <c r="K13" s="7">
        <v>4.3560000000000001E-2</v>
      </c>
      <c r="L13" s="5"/>
      <c r="M13" s="5"/>
    </row>
    <row r="14" spans="1:13" x14ac:dyDescent="0.4">
      <c r="A14" s="23">
        <v>2</v>
      </c>
      <c r="B14" s="35">
        <v>7.8589999999999997E-3</v>
      </c>
      <c r="C14" s="4">
        <v>200</v>
      </c>
      <c r="D14" s="26">
        <v>25450</v>
      </c>
      <c r="E14" s="12">
        <v>9349000</v>
      </c>
      <c r="F14" s="12">
        <v>1325000</v>
      </c>
      <c r="G14" s="12">
        <v>36980</v>
      </c>
      <c r="H14" s="12"/>
      <c r="I14" s="12"/>
      <c r="J14" s="12">
        <v>0.95099999999999996</v>
      </c>
      <c r="K14" s="7">
        <v>2.4119999999999999E-2</v>
      </c>
      <c r="L14" s="5"/>
      <c r="M14" s="5"/>
    </row>
    <row r="15" spans="1:13" x14ac:dyDescent="0.4">
      <c r="A15" s="23">
        <v>2.5</v>
      </c>
      <c r="B15" s="35">
        <v>1.0939999999999999E-3</v>
      </c>
      <c r="C15" s="4">
        <v>200</v>
      </c>
      <c r="D15" s="26">
        <v>182813</v>
      </c>
      <c r="E15" s="12">
        <v>4572000</v>
      </c>
      <c r="F15" s="12">
        <v>642500</v>
      </c>
      <c r="G15" s="12">
        <v>17940</v>
      </c>
      <c r="H15" s="12"/>
      <c r="I15" s="12"/>
      <c r="J15" s="12">
        <v>0.97699999999999998</v>
      </c>
      <c r="K15" s="7">
        <v>1.174E-2</v>
      </c>
      <c r="L15" s="5"/>
      <c r="M15" s="5"/>
    </row>
    <row r="16" spans="1:13" x14ac:dyDescent="0.4">
      <c r="A16" s="23">
        <v>3</v>
      </c>
      <c r="B16" s="35">
        <v>8.9389999999999996E-5</v>
      </c>
      <c r="C16" s="4">
        <v>200</v>
      </c>
      <c r="D16" s="26">
        <v>2237282</v>
      </c>
      <c r="E16" s="12">
        <v>1962000</v>
      </c>
      <c r="F16" s="12">
        <v>267500</v>
      </c>
      <c r="G16" s="12">
        <v>7480</v>
      </c>
      <c r="H16" s="12"/>
      <c r="I16" s="12"/>
      <c r="J16" s="12">
        <v>0.99099999999999999</v>
      </c>
      <c r="K16" s="7">
        <v>4.9719999999999999E-3</v>
      </c>
      <c r="L16" s="5"/>
      <c r="M16" s="5"/>
    </row>
    <row r="17" spans="1:13" ht="14.25" thickBot="1" x14ac:dyDescent="0.45">
      <c r="A17" s="24">
        <v>3.5</v>
      </c>
      <c r="B17" s="36">
        <v>6.6239999999999996E-6</v>
      </c>
      <c r="C17" s="9">
        <v>200</v>
      </c>
      <c r="D17" s="27">
        <v>30192318</v>
      </c>
      <c r="E17" s="8">
        <v>789600</v>
      </c>
      <c r="F17" s="8">
        <v>97120</v>
      </c>
      <c r="G17" s="8">
        <v>2719</v>
      </c>
      <c r="H17" s="8"/>
      <c r="I17" s="8"/>
      <c r="J17" s="8">
        <v>0.997</v>
      </c>
      <c r="K17" s="10">
        <v>1.9170000000000001E-3</v>
      </c>
      <c r="L17" s="5"/>
      <c r="M17" s="5"/>
    </row>
    <row r="19" spans="1:13" ht="14.25" thickBot="1" x14ac:dyDescent="0.45">
      <c r="A19" t="s">
        <v>88</v>
      </c>
    </row>
    <row r="20" spans="1:13" x14ac:dyDescent="0.4">
      <c r="A20" s="1" t="s">
        <v>16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7</v>
      </c>
      <c r="H20" s="2"/>
      <c r="I20" s="2"/>
      <c r="J20" s="2" t="s">
        <v>20</v>
      </c>
      <c r="K20" s="3" t="s">
        <v>10</v>
      </c>
    </row>
    <row r="21" spans="1:13" x14ac:dyDescent="0.4">
      <c r="A21" s="23">
        <v>1</v>
      </c>
      <c r="B21" s="35">
        <v>0.1048</v>
      </c>
      <c r="C21" s="26">
        <v>1048</v>
      </c>
      <c r="D21" s="4">
        <v>10000</v>
      </c>
      <c r="E21" s="12">
        <v>153900000</v>
      </c>
      <c r="F21" s="12">
        <v>21640000</v>
      </c>
      <c r="G21" s="12">
        <v>602200</v>
      </c>
      <c r="H21" s="12"/>
      <c r="I21" s="12"/>
      <c r="J21" s="12">
        <v>0.1168</v>
      </c>
      <c r="K21" s="7">
        <v>0.38779999999999998</v>
      </c>
    </row>
    <row r="22" spans="1:13" x14ac:dyDescent="0.4">
      <c r="A22" s="23">
        <v>1.5</v>
      </c>
      <c r="B22" s="35">
        <v>3.3300000000000003E-2</v>
      </c>
      <c r="C22" s="26">
        <v>333</v>
      </c>
      <c r="D22" s="4">
        <v>10000</v>
      </c>
      <c r="E22" s="12">
        <v>131300000</v>
      </c>
      <c r="F22" s="12">
        <v>18480000</v>
      </c>
      <c r="G22" s="12">
        <v>514400</v>
      </c>
      <c r="H22" s="12"/>
      <c r="I22" s="12"/>
      <c r="J22" s="12">
        <v>0.2495</v>
      </c>
      <c r="K22" s="7">
        <v>0.32819999999999999</v>
      </c>
    </row>
    <row r="23" spans="1:13" x14ac:dyDescent="0.4">
      <c r="A23" s="23">
        <v>2</v>
      </c>
      <c r="B23" s="35">
        <v>7.8589999999999997E-3</v>
      </c>
      <c r="C23" s="4">
        <v>200</v>
      </c>
      <c r="D23" s="26">
        <v>25450</v>
      </c>
      <c r="E23" s="12">
        <v>98100000</v>
      </c>
      <c r="F23" s="12">
        <v>13830000</v>
      </c>
      <c r="G23" s="12">
        <v>384900</v>
      </c>
      <c r="H23" s="12"/>
      <c r="I23" s="12"/>
      <c r="J23" s="12">
        <v>0.44290000000000002</v>
      </c>
      <c r="K23" s="7">
        <v>0.24199999999999999</v>
      </c>
    </row>
    <row r="24" spans="1:13" x14ac:dyDescent="0.4">
      <c r="A24" s="23">
        <v>2.5</v>
      </c>
      <c r="B24" s="35">
        <v>1.096E-3</v>
      </c>
      <c r="C24" s="4">
        <v>200</v>
      </c>
      <c r="D24" s="26">
        <v>182463</v>
      </c>
      <c r="E24" s="12">
        <v>60220000</v>
      </c>
      <c r="F24" s="12">
        <v>8503000</v>
      </c>
      <c r="G24" s="12">
        <v>236800</v>
      </c>
      <c r="H24" s="12"/>
      <c r="I24" s="12"/>
      <c r="J24" s="12">
        <v>0.66159999999999997</v>
      </c>
      <c r="K24" s="7">
        <v>0.1489</v>
      </c>
    </row>
    <row r="25" spans="1:13" x14ac:dyDescent="0.4">
      <c r="A25" s="23">
        <v>3</v>
      </c>
      <c r="B25" s="35">
        <v>8.9380000000000001E-5</v>
      </c>
      <c r="C25" s="4">
        <v>200</v>
      </c>
      <c r="D25" s="26">
        <v>2237632</v>
      </c>
      <c r="E25" s="12">
        <v>28240000</v>
      </c>
      <c r="F25" s="12">
        <v>3995000</v>
      </c>
      <c r="G25" s="12">
        <v>111300</v>
      </c>
      <c r="H25" s="12"/>
      <c r="I25" s="12"/>
      <c r="J25" s="12">
        <v>0.84389999999999998</v>
      </c>
      <c r="K25" s="7">
        <v>7.0059999999999997E-2</v>
      </c>
    </row>
    <row r="26" spans="1:13" ht="14.25" thickBot="1" x14ac:dyDescent="0.45">
      <c r="A26" s="24">
        <v>3.5</v>
      </c>
      <c r="B26" s="36">
        <v>6.6239999999999996E-6</v>
      </c>
      <c r="C26" s="9">
        <v>200</v>
      </c>
      <c r="D26" s="27">
        <v>30192318</v>
      </c>
      <c r="E26" s="8">
        <v>9516000</v>
      </c>
      <c r="F26" s="8">
        <v>1341000</v>
      </c>
      <c r="G26" s="8">
        <v>37400</v>
      </c>
      <c r="H26" s="8"/>
      <c r="I26" s="8"/>
      <c r="J26" s="8">
        <v>0.94899999999999995</v>
      </c>
      <c r="K26" s="10">
        <v>2.3970000000000002E-2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A2D-33A2-40C1-81E4-7E13559967B4}">
  <dimension ref="A1:AN84"/>
  <sheetViews>
    <sheetView tabSelected="1" topLeftCell="A61" workbookViewId="0">
      <selection activeCell="M80" sqref="M80"/>
    </sheetView>
  </sheetViews>
  <sheetFormatPr defaultRowHeight="13.9" x14ac:dyDescent="0.4"/>
  <cols>
    <col min="21" max="21" width="10.1328125" bestFit="1" customWidth="1"/>
  </cols>
  <sheetData>
    <row r="1" spans="1:31" ht="14.25" thickBot="1" x14ac:dyDescent="0.45">
      <c r="A1" t="s">
        <v>162</v>
      </c>
      <c r="E1" t="s">
        <v>134</v>
      </c>
      <c r="I1" t="s">
        <v>163</v>
      </c>
      <c r="M1" t="s">
        <v>135</v>
      </c>
      <c r="Q1" t="s">
        <v>164</v>
      </c>
      <c r="U1" t="s">
        <v>136</v>
      </c>
      <c r="Y1" t="s">
        <v>165</v>
      </c>
      <c r="AC1" t="s">
        <v>137</v>
      </c>
    </row>
    <row r="2" spans="1:31" x14ac:dyDescent="0.4">
      <c r="A2" s="1" t="s">
        <v>126</v>
      </c>
      <c r="B2" s="2" t="s">
        <v>127</v>
      </c>
      <c r="C2" s="2" t="s">
        <v>11</v>
      </c>
      <c r="D2" s="2" t="s">
        <v>128</v>
      </c>
      <c r="E2" s="2" t="s">
        <v>129</v>
      </c>
      <c r="F2" s="2" t="s">
        <v>130</v>
      </c>
      <c r="G2" s="3" t="s">
        <v>131</v>
      </c>
      <c r="I2" s="1" t="s">
        <v>126</v>
      </c>
      <c r="J2" s="2" t="s">
        <v>127</v>
      </c>
      <c r="K2" s="2" t="s">
        <v>11</v>
      </c>
      <c r="L2" s="2" t="s">
        <v>128</v>
      </c>
      <c r="M2" s="2" t="s">
        <v>129</v>
      </c>
      <c r="N2" s="2" t="s">
        <v>130</v>
      </c>
      <c r="O2" s="3" t="s">
        <v>131</v>
      </c>
      <c r="Q2" s="1" t="s">
        <v>126</v>
      </c>
      <c r="R2" s="2" t="s">
        <v>127</v>
      </c>
      <c r="S2" s="2" t="s">
        <v>11</v>
      </c>
      <c r="T2" s="2" t="s">
        <v>128</v>
      </c>
      <c r="U2" s="2" t="s">
        <v>129</v>
      </c>
      <c r="V2" s="2" t="s">
        <v>130</v>
      </c>
      <c r="W2" s="3" t="s">
        <v>131</v>
      </c>
      <c r="Y2" s="1" t="s">
        <v>126</v>
      </c>
      <c r="Z2" s="2" t="s">
        <v>127</v>
      </c>
      <c r="AA2" s="2" t="s">
        <v>11</v>
      </c>
      <c r="AB2" s="2" t="s">
        <v>128</v>
      </c>
      <c r="AC2" s="2" t="s">
        <v>129</v>
      </c>
      <c r="AD2" s="2" t="s">
        <v>130</v>
      </c>
      <c r="AE2" s="3" t="s">
        <v>131</v>
      </c>
    </row>
    <row r="3" spans="1:31" x14ac:dyDescent="0.4">
      <c r="A3" s="6">
        <v>0</v>
      </c>
      <c r="B3" s="4">
        <v>202</v>
      </c>
      <c r="C3" s="73">
        <v>0.98058250000000002</v>
      </c>
      <c r="D3" s="12">
        <v>27863.98</v>
      </c>
      <c r="E3" s="12">
        <v>23259.27</v>
      </c>
      <c r="F3" s="12">
        <v>51123.24</v>
      </c>
      <c r="G3" s="7">
        <v>3271</v>
      </c>
      <c r="I3" s="23">
        <v>0</v>
      </c>
      <c r="J3" s="4">
        <v>202</v>
      </c>
      <c r="K3" s="73">
        <v>0.99019610000000002</v>
      </c>
      <c r="L3" s="12">
        <v>100264.44</v>
      </c>
      <c r="M3" s="12">
        <v>90836.35</v>
      </c>
      <c r="N3" s="12">
        <v>191100.78</v>
      </c>
      <c r="O3" s="7">
        <v>12988</v>
      </c>
      <c r="Q3" s="23">
        <v>0</v>
      </c>
      <c r="R3" s="4">
        <v>202</v>
      </c>
      <c r="S3" s="73">
        <v>0.92237440000000004</v>
      </c>
      <c r="T3" s="12">
        <v>392427.48</v>
      </c>
      <c r="U3" s="12">
        <v>359680.53</v>
      </c>
      <c r="V3" s="12">
        <v>752108.02</v>
      </c>
      <c r="W3" s="7">
        <v>55594</v>
      </c>
      <c r="Y3" s="23">
        <v>0</v>
      </c>
      <c r="Z3" s="4">
        <v>202</v>
      </c>
      <c r="AA3" s="73">
        <v>0.9483568</v>
      </c>
      <c r="AB3" s="12">
        <v>1590903.23</v>
      </c>
      <c r="AC3" s="12">
        <v>1447066.15</v>
      </c>
      <c r="AD3" s="12">
        <v>3037969.38</v>
      </c>
      <c r="AE3" s="7">
        <v>217917</v>
      </c>
    </row>
    <row r="4" spans="1:31" x14ac:dyDescent="0.4">
      <c r="A4" s="6">
        <v>0.5</v>
      </c>
      <c r="B4" s="4">
        <v>202</v>
      </c>
      <c r="C4" s="73">
        <v>0.95734600000000003</v>
      </c>
      <c r="D4" s="12">
        <v>27747.91</v>
      </c>
      <c r="E4" s="12">
        <v>23153</v>
      </c>
      <c r="F4" s="12">
        <v>50900.91</v>
      </c>
      <c r="G4" s="7">
        <v>3336</v>
      </c>
      <c r="I4" s="23">
        <v>0.5</v>
      </c>
      <c r="J4" s="4">
        <v>202</v>
      </c>
      <c r="K4" s="73">
        <v>0.93087560000000003</v>
      </c>
      <c r="L4" s="12">
        <v>100345.29</v>
      </c>
      <c r="M4" s="12">
        <v>90928.71</v>
      </c>
      <c r="N4" s="12">
        <v>191274</v>
      </c>
      <c r="O4" s="7">
        <v>13834</v>
      </c>
      <c r="Q4" s="23">
        <v>0.5</v>
      </c>
      <c r="R4" s="4">
        <v>202</v>
      </c>
      <c r="S4" s="73">
        <v>0.90990990000000005</v>
      </c>
      <c r="T4" s="12">
        <v>391666.17</v>
      </c>
      <c r="U4" s="12">
        <v>358964.56</v>
      </c>
      <c r="V4" s="12">
        <v>750630.73</v>
      </c>
      <c r="W4" s="7">
        <v>56250</v>
      </c>
      <c r="Y4" s="23">
        <v>0.5</v>
      </c>
      <c r="Z4" s="4">
        <v>202</v>
      </c>
      <c r="AA4" s="73">
        <v>0.81451609999999997</v>
      </c>
      <c r="AB4" s="12">
        <v>1572821.84</v>
      </c>
      <c r="AC4" s="12">
        <v>1430571.47</v>
      </c>
      <c r="AD4" s="12">
        <v>3003393.31</v>
      </c>
      <c r="AE4" s="7">
        <v>250810</v>
      </c>
    </row>
    <row r="5" spans="1:31" x14ac:dyDescent="0.4">
      <c r="A5" s="6">
        <v>1</v>
      </c>
      <c r="B5" s="4">
        <v>202</v>
      </c>
      <c r="C5" s="73">
        <v>0.86324789999999996</v>
      </c>
      <c r="D5" s="12">
        <v>27270.09</v>
      </c>
      <c r="E5" s="12">
        <v>22687.49</v>
      </c>
      <c r="F5" s="12">
        <v>49957.58</v>
      </c>
      <c r="G5" s="7">
        <v>3624</v>
      </c>
      <c r="I5" s="23">
        <v>1</v>
      </c>
      <c r="J5" s="4">
        <v>202</v>
      </c>
      <c r="K5" s="73">
        <v>0.87445890000000004</v>
      </c>
      <c r="L5" s="12">
        <v>96984.19</v>
      </c>
      <c r="M5" s="12">
        <v>87773.25</v>
      </c>
      <c r="N5" s="12">
        <v>184757.44</v>
      </c>
      <c r="O5" s="7">
        <v>142114</v>
      </c>
      <c r="Q5" s="23">
        <v>1</v>
      </c>
      <c r="R5" s="4">
        <v>202</v>
      </c>
      <c r="S5" s="73">
        <v>0.76515149999999998</v>
      </c>
      <c r="T5" s="12">
        <v>382121.62</v>
      </c>
      <c r="U5" s="12">
        <v>350108.03</v>
      </c>
      <c r="V5" s="12">
        <v>732229.66</v>
      </c>
      <c r="W5" s="7">
        <v>65235</v>
      </c>
      <c r="Y5" s="23">
        <v>1</v>
      </c>
      <c r="Z5" s="4">
        <v>202</v>
      </c>
      <c r="AA5" s="73">
        <v>0.69896190000000002</v>
      </c>
      <c r="AB5" s="12">
        <v>1545448.09</v>
      </c>
      <c r="AC5" s="12">
        <v>1405242.81</v>
      </c>
      <c r="AD5" s="12">
        <v>2950690.9</v>
      </c>
      <c r="AE5" s="7">
        <v>287098</v>
      </c>
    </row>
    <row r="6" spans="1:31" x14ac:dyDescent="0.4">
      <c r="A6" s="6">
        <v>1.5</v>
      </c>
      <c r="B6" s="4">
        <v>202</v>
      </c>
      <c r="C6" s="73">
        <v>0.7372263</v>
      </c>
      <c r="D6" s="12">
        <v>25714.12</v>
      </c>
      <c r="E6" s="12">
        <v>21188.46</v>
      </c>
      <c r="F6" s="12">
        <v>46902.58</v>
      </c>
      <c r="G6" s="7">
        <v>3950</v>
      </c>
      <c r="I6" s="23">
        <v>1.5</v>
      </c>
      <c r="J6" s="4">
        <v>202</v>
      </c>
      <c r="K6" s="73">
        <v>0.63322880000000004</v>
      </c>
      <c r="L6" s="12">
        <v>89547.62</v>
      </c>
      <c r="M6" s="12">
        <v>80788.789999999994</v>
      </c>
      <c r="N6" s="12">
        <v>170336.41</v>
      </c>
      <c r="O6" s="7">
        <v>18051</v>
      </c>
      <c r="Q6" s="23">
        <v>1.5</v>
      </c>
      <c r="R6" s="4">
        <v>202</v>
      </c>
      <c r="S6" s="73">
        <v>0.51530609999999999</v>
      </c>
      <c r="T6" s="12">
        <v>360574.33</v>
      </c>
      <c r="U6" s="12">
        <v>330064.81</v>
      </c>
      <c r="V6" s="12">
        <v>690639.14</v>
      </c>
      <c r="W6" s="7">
        <v>91319</v>
      </c>
      <c r="Y6" s="23">
        <v>1.5</v>
      </c>
      <c r="Z6" s="4">
        <v>202</v>
      </c>
      <c r="AA6" s="73">
        <v>0.49876540000000003</v>
      </c>
      <c r="AB6" s="12">
        <v>1477346.7</v>
      </c>
      <c r="AC6" s="12">
        <v>1342788.71</v>
      </c>
      <c r="AD6" s="12">
        <v>2820135.41</v>
      </c>
      <c r="AE6" s="7">
        <v>384475</v>
      </c>
    </row>
    <row r="7" spans="1:31" x14ac:dyDescent="0.4">
      <c r="A7" s="6">
        <v>2</v>
      </c>
      <c r="B7" s="4">
        <v>202</v>
      </c>
      <c r="C7" s="73">
        <v>0.60843369999999997</v>
      </c>
      <c r="D7" s="12">
        <v>24017.9</v>
      </c>
      <c r="E7" s="12">
        <v>19634.45</v>
      </c>
      <c r="F7" s="12">
        <v>43652.35</v>
      </c>
      <c r="G7" s="7">
        <v>4430</v>
      </c>
      <c r="I7" s="23">
        <v>2</v>
      </c>
      <c r="J7" s="4">
        <v>202</v>
      </c>
      <c r="K7" s="73">
        <v>0.4622426</v>
      </c>
      <c r="L7" s="12">
        <v>82443.27</v>
      </c>
      <c r="M7" s="12">
        <v>74083.02</v>
      </c>
      <c r="N7" s="12">
        <v>156526.29</v>
      </c>
      <c r="O7" s="7">
        <v>22662</v>
      </c>
      <c r="Q7" s="23">
        <v>2</v>
      </c>
      <c r="R7" s="4">
        <v>202</v>
      </c>
      <c r="S7" s="73">
        <v>0.36462090000000003</v>
      </c>
      <c r="T7" s="12">
        <v>324233.44</v>
      </c>
      <c r="U7" s="12">
        <v>296369.56</v>
      </c>
      <c r="V7" s="12">
        <v>620603</v>
      </c>
      <c r="W7" s="7">
        <v>115838</v>
      </c>
      <c r="Y7" s="23">
        <v>2</v>
      </c>
      <c r="Z7" s="4">
        <v>202</v>
      </c>
      <c r="AA7" s="73">
        <v>0.28857139999999998</v>
      </c>
      <c r="AB7" s="12">
        <v>1352691.28</v>
      </c>
      <c r="AC7" s="12">
        <v>1228608.58</v>
      </c>
      <c r="AD7" s="12">
        <v>2581299.86</v>
      </c>
      <c r="AE7" s="7">
        <v>607914</v>
      </c>
    </row>
    <row r="8" spans="1:31" x14ac:dyDescent="0.4">
      <c r="A8" s="6">
        <v>2.5</v>
      </c>
      <c r="B8" s="4">
        <v>202</v>
      </c>
      <c r="C8" s="73">
        <v>0.3556338</v>
      </c>
      <c r="D8" s="12">
        <v>19888.45</v>
      </c>
      <c r="E8" s="12">
        <v>15761.54</v>
      </c>
      <c r="F8" s="12">
        <v>35649.99</v>
      </c>
      <c r="G8" s="7">
        <v>6044</v>
      </c>
      <c r="I8" s="23">
        <v>2.5</v>
      </c>
      <c r="J8" s="4">
        <v>202</v>
      </c>
      <c r="K8" s="73">
        <v>0.26405230000000002</v>
      </c>
      <c r="L8" s="12">
        <v>65645.06</v>
      </c>
      <c r="M8" s="12">
        <v>58397.23</v>
      </c>
      <c r="N8" s="12">
        <v>124042.29</v>
      </c>
      <c r="O8" s="7">
        <v>31230</v>
      </c>
      <c r="Q8" s="23">
        <v>2.5</v>
      </c>
      <c r="R8" s="4">
        <v>202</v>
      </c>
      <c r="S8" s="73">
        <v>0.1970732</v>
      </c>
      <c r="T8" s="12">
        <v>268169.49</v>
      </c>
      <c r="U8" s="12">
        <v>244539.21</v>
      </c>
      <c r="V8" s="12">
        <v>512708.7</v>
      </c>
      <c r="W8" s="7">
        <v>176782</v>
      </c>
      <c r="Y8" s="23">
        <v>2.5</v>
      </c>
      <c r="Z8" s="4">
        <v>202</v>
      </c>
      <c r="AA8" s="73">
        <v>0.12640799999999999</v>
      </c>
      <c r="AB8" s="12">
        <v>1084734.6399999999</v>
      </c>
      <c r="AC8" s="12">
        <v>983640.95</v>
      </c>
      <c r="AD8" s="12">
        <v>2068375.6</v>
      </c>
      <c r="AE8" s="7">
        <v>1110996</v>
      </c>
    </row>
    <row r="9" spans="1:31" x14ac:dyDescent="0.4">
      <c r="A9" s="6">
        <v>3</v>
      </c>
      <c r="B9" s="4">
        <v>202</v>
      </c>
      <c r="C9" s="73">
        <v>0.20867769999999999</v>
      </c>
      <c r="D9" s="12">
        <v>14639.34</v>
      </c>
      <c r="E9" s="12">
        <v>11005.9</v>
      </c>
      <c r="F9" s="12">
        <v>25645.24</v>
      </c>
      <c r="G9" s="7">
        <v>7135</v>
      </c>
      <c r="I9" s="23">
        <v>3</v>
      </c>
      <c r="J9" s="4">
        <v>202</v>
      </c>
      <c r="K9" s="73">
        <v>0.1187537</v>
      </c>
      <c r="L9" s="12">
        <v>47136.480000000003</v>
      </c>
      <c r="M9" s="12">
        <v>41186.92</v>
      </c>
      <c r="N9" s="12">
        <v>88323.4</v>
      </c>
      <c r="O9" s="7">
        <v>488160</v>
      </c>
      <c r="Q9" s="23">
        <v>3</v>
      </c>
      <c r="R9" s="4">
        <v>202</v>
      </c>
      <c r="S9" s="73">
        <v>6.8451369999999997E-2</v>
      </c>
      <c r="T9" s="12">
        <v>189303.82</v>
      </c>
      <c r="U9" s="12">
        <v>171646.83</v>
      </c>
      <c r="V9" s="12">
        <v>360950.66</v>
      </c>
      <c r="W9" s="7">
        <v>357009</v>
      </c>
      <c r="Y9" s="23">
        <v>3</v>
      </c>
      <c r="Z9" s="4">
        <v>202</v>
      </c>
      <c r="AA9" s="73">
        <v>4.463102E-2</v>
      </c>
      <c r="AB9" s="12">
        <v>791404.51</v>
      </c>
      <c r="AC9" s="12">
        <v>716179.43</v>
      </c>
      <c r="AD9" s="12">
        <v>1507583.94</v>
      </c>
      <c r="AE9" s="7">
        <v>22906976</v>
      </c>
    </row>
    <row r="10" spans="1:31" x14ac:dyDescent="0.4">
      <c r="A10" s="6">
        <v>3.5</v>
      </c>
      <c r="B10" s="4">
        <v>202</v>
      </c>
      <c r="C10" s="73">
        <v>7.7722200000000005E-2</v>
      </c>
      <c r="D10" s="12">
        <v>9710.43</v>
      </c>
      <c r="E10" s="12">
        <v>6560.12</v>
      </c>
      <c r="F10" s="12">
        <v>16270.56</v>
      </c>
      <c r="G10" s="7">
        <v>112315</v>
      </c>
      <c r="I10" s="23">
        <v>3.5</v>
      </c>
      <c r="J10" s="4">
        <v>202</v>
      </c>
      <c r="K10" s="73">
        <v>4.2004569999999998E-2</v>
      </c>
      <c r="L10" s="12">
        <v>28210.83</v>
      </c>
      <c r="M10" s="12">
        <v>23758.07</v>
      </c>
      <c r="N10" s="12">
        <v>51968.9</v>
      </c>
      <c r="O10" s="7">
        <v>79272</v>
      </c>
      <c r="Q10" s="23">
        <v>3.5</v>
      </c>
      <c r="R10" s="4">
        <v>202</v>
      </c>
      <c r="S10" s="73">
        <v>2.0906640000000001E-2</v>
      </c>
      <c r="T10" s="12">
        <v>111161.45</v>
      </c>
      <c r="U10" s="12">
        <v>99757.62</v>
      </c>
      <c r="V10" s="12">
        <v>210919.07</v>
      </c>
      <c r="W10" s="7">
        <v>6786535</v>
      </c>
      <c r="Y10" s="23">
        <v>3.5</v>
      </c>
      <c r="Z10" s="4">
        <v>202</v>
      </c>
      <c r="AA10" s="73">
        <v>1.03526E-2</v>
      </c>
      <c r="AB10" s="12">
        <v>482220.66</v>
      </c>
      <c r="AC10" s="12">
        <v>434855.52</v>
      </c>
      <c r="AD10" s="12">
        <v>917076.18</v>
      </c>
      <c r="AE10" s="7">
        <v>59950687</v>
      </c>
    </row>
    <row r="11" spans="1:31" x14ac:dyDescent="0.4">
      <c r="A11" s="6">
        <v>4</v>
      </c>
      <c r="B11" s="4">
        <v>202</v>
      </c>
      <c r="C11" s="73">
        <v>2.4709479999999999E-2</v>
      </c>
      <c r="D11" s="12">
        <v>5927.12</v>
      </c>
      <c r="E11" s="12">
        <v>3371.2</v>
      </c>
      <c r="F11" s="12">
        <v>9298.32</v>
      </c>
      <c r="G11" s="7">
        <v>178011</v>
      </c>
      <c r="I11" s="23">
        <v>4</v>
      </c>
      <c r="J11" s="4">
        <v>202</v>
      </c>
      <c r="K11" s="73">
        <v>1.06439E-2</v>
      </c>
      <c r="L11" s="12">
        <v>14141.94</v>
      </c>
      <c r="M11" s="12">
        <v>10999.48</v>
      </c>
      <c r="N11" s="12">
        <v>25141.42</v>
      </c>
      <c r="O11" s="7">
        <v>143788</v>
      </c>
      <c r="Q11" s="23">
        <v>4</v>
      </c>
      <c r="R11" s="4">
        <v>202</v>
      </c>
      <c r="S11" s="73">
        <v>3.7843310000000002E-3</v>
      </c>
      <c r="T11" s="12">
        <v>52890.62</v>
      </c>
      <c r="U11" s="12">
        <v>46463.98</v>
      </c>
      <c r="V11" s="12">
        <v>99354.6</v>
      </c>
      <c r="W11" s="7">
        <v>17432303</v>
      </c>
      <c r="Y11" s="23">
        <v>4</v>
      </c>
      <c r="Z11" s="4">
        <v>202</v>
      </c>
      <c r="AA11" s="73">
        <v>1.6373640000000001E-3</v>
      </c>
      <c r="AB11" s="12">
        <v>227847.53</v>
      </c>
      <c r="AC11" s="12">
        <v>204269.65</v>
      </c>
      <c r="AD11" s="12">
        <v>432117.17</v>
      </c>
      <c r="AE11" s="7">
        <v>17798932</v>
      </c>
    </row>
    <row r="12" spans="1:31" x14ac:dyDescent="0.4">
      <c r="A12" s="6">
        <v>4.5</v>
      </c>
      <c r="B12" s="4">
        <v>202</v>
      </c>
      <c r="C12" s="73">
        <v>5.3585170000000001E-3</v>
      </c>
      <c r="D12" s="12">
        <v>3256.78</v>
      </c>
      <c r="E12" s="12">
        <v>1304</v>
      </c>
      <c r="F12" s="12">
        <v>4560.79</v>
      </c>
      <c r="G12" s="7">
        <v>30965</v>
      </c>
      <c r="I12" s="23">
        <v>4.5</v>
      </c>
      <c r="J12" s="4">
        <v>202</v>
      </c>
      <c r="K12" s="73">
        <v>1.3718350000000001E-3</v>
      </c>
      <c r="L12" s="12">
        <v>5968.77</v>
      </c>
      <c r="M12" s="12">
        <v>3808.78</v>
      </c>
      <c r="N12" s="12">
        <v>9777.5499999999993</v>
      </c>
      <c r="O12" s="7">
        <v>381640788</v>
      </c>
      <c r="Q12" s="23">
        <v>4.5</v>
      </c>
      <c r="R12" s="4">
        <v>202</v>
      </c>
      <c r="S12" s="73">
        <v>5.5184769999999997E-4</v>
      </c>
      <c r="T12" s="12">
        <v>18594.400000000001</v>
      </c>
      <c r="U12" s="12">
        <v>15344.86</v>
      </c>
      <c r="V12" s="12">
        <v>33939.26</v>
      </c>
      <c r="W12" s="7">
        <v>3935196</v>
      </c>
      <c r="Y12" s="23">
        <v>4.5</v>
      </c>
      <c r="Z12" s="4">
        <v>202</v>
      </c>
      <c r="AA12" s="73">
        <v>1.720754E-4</v>
      </c>
      <c r="AB12" s="12">
        <v>77577.279999999999</v>
      </c>
      <c r="AC12" s="12">
        <v>68476.91</v>
      </c>
      <c r="AD12" s="12">
        <v>146054.19</v>
      </c>
      <c r="AE12" s="7">
        <v>5673308932</v>
      </c>
    </row>
    <row r="13" spans="1:31" ht="14.25" thickBot="1" x14ac:dyDescent="0.45">
      <c r="A13" s="6">
        <v>5</v>
      </c>
      <c r="B13" s="4">
        <v>202</v>
      </c>
      <c r="C13" s="73">
        <v>5.4203309999999996E-4</v>
      </c>
      <c r="D13" s="12">
        <v>1949.24</v>
      </c>
      <c r="E13" s="12">
        <v>419.74</v>
      </c>
      <c r="F13" s="12">
        <v>2368.98</v>
      </c>
      <c r="G13" s="7">
        <v>95918</v>
      </c>
      <c r="I13" s="23">
        <v>5</v>
      </c>
      <c r="J13" s="4">
        <v>202</v>
      </c>
      <c r="K13" s="73">
        <v>1.5769920000000001E-4</v>
      </c>
      <c r="L13" s="12">
        <v>2557.3000000000002</v>
      </c>
      <c r="M13" s="12">
        <v>983.3</v>
      </c>
      <c r="N13" s="12">
        <v>3540.6</v>
      </c>
      <c r="O13" s="7">
        <v>8403340</v>
      </c>
      <c r="Q13" s="23">
        <v>5</v>
      </c>
      <c r="R13" s="4">
        <v>202</v>
      </c>
      <c r="S13" s="73">
        <v>4.6152639999999999E-5</v>
      </c>
      <c r="T13" s="12">
        <v>5441.38</v>
      </c>
      <c r="U13" s="12">
        <v>3614.56</v>
      </c>
      <c r="V13" s="12">
        <v>9055.94</v>
      </c>
      <c r="W13" s="7">
        <v>1101665696</v>
      </c>
      <c r="Y13" s="24">
        <v>5</v>
      </c>
      <c r="Z13" s="9">
        <v>202</v>
      </c>
      <c r="AA13" s="74">
        <v>1.2672159999999999E-5</v>
      </c>
      <c r="AB13" s="8">
        <v>18906.39</v>
      </c>
      <c r="AC13" s="8">
        <v>15730.94</v>
      </c>
      <c r="AD13" s="8">
        <v>34637.33</v>
      </c>
      <c r="AE13" s="10">
        <v>176726886</v>
      </c>
    </row>
    <row r="14" spans="1:31" ht="14.25" thickBot="1" x14ac:dyDescent="0.45">
      <c r="A14" s="6">
        <v>5.5</v>
      </c>
      <c r="B14" s="4">
        <v>202</v>
      </c>
      <c r="C14" s="73">
        <v>5.4215829999999999E-5</v>
      </c>
      <c r="D14" s="12">
        <v>1390.3</v>
      </c>
      <c r="E14" s="12">
        <v>118.1</v>
      </c>
      <c r="F14" s="12">
        <v>1508.41</v>
      </c>
      <c r="G14" s="7">
        <v>269810</v>
      </c>
      <c r="I14" s="23">
        <v>5.5</v>
      </c>
      <c r="J14" s="4">
        <v>202</v>
      </c>
      <c r="K14" s="73">
        <v>1.3759930000000001E-5</v>
      </c>
      <c r="L14" s="12">
        <v>1474.38</v>
      </c>
      <c r="M14" s="12">
        <v>196.24</v>
      </c>
      <c r="N14" s="12">
        <v>1670.63</v>
      </c>
      <c r="O14" s="7">
        <v>1875548</v>
      </c>
      <c r="Q14" s="24">
        <v>5.5</v>
      </c>
      <c r="R14" s="9">
        <v>202</v>
      </c>
      <c r="S14" s="74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4.25" thickBot="1" x14ac:dyDescent="0.45">
      <c r="A15" s="79">
        <v>6</v>
      </c>
      <c r="B15" s="9">
        <v>202</v>
      </c>
      <c r="C15" s="74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24">
        <v>6</v>
      </c>
      <c r="J15" s="9">
        <v>170</v>
      </c>
      <c r="K15" s="74">
        <v>5.7508470000000003E-6</v>
      </c>
      <c r="L15" s="8">
        <v>1183.93</v>
      </c>
      <c r="M15" s="8">
        <v>35.82</v>
      </c>
      <c r="N15" s="8">
        <v>1219.75</v>
      </c>
      <c r="O15" s="10">
        <v>69017048</v>
      </c>
      <c r="R15" s="5"/>
    </row>
    <row r="17" spans="1:40" ht="14.25" thickBot="1" x14ac:dyDescent="0.45">
      <c r="A17" t="s">
        <v>166</v>
      </c>
      <c r="E17" t="s">
        <v>138</v>
      </c>
      <c r="I17" t="s">
        <v>167</v>
      </c>
      <c r="M17" t="s">
        <v>171</v>
      </c>
      <c r="Q17" t="s">
        <v>168</v>
      </c>
      <c r="U17" t="s">
        <v>172</v>
      </c>
      <c r="Y17" t="s">
        <v>169</v>
      </c>
      <c r="AC17" t="s">
        <v>173</v>
      </c>
    </row>
    <row r="18" spans="1:40" x14ac:dyDescent="0.4">
      <c r="A18" s="1" t="s">
        <v>126</v>
      </c>
      <c r="B18" s="2" t="s">
        <v>127</v>
      </c>
      <c r="C18" s="2" t="s">
        <v>11</v>
      </c>
      <c r="D18" s="2" t="s">
        <v>128</v>
      </c>
      <c r="E18" s="2" t="s">
        <v>129</v>
      </c>
      <c r="F18" s="2" t="s">
        <v>130</v>
      </c>
      <c r="G18" s="3" t="s">
        <v>131</v>
      </c>
      <c r="I18" s="1" t="s">
        <v>126</v>
      </c>
      <c r="J18" s="2" t="s">
        <v>127</v>
      </c>
      <c r="K18" s="2" t="s">
        <v>11</v>
      </c>
      <c r="L18" s="2" t="s">
        <v>128</v>
      </c>
      <c r="M18" s="2" t="s">
        <v>129</v>
      </c>
      <c r="N18" s="2" t="s">
        <v>130</v>
      </c>
      <c r="O18" s="3" t="s">
        <v>131</v>
      </c>
      <c r="Q18" s="1" t="s">
        <v>126</v>
      </c>
      <c r="R18" s="2" t="s">
        <v>127</v>
      </c>
      <c r="S18" s="2" t="s">
        <v>11</v>
      </c>
      <c r="T18" s="2" t="s">
        <v>128</v>
      </c>
      <c r="U18" s="2" t="s">
        <v>129</v>
      </c>
      <c r="V18" s="2" t="s">
        <v>130</v>
      </c>
      <c r="W18" s="3" t="s">
        <v>131</v>
      </c>
      <c r="Y18" s="1" t="s">
        <v>126</v>
      </c>
      <c r="Z18" s="2" t="s">
        <v>127</v>
      </c>
      <c r="AA18" s="2" t="s">
        <v>11</v>
      </c>
      <c r="AB18" s="2" t="s">
        <v>128</v>
      </c>
      <c r="AC18" s="2" t="s">
        <v>129</v>
      </c>
      <c r="AD18" s="2" t="s">
        <v>130</v>
      </c>
      <c r="AE18" s="3" t="s">
        <v>131</v>
      </c>
      <c r="AF18" s="5"/>
      <c r="AG18" s="90"/>
      <c r="AN18" s="5"/>
    </row>
    <row r="19" spans="1:40" x14ac:dyDescent="0.4">
      <c r="A19" s="23">
        <v>0</v>
      </c>
      <c r="B19" s="4">
        <v>202</v>
      </c>
      <c r="C19" s="73">
        <v>0.90990990000000005</v>
      </c>
      <c r="D19" s="12">
        <v>1817840.37</v>
      </c>
      <c r="E19" s="12">
        <v>1447166.21</v>
      </c>
      <c r="F19" s="12">
        <v>3265006.58</v>
      </c>
      <c r="G19" s="7">
        <v>227128</v>
      </c>
      <c r="I19" s="23">
        <v>0</v>
      </c>
      <c r="J19" s="4">
        <v>202</v>
      </c>
      <c r="K19" s="73">
        <v>0.86695279999999997</v>
      </c>
      <c r="L19" s="12">
        <v>6431525.5300000003</v>
      </c>
      <c r="M19" s="12">
        <v>5777532.6100000003</v>
      </c>
      <c r="N19" s="12">
        <v>12209058.140000001</v>
      </c>
      <c r="O19" s="7">
        <v>952093</v>
      </c>
      <c r="Q19" s="23">
        <v>0</v>
      </c>
      <c r="R19" s="4">
        <v>202</v>
      </c>
      <c r="S19" s="73">
        <v>0.8451883</v>
      </c>
      <c r="T19" s="12">
        <v>26107967.059999999</v>
      </c>
      <c r="U19" s="12">
        <v>23138623.010000002</v>
      </c>
      <c r="V19" s="12">
        <v>49246590.07</v>
      </c>
      <c r="W19" s="7">
        <v>3911674</v>
      </c>
      <c r="Y19" s="23">
        <v>0</v>
      </c>
      <c r="Z19" s="4">
        <v>202</v>
      </c>
      <c r="AA19" s="73">
        <v>0.90990990000000005</v>
      </c>
      <c r="AB19" s="12">
        <v>13716714.68</v>
      </c>
      <c r="AC19" s="12">
        <v>1437865.97</v>
      </c>
      <c r="AD19" s="12">
        <v>15154580.640000001</v>
      </c>
      <c r="AE19" s="7">
        <v>225659</v>
      </c>
      <c r="AF19" s="5"/>
      <c r="AG19" s="90"/>
      <c r="AN19" s="5"/>
    </row>
    <row r="20" spans="1:40" x14ac:dyDescent="0.4">
      <c r="A20" s="23">
        <v>0.5</v>
      </c>
      <c r="B20" s="4">
        <v>202</v>
      </c>
      <c r="C20" s="73">
        <v>0.80478090000000002</v>
      </c>
      <c r="D20" s="12">
        <v>1805004.37</v>
      </c>
      <c r="E20" s="12">
        <v>1435347.35</v>
      </c>
      <c r="F20" s="12">
        <v>3240351.72</v>
      </c>
      <c r="G20" s="7">
        <v>254718</v>
      </c>
      <c r="I20" s="23">
        <v>0.5</v>
      </c>
      <c r="J20" s="4">
        <v>202</v>
      </c>
      <c r="K20" s="73">
        <v>0.75092939999999997</v>
      </c>
      <c r="L20" s="12">
        <v>6383946.0199999996</v>
      </c>
      <c r="M20" s="12">
        <v>5734055.4199999999</v>
      </c>
      <c r="N20" s="12">
        <v>12118001.43</v>
      </c>
      <c r="O20" s="7">
        <v>1090934</v>
      </c>
      <c r="Q20" s="23">
        <v>0.5</v>
      </c>
      <c r="R20" s="4">
        <v>202</v>
      </c>
      <c r="S20" s="73">
        <v>0.71631210000000001</v>
      </c>
      <c r="T20" s="12">
        <v>25845502.98</v>
      </c>
      <c r="U20" s="12">
        <v>22904016.66</v>
      </c>
      <c r="V20" s="12">
        <v>48749519.630000003</v>
      </c>
      <c r="W20" s="7">
        <v>4568931</v>
      </c>
      <c r="Y20" s="23">
        <v>0.5</v>
      </c>
      <c r="Z20" s="4">
        <v>202</v>
      </c>
      <c r="AA20" s="73">
        <v>0.80800000000000005</v>
      </c>
      <c r="AB20" s="12">
        <v>13707550.42</v>
      </c>
      <c r="AC20" s="12">
        <v>1429337.82</v>
      </c>
      <c r="AD20" s="12">
        <v>15136888.24</v>
      </c>
      <c r="AE20" s="7">
        <v>252618</v>
      </c>
      <c r="AF20" s="5"/>
      <c r="AG20" s="90"/>
      <c r="AN20" s="5"/>
    </row>
    <row r="21" spans="1:40" x14ac:dyDescent="0.4">
      <c r="A21" s="23">
        <v>1</v>
      </c>
      <c r="B21" s="4">
        <v>202</v>
      </c>
      <c r="C21" s="73">
        <v>0.72661869999999995</v>
      </c>
      <c r="D21" s="12">
        <v>1754041.6</v>
      </c>
      <c r="E21" s="12">
        <v>1389936.8</v>
      </c>
      <c r="F21" s="12">
        <v>3143978.4</v>
      </c>
      <c r="G21" s="7">
        <v>273159</v>
      </c>
      <c r="I21" s="23">
        <v>1</v>
      </c>
      <c r="J21" s="4">
        <v>202</v>
      </c>
      <c r="K21" s="73">
        <v>0.59064329999999998</v>
      </c>
      <c r="L21" s="12">
        <v>6259889.4100000001</v>
      </c>
      <c r="M21" s="12">
        <v>5622255.9699999997</v>
      </c>
      <c r="N21" s="12">
        <v>11882145.369999999</v>
      </c>
      <c r="O21" s="7">
        <v>1360012</v>
      </c>
      <c r="Q21" s="23">
        <v>1</v>
      </c>
      <c r="R21" s="4">
        <v>202</v>
      </c>
      <c r="S21" s="73">
        <v>0.4975369</v>
      </c>
      <c r="T21" s="12">
        <v>25383919.41</v>
      </c>
      <c r="U21" s="12">
        <v>22489850.190000001</v>
      </c>
      <c r="V21" s="12">
        <v>47873769.600000001</v>
      </c>
      <c r="W21" s="7">
        <v>6458520</v>
      </c>
      <c r="Y21" s="23">
        <v>1</v>
      </c>
      <c r="Z21" s="4">
        <v>202</v>
      </c>
      <c r="AA21" s="73">
        <v>0.69178079999999997</v>
      </c>
      <c r="AB21" s="12">
        <v>13636898.390000001</v>
      </c>
      <c r="AC21" s="12">
        <v>1401861.11</v>
      </c>
      <c r="AD21" s="12">
        <v>15038759.51</v>
      </c>
      <c r="AE21" s="7">
        <v>289414</v>
      </c>
      <c r="AF21" s="5"/>
      <c r="AG21" s="90"/>
      <c r="AN21" s="5"/>
    </row>
    <row r="22" spans="1:40" x14ac:dyDescent="0.4">
      <c r="A22" s="23">
        <v>1.5</v>
      </c>
      <c r="B22" s="4">
        <v>202</v>
      </c>
      <c r="C22" s="73">
        <v>0.45909090000000002</v>
      </c>
      <c r="D22" s="12">
        <v>1693103.26</v>
      </c>
      <c r="E22" s="12">
        <v>1336009.8799999999</v>
      </c>
      <c r="F22" s="12">
        <v>3029113.14</v>
      </c>
      <c r="G22" s="7">
        <v>415550</v>
      </c>
      <c r="I22" s="23">
        <v>1.5</v>
      </c>
      <c r="J22" s="4">
        <v>202</v>
      </c>
      <c r="K22" s="73">
        <v>0.40239039999999998</v>
      </c>
      <c r="L22" s="12">
        <v>6032419.5</v>
      </c>
      <c r="M22" s="12">
        <v>5415543.2599999998</v>
      </c>
      <c r="N22" s="12">
        <v>11447962.76</v>
      </c>
      <c r="O22" s="7">
        <v>1922742</v>
      </c>
      <c r="Q22" s="23">
        <v>1.5</v>
      </c>
      <c r="R22" s="4">
        <v>202</v>
      </c>
      <c r="S22" s="73">
        <v>0.27900550000000002</v>
      </c>
      <c r="T22" s="12">
        <v>24545218.77</v>
      </c>
      <c r="U22" s="12">
        <v>21739946.09</v>
      </c>
      <c r="V22" s="12">
        <v>46285164.859999999</v>
      </c>
      <c r="W22" s="7">
        <v>11133200</v>
      </c>
      <c r="Y22" s="23">
        <v>1.5</v>
      </c>
      <c r="Z22" s="4">
        <v>202</v>
      </c>
      <c r="AA22" s="73">
        <v>0.44690269999999999</v>
      </c>
      <c r="AB22" s="12">
        <v>13415814.060000001</v>
      </c>
      <c r="AC22" s="12">
        <v>1334033.52</v>
      </c>
      <c r="AD22" s="12">
        <v>14749847.57</v>
      </c>
      <c r="AE22" s="7">
        <v>426274</v>
      </c>
      <c r="AF22" s="5"/>
      <c r="AG22" s="90"/>
      <c r="AN22" s="5"/>
    </row>
    <row r="23" spans="1:40" x14ac:dyDescent="0.4">
      <c r="A23" s="23">
        <v>2</v>
      </c>
      <c r="B23" s="4">
        <v>202</v>
      </c>
      <c r="C23" s="73">
        <v>0.26544020000000002</v>
      </c>
      <c r="D23" s="12">
        <v>1556106.06</v>
      </c>
      <c r="E23" s="12">
        <v>1212687.29</v>
      </c>
      <c r="F23" s="12">
        <v>2768793.34</v>
      </c>
      <c r="G23" s="7">
        <v>652394</v>
      </c>
      <c r="I23" s="23">
        <v>2</v>
      </c>
      <c r="J23" s="4">
        <v>202</v>
      </c>
      <c r="K23" s="73">
        <v>0.18617510000000001</v>
      </c>
      <c r="L23" s="12">
        <v>5579059.9699999997</v>
      </c>
      <c r="M23" s="12">
        <v>5005719.5999999996</v>
      </c>
      <c r="N23" s="12">
        <v>10584779.560000001</v>
      </c>
      <c r="O23" s="7">
        <v>3841148</v>
      </c>
      <c r="Q23" s="23">
        <v>2</v>
      </c>
      <c r="R23" s="4">
        <v>202</v>
      </c>
      <c r="S23" s="73">
        <v>0.14787700000000001</v>
      </c>
      <c r="T23" s="12">
        <v>23036953.809999999</v>
      </c>
      <c r="U23" s="12">
        <v>20391233.710000001</v>
      </c>
      <c r="V23" s="12">
        <v>43428187.520000003</v>
      </c>
      <c r="W23" s="7">
        <v>19703088</v>
      </c>
      <c r="Y23" s="23">
        <v>2</v>
      </c>
      <c r="Z23" s="4">
        <v>202</v>
      </c>
      <c r="AA23" s="73">
        <v>0.28898430000000003</v>
      </c>
      <c r="AB23" s="12">
        <v>12873167.439999999</v>
      </c>
      <c r="AC23" s="12">
        <v>1200775.05</v>
      </c>
      <c r="AD23" s="12">
        <v>14073942.49</v>
      </c>
      <c r="AE23" s="7">
        <v>593318</v>
      </c>
      <c r="AF23" s="5"/>
      <c r="AG23" s="90"/>
      <c r="AN23" s="5"/>
    </row>
    <row r="24" spans="1:40" x14ac:dyDescent="0.4">
      <c r="A24" s="23">
        <v>2.5</v>
      </c>
      <c r="B24" s="4">
        <v>202</v>
      </c>
      <c r="C24" s="73">
        <v>0.1243842</v>
      </c>
      <c r="D24" s="12">
        <v>1284730.82</v>
      </c>
      <c r="E24" s="12">
        <v>984177.44</v>
      </c>
      <c r="F24" s="12">
        <v>2268908.2599999998</v>
      </c>
      <c r="G24" s="7">
        <v>1129708</v>
      </c>
      <c r="I24" s="23">
        <v>2.5</v>
      </c>
      <c r="J24" s="4">
        <v>202</v>
      </c>
      <c r="K24" s="73">
        <v>7.8844650000000002E-2</v>
      </c>
      <c r="L24" s="12">
        <v>4537568.5</v>
      </c>
      <c r="M24" s="12">
        <v>4066308.9</v>
      </c>
      <c r="N24" s="12">
        <v>8603877.4000000004</v>
      </c>
      <c r="O24" s="7">
        <v>73674608</v>
      </c>
      <c r="Q24" s="23">
        <v>2.5</v>
      </c>
      <c r="R24" s="4">
        <v>202</v>
      </c>
      <c r="S24" s="73">
        <v>5.0462149999999997E-2</v>
      </c>
      <c r="T24" s="12">
        <v>19369943.469999999</v>
      </c>
      <c r="U24" s="12">
        <v>17129266.07</v>
      </c>
      <c r="V24" s="12">
        <v>36499209.539999999</v>
      </c>
      <c r="W24" s="7">
        <v>48500560</v>
      </c>
      <c r="Y24" s="23">
        <v>2.5</v>
      </c>
      <c r="Z24" s="4">
        <v>202</v>
      </c>
      <c r="AA24" s="73">
        <v>0.11757860000000001</v>
      </c>
      <c r="AB24" s="12">
        <v>11471546.630000001</v>
      </c>
      <c r="AC24" s="12">
        <v>990543.65</v>
      </c>
      <c r="AD24" s="12">
        <v>12462090.279999999</v>
      </c>
      <c r="AE24" s="7">
        <v>1202872</v>
      </c>
      <c r="AF24" s="5"/>
      <c r="AG24" s="90"/>
      <c r="AN24" s="5"/>
    </row>
    <row r="25" spans="1:40" x14ac:dyDescent="0.4">
      <c r="A25" s="23">
        <v>3</v>
      </c>
      <c r="B25" s="4">
        <v>202</v>
      </c>
      <c r="C25" s="73">
        <v>4.6672829999999998E-2</v>
      </c>
      <c r="D25" s="12">
        <v>978730.39</v>
      </c>
      <c r="E25" s="12">
        <v>731733.84</v>
      </c>
      <c r="F25" s="12">
        <v>1710464.22</v>
      </c>
      <c r="G25" s="7">
        <v>22383028</v>
      </c>
      <c r="I25" s="23">
        <v>3</v>
      </c>
      <c r="J25" s="4">
        <v>202</v>
      </c>
      <c r="K25" s="73">
        <v>2.1601970000000002E-2</v>
      </c>
      <c r="L25" s="12">
        <v>3432429.52</v>
      </c>
      <c r="M25" s="12">
        <v>3071599.83</v>
      </c>
      <c r="N25" s="12">
        <v>6504029.3499999996</v>
      </c>
      <c r="O25" s="7">
        <v>20312536</v>
      </c>
      <c r="Q25" s="23">
        <v>3</v>
      </c>
      <c r="R25" s="4">
        <v>202</v>
      </c>
      <c r="S25" s="73">
        <v>1.207917E-2</v>
      </c>
      <c r="T25" s="12">
        <v>14705524.130000001</v>
      </c>
      <c r="U25" s="12">
        <v>12989468.42</v>
      </c>
      <c r="V25" s="12">
        <v>27694992.539999999</v>
      </c>
      <c r="W25" s="7">
        <v>153643206</v>
      </c>
      <c r="Y25" s="23">
        <v>3</v>
      </c>
      <c r="Z25" s="4">
        <v>202</v>
      </c>
      <c r="AA25" s="73">
        <v>4.4366349999999999E-2</v>
      </c>
      <c r="AB25" s="12">
        <v>9226723.9100000001</v>
      </c>
      <c r="AC25" s="12">
        <v>715770.38</v>
      </c>
      <c r="AD25" s="12">
        <v>9942494.2899999991</v>
      </c>
      <c r="AE25" s="7">
        <v>230333382</v>
      </c>
      <c r="AF25" s="5"/>
      <c r="AG25" s="90"/>
      <c r="AN25" s="5"/>
    </row>
    <row r="26" spans="1:40" x14ac:dyDescent="0.4">
      <c r="A26" s="23">
        <v>3.5</v>
      </c>
      <c r="B26" s="4">
        <v>202</v>
      </c>
      <c r="C26" s="73">
        <v>9.8898409999999999E-3</v>
      </c>
      <c r="D26" s="12">
        <v>611989.66</v>
      </c>
      <c r="E26" s="12">
        <v>438870.68</v>
      </c>
      <c r="F26" s="12">
        <v>1050860.3400000001</v>
      </c>
      <c r="G26" s="7">
        <v>6334503</v>
      </c>
      <c r="I26" s="23">
        <v>3.5</v>
      </c>
      <c r="J26" s="4">
        <v>202</v>
      </c>
      <c r="K26" s="73">
        <v>4.9669279999999998E-3</v>
      </c>
      <c r="L26" s="12">
        <v>2093696.39</v>
      </c>
      <c r="M26" s="12">
        <v>1870364.56</v>
      </c>
      <c r="N26" s="12">
        <v>3964060.95</v>
      </c>
      <c r="O26" s="7">
        <v>53789008</v>
      </c>
      <c r="Q26" s="23">
        <v>3.5</v>
      </c>
      <c r="R26" s="4">
        <v>202</v>
      </c>
      <c r="S26" s="73">
        <v>2.3991640000000001E-3</v>
      </c>
      <c r="T26" s="12">
        <v>9145334.9199999999</v>
      </c>
      <c r="U26" s="12">
        <v>8067614.8700000001</v>
      </c>
      <c r="V26" s="12">
        <v>17212949.789999999</v>
      </c>
      <c r="W26" s="7">
        <v>48042898806</v>
      </c>
      <c r="Y26" s="23">
        <v>3.5</v>
      </c>
      <c r="Z26" s="4">
        <v>202</v>
      </c>
      <c r="AA26" s="73">
        <v>1.0005450000000001E-2</v>
      </c>
      <c r="AB26" s="12">
        <v>6255578.5899999999</v>
      </c>
      <c r="AC26" s="12">
        <v>432862.75</v>
      </c>
      <c r="AD26" s="12">
        <v>6688441.3399999999</v>
      </c>
      <c r="AE26" s="7">
        <v>6176099</v>
      </c>
      <c r="AF26" s="5"/>
      <c r="AG26" s="90"/>
      <c r="AN26" s="5"/>
    </row>
    <row r="27" spans="1:40" x14ac:dyDescent="0.4">
      <c r="A27" s="23">
        <v>4</v>
      </c>
      <c r="B27" s="4">
        <v>202</v>
      </c>
      <c r="C27" s="73">
        <v>1.6762089999999999E-3</v>
      </c>
      <c r="D27" s="12">
        <v>299100.15000000002</v>
      </c>
      <c r="E27" s="12">
        <v>202465.61</v>
      </c>
      <c r="F27" s="12">
        <v>501565.75</v>
      </c>
      <c r="G27" s="7">
        <v>17238796</v>
      </c>
      <c r="I27" s="23">
        <v>4</v>
      </c>
      <c r="J27" s="4">
        <v>202</v>
      </c>
      <c r="K27" s="73">
        <v>5.6570429999999998E-4</v>
      </c>
      <c r="L27" s="12">
        <v>1002760.93</v>
      </c>
      <c r="M27" s="12">
        <v>893627.1</v>
      </c>
      <c r="N27" s="12">
        <v>1896388.03</v>
      </c>
      <c r="O27" s="7">
        <v>225619672</v>
      </c>
      <c r="Q27" s="23">
        <v>4</v>
      </c>
      <c r="R27" s="4">
        <v>202</v>
      </c>
      <c r="S27" s="73">
        <v>2.1983859999999999E-4</v>
      </c>
      <c r="T27" s="12">
        <v>4428065.9000000004</v>
      </c>
      <c r="U27" s="12">
        <v>3900719.27</v>
      </c>
      <c r="V27" s="12">
        <v>8328785.1699999999</v>
      </c>
      <c r="W27" s="48"/>
      <c r="Y27" s="23">
        <v>4</v>
      </c>
      <c r="Z27" s="4">
        <v>202</v>
      </c>
      <c r="AA27" s="73">
        <v>1.5573080000000001E-3</v>
      </c>
      <c r="AB27" s="12">
        <v>3262373.26</v>
      </c>
      <c r="AC27" s="12">
        <v>201475.51</v>
      </c>
      <c r="AD27" s="12">
        <v>3463848.78</v>
      </c>
      <c r="AE27" s="7">
        <v>18466121</v>
      </c>
      <c r="AG27" s="90"/>
      <c r="AN27" s="5"/>
    </row>
    <row r="28" spans="1:40" ht="14.25" thickBot="1" x14ac:dyDescent="0.45">
      <c r="A28" s="23">
        <v>4.5</v>
      </c>
      <c r="B28" s="4">
        <v>202</v>
      </c>
      <c r="C28" s="73">
        <v>1.6622699999999999E-4</v>
      </c>
      <c r="D28" s="12">
        <v>110730.23</v>
      </c>
      <c r="E28" s="12">
        <v>68608.259999999995</v>
      </c>
      <c r="F28" s="12">
        <v>179338.49</v>
      </c>
      <c r="G28" s="7">
        <v>588922696</v>
      </c>
      <c r="I28" s="23">
        <v>4.5</v>
      </c>
      <c r="J28" s="4">
        <v>202</v>
      </c>
      <c r="K28" s="73">
        <v>6.1792579999999994E-5</v>
      </c>
      <c r="L28" s="12">
        <v>347351.47</v>
      </c>
      <c r="M28" s="12">
        <v>308230.33</v>
      </c>
      <c r="N28" s="12">
        <v>655581.80000000005</v>
      </c>
      <c r="O28" s="7">
        <v>71232308772</v>
      </c>
      <c r="Q28" s="24">
        <v>4.5</v>
      </c>
      <c r="R28" s="9">
        <v>13</v>
      </c>
      <c r="S28" s="74">
        <v>1.349567E-5</v>
      </c>
      <c r="T28" s="8">
        <v>1559637.01</v>
      </c>
      <c r="U28" s="8">
        <v>1371532.73</v>
      </c>
      <c r="V28" s="8">
        <v>2931169.75</v>
      </c>
      <c r="W28" s="29">
        <v>934353606125</v>
      </c>
      <c r="Y28" s="23">
        <v>4.5</v>
      </c>
      <c r="Z28" s="4">
        <v>202</v>
      </c>
      <c r="AA28" s="73">
        <v>1.7594759999999999E-4</v>
      </c>
      <c r="AB28" s="12">
        <v>1238475.19</v>
      </c>
      <c r="AC28" s="12">
        <v>67913.429999999993</v>
      </c>
      <c r="AD28" s="12">
        <v>1306388.6200000001</v>
      </c>
      <c r="AE28" s="7">
        <v>550865741</v>
      </c>
      <c r="AG28" s="90"/>
      <c r="AN28" s="5"/>
    </row>
    <row r="29" spans="1:40" ht="14.25" thickBot="1" x14ac:dyDescent="0.45">
      <c r="A29" s="24">
        <v>5</v>
      </c>
      <c r="B29" s="9">
        <v>202</v>
      </c>
      <c r="C29" s="74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24">
        <v>5</v>
      </c>
      <c r="J29" s="9">
        <v>202</v>
      </c>
      <c r="K29" s="74">
        <v>7.5048279999999996E-6</v>
      </c>
      <c r="L29" s="8">
        <v>81302.22</v>
      </c>
      <c r="M29" s="8">
        <v>71128.929999999993</v>
      </c>
      <c r="N29" s="8">
        <v>152431.15</v>
      </c>
      <c r="O29" s="10">
        <v>1353026038</v>
      </c>
      <c r="Q29" s="43"/>
      <c r="R29" s="4"/>
      <c r="S29" s="39"/>
      <c r="T29" s="12"/>
      <c r="U29" s="12"/>
      <c r="V29" s="12"/>
      <c r="W29" s="12"/>
      <c r="Y29" s="24">
        <v>5</v>
      </c>
      <c r="Z29" s="9">
        <v>202</v>
      </c>
      <c r="AA29" s="74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x14ac:dyDescent="0.4">
      <c r="Q30" s="94"/>
    </row>
    <row r="31" spans="1:40" ht="14.25" thickBot="1" x14ac:dyDescent="0.45">
      <c r="A31" t="s">
        <v>75</v>
      </c>
      <c r="L31" t="s">
        <v>24</v>
      </c>
      <c r="Y31" t="s">
        <v>170</v>
      </c>
      <c r="AC31" t="s">
        <v>174</v>
      </c>
    </row>
    <row r="32" spans="1:40" x14ac:dyDescent="0.4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7</v>
      </c>
      <c r="H32" s="2" t="s">
        <v>20</v>
      </c>
      <c r="I32" s="2"/>
      <c r="J32" s="3" t="s">
        <v>10</v>
      </c>
      <c r="L32" s="1" t="s">
        <v>16</v>
      </c>
      <c r="M32" s="2" t="s">
        <v>11</v>
      </c>
      <c r="N32" s="2" t="s">
        <v>12</v>
      </c>
      <c r="O32" s="2" t="s">
        <v>13</v>
      </c>
      <c r="P32" s="2" t="s">
        <v>14</v>
      </c>
      <c r="Q32" s="2" t="s">
        <v>15</v>
      </c>
      <c r="R32" s="2" t="s">
        <v>7</v>
      </c>
      <c r="S32" s="2" t="s">
        <v>20</v>
      </c>
      <c r="T32" s="3" t="s">
        <v>10</v>
      </c>
      <c r="V32" s="1" t="s">
        <v>190</v>
      </c>
      <c r="W32" s="3" t="s">
        <v>191</v>
      </c>
      <c r="Y32" s="1" t="s">
        <v>126</v>
      </c>
      <c r="Z32" s="2" t="s">
        <v>127</v>
      </c>
      <c r="AA32" s="2" t="s">
        <v>11</v>
      </c>
      <c r="AB32" s="2" t="s">
        <v>128</v>
      </c>
      <c r="AC32" s="2" t="s">
        <v>129</v>
      </c>
      <c r="AD32" s="2" t="s">
        <v>130</v>
      </c>
      <c r="AE32" s="3" t="s">
        <v>131</v>
      </c>
      <c r="AG32" s="90"/>
      <c r="AN32" s="5"/>
    </row>
    <row r="33" spans="1:40" x14ac:dyDescent="0.4">
      <c r="A33" s="23">
        <v>1</v>
      </c>
      <c r="B33" s="73">
        <v>0.43840000000000001</v>
      </c>
      <c r="C33" s="4">
        <v>4384</v>
      </c>
      <c r="D33" s="4">
        <v>10000</v>
      </c>
      <c r="E33" s="91">
        <v>513900</v>
      </c>
      <c r="F33" s="12">
        <v>2095</v>
      </c>
      <c r="G33" s="12">
        <v>64.67</v>
      </c>
      <c r="H33" s="12">
        <v>5.1999999999999998E-3</v>
      </c>
      <c r="I33" s="12"/>
      <c r="J33" s="7">
        <v>3.8939999999999998E-4</v>
      </c>
      <c r="K33" s="5"/>
      <c r="L33" s="23">
        <v>1</v>
      </c>
      <c r="M33" s="73">
        <v>0.21079999999999999</v>
      </c>
      <c r="N33" s="4">
        <v>2108</v>
      </c>
      <c r="O33" s="4">
        <v>10000</v>
      </c>
      <c r="P33" s="91">
        <v>770600</v>
      </c>
      <c r="Q33" s="12">
        <v>69280</v>
      </c>
      <c r="R33" s="12">
        <v>2070</v>
      </c>
      <c r="S33" s="12">
        <v>5.1999999999999998E-3</v>
      </c>
      <c r="T33" s="7">
        <v>1.456E-3</v>
      </c>
      <c r="U33" s="5"/>
      <c r="V33" s="59">
        <v>507600</v>
      </c>
      <c r="W33" s="7">
        <v>517500</v>
      </c>
      <c r="Y33" s="23">
        <v>0</v>
      </c>
      <c r="Z33" s="4">
        <v>202</v>
      </c>
      <c r="AA33" s="73">
        <v>0.88596490000000006</v>
      </c>
      <c r="AB33" s="12">
        <v>18577249.809999999</v>
      </c>
      <c r="AC33" s="12">
        <v>5786136.3099999996</v>
      </c>
      <c r="AD33" s="12">
        <v>24363386.120000001</v>
      </c>
      <c r="AE33" s="7">
        <v>933070</v>
      </c>
      <c r="AG33" s="90"/>
      <c r="AN33" s="5"/>
    </row>
    <row r="34" spans="1:40" x14ac:dyDescent="0.4">
      <c r="A34" s="23">
        <v>1.5</v>
      </c>
      <c r="B34" s="73">
        <v>0.29720000000000002</v>
      </c>
      <c r="C34" s="4">
        <v>2972</v>
      </c>
      <c r="D34" s="4">
        <v>10000</v>
      </c>
      <c r="E34" s="91">
        <v>513800</v>
      </c>
      <c r="F34" s="12">
        <v>2070</v>
      </c>
      <c r="G34" s="12">
        <v>63.96</v>
      </c>
      <c r="H34" s="12">
        <v>1.66E-2</v>
      </c>
      <c r="I34" s="12"/>
      <c r="J34" s="7">
        <v>3.902E-4</v>
      </c>
      <c r="K34" s="5"/>
      <c r="L34" s="23">
        <v>1.5</v>
      </c>
      <c r="M34" s="73">
        <v>0.1038</v>
      </c>
      <c r="N34" s="4">
        <v>1038</v>
      </c>
      <c r="O34" s="4">
        <v>10000</v>
      </c>
      <c r="P34" s="91">
        <v>767600</v>
      </c>
      <c r="Q34" s="12">
        <v>68490</v>
      </c>
      <c r="R34" s="12">
        <v>2046</v>
      </c>
      <c r="S34" s="12">
        <v>1.66E-2</v>
      </c>
      <c r="T34" s="7">
        <v>1.433E-3</v>
      </c>
      <c r="U34" s="5"/>
      <c r="V34" s="11" t="s">
        <v>189</v>
      </c>
      <c r="W34" s="48"/>
      <c r="Y34" s="23">
        <v>0.5</v>
      </c>
      <c r="Z34" s="4">
        <v>202</v>
      </c>
      <c r="AA34" s="73">
        <v>0.74538749999999998</v>
      </c>
      <c r="AB34" s="12">
        <v>18527594.32</v>
      </c>
      <c r="AC34" s="12">
        <v>5740980.4000000004</v>
      </c>
      <c r="AD34" s="12">
        <v>24268574.719999999</v>
      </c>
      <c r="AE34" s="7">
        <v>1100466</v>
      </c>
      <c r="AG34" s="90"/>
      <c r="AN34" s="5"/>
    </row>
    <row r="35" spans="1:40" ht="14.25" thickBot="1" x14ac:dyDescent="0.45">
      <c r="A35" s="23">
        <v>2</v>
      </c>
      <c r="B35" s="73">
        <v>0.16980000000000001</v>
      </c>
      <c r="C35" s="4">
        <v>1698</v>
      </c>
      <c r="D35" s="4">
        <v>10000</v>
      </c>
      <c r="E35" s="91">
        <v>513700</v>
      </c>
      <c r="F35" s="12">
        <v>1989</v>
      </c>
      <c r="G35" s="12">
        <v>61.51</v>
      </c>
      <c r="H35" s="12">
        <v>5.6000000000000001E-2</v>
      </c>
      <c r="I35" s="12"/>
      <c r="J35" s="7">
        <v>3.9730000000000001E-4</v>
      </c>
      <c r="K35" s="5"/>
      <c r="L35" s="23">
        <v>2</v>
      </c>
      <c r="M35" s="73">
        <v>4.5699999999999998E-2</v>
      </c>
      <c r="N35" s="4">
        <v>457</v>
      </c>
      <c r="O35" s="4">
        <v>10000</v>
      </c>
      <c r="P35" s="91">
        <v>757200</v>
      </c>
      <c r="Q35" s="12">
        <v>65730</v>
      </c>
      <c r="R35" s="12">
        <v>1964</v>
      </c>
      <c r="S35" s="12">
        <v>5.62E-2</v>
      </c>
      <c r="T35" s="7">
        <v>1.3849999999999999E-3</v>
      </c>
      <c r="U35" s="5"/>
      <c r="V35" s="93">
        <f>W33-V33</f>
        <v>9900</v>
      </c>
      <c r="W35" s="10">
        <v>9900</v>
      </c>
      <c r="Y35" s="23">
        <v>1</v>
      </c>
      <c r="Z35" s="4">
        <v>202</v>
      </c>
      <c r="AA35" s="73">
        <v>0.58381499999999997</v>
      </c>
      <c r="AB35" s="12">
        <v>18320150.59</v>
      </c>
      <c r="AC35" s="12">
        <v>5616881.4900000002</v>
      </c>
      <c r="AD35" s="12">
        <v>23937032.079999998</v>
      </c>
      <c r="AE35" s="7">
        <v>1374499</v>
      </c>
      <c r="AG35" s="90"/>
      <c r="AN35" s="5"/>
    </row>
    <row r="36" spans="1:40" x14ac:dyDescent="0.4">
      <c r="A36" s="23">
        <v>2.5</v>
      </c>
      <c r="B36" s="73">
        <v>8.8999999999999996E-2</v>
      </c>
      <c r="C36" s="4">
        <v>890</v>
      </c>
      <c r="D36" s="4">
        <v>10000</v>
      </c>
      <c r="E36" s="91">
        <v>513300</v>
      </c>
      <c r="F36" s="12">
        <v>1793</v>
      </c>
      <c r="G36" s="12">
        <v>55.52</v>
      </c>
      <c r="H36" s="12">
        <v>0.15079999999999999</v>
      </c>
      <c r="I36" s="12"/>
      <c r="J36" s="7">
        <v>3.859E-4</v>
      </c>
      <c r="K36" s="5"/>
      <c r="L36" s="23">
        <v>2.5</v>
      </c>
      <c r="M36" s="73">
        <v>1.46E-2</v>
      </c>
      <c r="N36" s="4">
        <v>200</v>
      </c>
      <c r="O36" s="4">
        <v>13697</v>
      </c>
      <c r="P36" s="91">
        <v>732900</v>
      </c>
      <c r="Q36" s="12">
        <v>59280</v>
      </c>
      <c r="R36" s="12">
        <v>1771</v>
      </c>
      <c r="S36" s="12">
        <v>0.14899999999999999</v>
      </c>
      <c r="T36" s="7">
        <v>1.289E-3</v>
      </c>
      <c r="U36" s="5"/>
      <c r="Y36" s="23">
        <v>1.5</v>
      </c>
      <c r="Z36" s="4">
        <v>202</v>
      </c>
      <c r="AA36" s="73">
        <v>0.36071429999999999</v>
      </c>
      <c r="AB36" s="12">
        <v>18015437.52</v>
      </c>
      <c r="AC36" s="12">
        <v>5414093.1100000003</v>
      </c>
      <c r="AD36" s="12">
        <v>23429530.620000001</v>
      </c>
      <c r="AE36" s="7">
        <v>2144266</v>
      </c>
      <c r="AG36" s="90"/>
      <c r="AN36" s="5"/>
    </row>
    <row r="37" spans="1:40" x14ac:dyDescent="0.4">
      <c r="A37" s="23">
        <v>3</v>
      </c>
      <c r="B37" s="73">
        <v>4.1500000000000002E-2</v>
      </c>
      <c r="C37" s="4">
        <v>415</v>
      </c>
      <c r="D37" s="4">
        <v>10000</v>
      </c>
      <c r="E37" s="91">
        <v>512700</v>
      </c>
      <c r="F37" s="12">
        <v>1469</v>
      </c>
      <c r="G37" s="12">
        <v>45.55</v>
      </c>
      <c r="H37" s="12">
        <v>0.30930000000000002</v>
      </c>
      <c r="I37" s="12"/>
      <c r="J37" s="7">
        <v>3.8089999999999999E-4</v>
      </c>
      <c r="K37" s="5"/>
      <c r="L37" s="23">
        <v>3</v>
      </c>
      <c r="M37" s="73">
        <v>4.6519999999999999E-3</v>
      </c>
      <c r="N37" s="4">
        <v>200</v>
      </c>
      <c r="O37" s="4">
        <v>42993</v>
      </c>
      <c r="P37" s="91">
        <v>690500</v>
      </c>
      <c r="Q37" s="12">
        <v>48030</v>
      </c>
      <c r="R37" s="12">
        <v>1435</v>
      </c>
      <c r="S37" s="12">
        <v>0.31069999999999998</v>
      </c>
      <c r="T37" s="7">
        <v>1.1119999999999999E-3</v>
      </c>
      <c r="U37" s="5"/>
      <c r="Y37" s="23">
        <v>2</v>
      </c>
      <c r="Z37" s="4">
        <v>202</v>
      </c>
      <c r="AA37" s="73">
        <v>0.1918329</v>
      </c>
      <c r="AB37" s="12">
        <v>16878399.710000001</v>
      </c>
      <c r="AC37" s="12">
        <v>4877202.08</v>
      </c>
      <c r="AD37" s="12">
        <v>21755601.789999999</v>
      </c>
      <c r="AE37" s="7">
        <v>3632327</v>
      </c>
      <c r="AG37" s="90"/>
      <c r="AN37" s="5"/>
    </row>
    <row r="38" spans="1:40" x14ac:dyDescent="0.4">
      <c r="A38" s="23">
        <v>3.5</v>
      </c>
      <c r="B38" s="73">
        <v>1.5440000000000001E-2</v>
      </c>
      <c r="C38" s="4">
        <v>200</v>
      </c>
      <c r="D38" s="4">
        <v>12954</v>
      </c>
      <c r="E38" s="91">
        <v>511800</v>
      </c>
      <c r="F38" s="12">
        <v>1000</v>
      </c>
      <c r="G38" s="12">
        <v>31.13</v>
      </c>
      <c r="H38" s="12">
        <v>0.53710000000000002</v>
      </c>
      <c r="I38" s="12"/>
      <c r="J38" s="7">
        <v>3.7219999999999999E-4</v>
      </c>
      <c r="K38" s="5"/>
      <c r="L38" s="23">
        <v>3.5</v>
      </c>
      <c r="M38" s="73">
        <v>1.2279999999999999E-3</v>
      </c>
      <c r="N38" s="4">
        <v>200</v>
      </c>
      <c r="O38" s="4">
        <v>162810</v>
      </c>
      <c r="P38" s="91">
        <v>631200</v>
      </c>
      <c r="Q38" s="12">
        <v>32270</v>
      </c>
      <c r="R38" s="12">
        <v>964.4</v>
      </c>
      <c r="S38" s="12">
        <v>0.53720000000000001</v>
      </c>
      <c r="T38" s="7">
        <v>8.6390000000000002E-4</v>
      </c>
      <c r="U38" s="5"/>
      <c r="Y38" s="23">
        <v>2.5</v>
      </c>
      <c r="Z38" s="4">
        <v>202</v>
      </c>
      <c r="AA38" s="73">
        <v>8.5412260000000004E-2</v>
      </c>
      <c r="AB38" s="12">
        <v>15202248.68</v>
      </c>
      <c r="AC38" s="12">
        <v>4164718.95</v>
      </c>
      <c r="AD38" s="12">
        <v>19366967.640000001</v>
      </c>
      <c r="AE38" s="7">
        <v>6965974</v>
      </c>
      <c r="AG38" s="90"/>
      <c r="AN38" s="5"/>
    </row>
    <row r="39" spans="1:40" x14ac:dyDescent="0.4">
      <c r="A39" s="23">
        <v>4</v>
      </c>
      <c r="B39" s="73">
        <v>4.7600000000000003E-3</v>
      </c>
      <c r="C39" s="4">
        <v>200</v>
      </c>
      <c r="D39" s="4">
        <v>42014</v>
      </c>
      <c r="E39" s="91">
        <v>510800</v>
      </c>
      <c r="F39" s="12">
        <v>542.70000000000005</v>
      </c>
      <c r="G39" s="12">
        <v>17.05</v>
      </c>
      <c r="H39" s="12">
        <v>0.75760000000000005</v>
      </c>
      <c r="I39" s="12"/>
      <c r="J39" s="7">
        <v>3.6479999999999998E-4</v>
      </c>
      <c r="K39" s="5"/>
      <c r="L39" s="23">
        <v>4</v>
      </c>
      <c r="M39" s="73">
        <v>2.0340000000000001E-4</v>
      </c>
      <c r="N39" s="4">
        <v>200</v>
      </c>
      <c r="O39" s="4">
        <v>983108</v>
      </c>
      <c r="P39" s="91">
        <v>572700</v>
      </c>
      <c r="Q39" s="12">
        <v>16740</v>
      </c>
      <c r="R39" s="12">
        <v>500.4</v>
      </c>
      <c r="S39" s="12">
        <v>0.76029999999999998</v>
      </c>
      <c r="T39" s="7">
        <v>6.2279999999999996E-4</v>
      </c>
      <c r="U39" s="5"/>
      <c r="Y39" s="23">
        <v>3</v>
      </c>
      <c r="Z39" s="4">
        <v>202</v>
      </c>
      <c r="AA39" s="73">
        <v>2.2436970000000001E-2</v>
      </c>
      <c r="AB39" s="12">
        <v>11909617.439999999</v>
      </c>
      <c r="AC39" s="12">
        <v>3057303.94</v>
      </c>
      <c r="AD39" s="12">
        <v>14966921.380000001</v>
      </c>
      <c r="AE39" s="7">
        <v>19465757</v>
      </c>
      <c r="AG39" s="90"/>
      <c r="AN39" s="5"/>
    </row>
    <row r="40" spans="1:40" x14ac:dyDescent="0.4">
      <c r="A40" s="23">
        <v>4.5</v>
      </c>
      <c r="B40" s="73">
        <v>1.683E-3</v>
      </c>
      <c r="C40" s="4">
        <v>200</v>
      </c>
      <c r="D40" s="4">
        <v>118861</v>
      </c>
      <c r="E40" s="91">
        <v>510200</v>
      </c>
      <c r="F40" s="12">
        <v>221.5</v>
      </c>
      <c r="G40" s="12">
        <v>7.1719999999999997</v>
      </c>
      <c r="H40" s="12">
        <v>0.9103</v>
      </c>
      <c r="I40" s="12"/>
      <c r="J40" s="7">
        <v>3.6230000000000002E-4</v>
      </c>
      <c r="K40" s="5"/>
      <c r="L40" s="23">
        <v>4.5</v>
      </c>
      <c r="M40" s="73">
        <v>2.987E-5</v>
      </c>
      <c r="N40" s="4">
        <v>200</v>
      </c>
      <c r="O40" s="4">
        <v>6696028</v>
      </c>
      <c r="P40" s="91">
        <v>533100</v>
      </c>
      <c r="Q40" s="12">
        <v>6214</v>
      </c>
      <c r="R40" s="12">
        <v>186</v>
      </c>
      <c r="S40" s="12">
        <v>0.9113</v>
      </c>
      <c r="T40" s="7">
        <v>4.548E-4</v>
      </c>
      <c r="U40" s="5"/>
      <c r="Y40" s="23">
        <v>3.5</v>
      </c>
      <c r="Z40" s="4">
        <v>202</v>
      </c>
      <c r="AA40" s="73">
        <v>4.4519870000000001E-3</v>
      </c>
      <c r="AB40" s="12">
        <v>7806197.6799999997</v>
      </c>
      <c r="AC40" s="12">
        <v>1852352.99</v>
      </c>
      <c r="AD40" s="12">
        <v>9658550.6600000001</v>
      </c>
      <c r="AE40" s="7">
        <v>5943540257</v>
      </c>
      <c r="AG40" s="90"/>
      <c r="AN40" s="5"/>
    </row>
    <row r="41" spans="1:40" ht="14.25" thickBot="1" x14ac:dyDescent="0.45">
      <c r="A41" s="23">
        <v>5</v>
      </c>
      <c r="B41" s="73">
        <v>3.9510000000000001E-4</v>
      </c>
      <c r="C41" s="4">
        <v>200</v>
      </c>
      <c r="D41" s="4">
        <v>506180</v>
      </c>
      <c r="E41" s="91">
        <v>509900</v>
      </c>
      <c r="F41" s="12">
        <v>74.86</v>
      </c>
      <c r="G41" s="12">
        <v>2.6579999999999999</v>
      </c>
      <c r="H41" s="12">
        <v>0.97829999999999995</v>
      </c>
      <c r="I41" s="12"/>
      <c r="J41" s="7">
        <v>3.5930000000000001E-4</v>
      </c>
      <c r="K41" s="5"/>
      <c r="L41" s="24">
        <v>5</v>
      </c>
      <c r="M41" s="74">
        <v>3.9090000000000002E-6</v>
      </c>
      <c r="N41" s="9">
        <v>200</v>
      </c>
      <c r="O41" s="9">
        <v>51170460</v>
      </c>
      <c r="P41" s="92">
        <v>515500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5"/>
      <c r="Y41" s="23">
        <v>4</v>
      </c>
      <c r="Z41" s="4">
        <v>202</v>
      </c>
      <c r="AA41" s="73">
        <v>6.0337770000000002E-4</v>
      </c>
      <c r="AB41" s="12">
        <v>4031182.6</v>
      </c>
      <c r="AC41" s="12">
        <v>887120.48</v>
      </c>
      <c r="AD41" s="12">
        <v>4918303.09</v>
      </c>
      <c r="AE41" s="7">
        <v>210014616</v>
      </c>
      <c r="AG41" s="90"/>
      <c r="AN41" s="5"/>
    </row>
    <row r="42" spans="1:40" x14ac:dyDescent="0.4">
      <c r="A42" s="23">
        <v>5.5</v>
      </c>
      <c r="B42" s="73">
        <v>6.6929999999999998E-5</v>
      </c>
      <c r="C42" s="4">
        <v>200</v>
      </c>
      <c r="D42" s="4">
        <v>2988254</v>
      </c>
      <c r="E42" s="91">
        <v>509800</v>
      </c>
      <c r="F42" s="12">
        <v>32.15</v>
      </c>
      <c r="G42" s="12">
        <v>1.3440000000000001</v>
      </c>
      <c r="H42" s="12">
        <v>0.99660000000000004</v>
      </c>
      <c r="I42" s="12"/>
      <c r="J42" s="7">
        <v>3.592E-4</v>
      </c>
      <c r="K42" s="5"/>
      <c r="U42" s="5"/>
      <c r="Y42" s="23">
        <v>4.5</v>
      </c>
      <c r="Z42" s="4">
        <v>202</v>
      </c>
      <c r="AA42" s="73">
        <v>5.6991280000000003E-5</v>
      </c>
      <c r="AB42" s="12">
        <v>1505737.51</v>
      </c>
      <c r="AC42" s="12">
        <v>306953.01</v>
      </c>
      <c r="AD42" s="12">
        <v>1812690.53</v>
      </c>
      <c r="AE42" s="7">
        <v>769313044</v>
      </c>
      <c r="AG42" s="90"/>
      <c r="AN42" s="5"/>
    </row>
    <row r="43" spans="1:40" ht="14.25" thickBot="1" x14ac:dyDescent="0.45">
      <c r="A43" s="24">
        <v>6</v>
      </c>
      <c r="B43" s="74">
        <v>1.1049999999999999E-5</v>
      </c>
      <c r="C43" s="9">
        <v>200</v>
      </c>
      <c r="D43" s="9">
        <v>18095325</v>
      </c>
      <c r="E43" s="92">
        <v>509800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5"/>
      <c r="U43" s="5"/>
      <c r="Y43" s="24">
        <v>5</v>
      </c>
      <c r="Z43" s="9">
        <v>202</v>
      </c>
      <c r="AA43" s="74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4.25" thickBot="1" x14ac:dyDescent="0.45">
      <c r="A45" t="s">
        <v>188</v>
      </c>
    </row>
    <row r="46" spans="1:40" x14ac:dyDescent="0.4">
      <c r="A46" s="1" t="s">
        <v>16</v>
      </c>
      <c r="B46" s="2" t="s">
        <v>11</v>
      </c>
      <c r="C46" s="2" t="s">
        <v>12</v>
      </c>
      <c r="D46" s="2" t="s">
        <v>13</v>
      </c>
      <c r="E46" s="2" t="s">
        <v>14</v>
      </c>
      <c r="F46" s="2" t="s">
        <v>15</v>
      </c>
      <c r="G46" s="2" t="s">
        <v>7</v>
      </c>
      <c r="H46" s="2" t="s">
        <v>20</v>
      </c>
      <c r="I46" s="2"/>
      <c r="J46" s="3" t="s">
        <v>10</v>
      </c>
    </row>
    <row r="47" spans="1:40" x14ac:dyDescent="0.4">
      <c r="A47" s="23">
        <v>1</v>
      </c>
      <c r="B47" s="73">
        <v>0.1241</v>
      </c>
      <c r="C47" s="4">
        <v>1241</v>
      </c>
      <c r="D47" s="4">
        <v>10000</v>
      </c>
      <c r="E47" s="91">
        <v>8728100</v>
      </c>
      <c r="F47" s="12">
        <v>1499000</v>
      </c>
      <c r="G47" s="12">
        <v>43520</v>
      </c>
      <c r="H47" s="12">
        <v>5.1999999999999998E-3</v>
      </c>
      <c r="I47" s="12"/>
      <c r="J47" s="7">
        <v>2.6030000000000001E-2</v>
      </c>
      <c r="K47" s="5"/>
    </row>
    <row r="48" spans="1:40" x14ac:dyDescent="0.4">
      <c r="A48" s="23">
        <v>1.5</v>
      </c>
      <c r="B48" s="73">
        <v>4.3200000000000002E-2</v>
      </c>
      <c r="C48" s="4">
        <v>432</v>
      </c>
      <c r="D48" s="4">
        <v>10000</v>
      </c>
      <c r="E48" s="91">
        <v>8634100</v>
      </c>
      <c r="F48" s="12">
        <v>1482000</v>
      </c>
      <c r="G48" s="12">
        <v>43020</v>
      </c>
      <c r="H48" s="12">
        <v>1.66E-2</v>
      </c>
      <c r="I48" s="12"/>
      <c r="J48" s="7">
        <v>2.5819999999999999E-2</v>
      </c>
      <c r="K48" s="5"/>
    </row>
    <row r="49" spans="1:11" x14ac:dyDescent="0.4">
      <c r="A49" s="23">
        <v>2</v>
      </c>
      <c r="B49" s="73">
        <v>1.2529999999999999E-2</v>
      </c>
      <c r="C49" s="4">
        <v>200</v>
      </c>
      <c r="D49" s="4">
        <v>15956</v>
      </c>
      <c r="E49" s="91">
        <v>8284100</v>
      </c>
      <c r="F49" s="12">
        <v>1418000</v>
      </c>
      <c r="G49" s="12">
        <v>41160</v>
      </c>
      <c r="H49" s="12">
        <v>5.9040000000000002E-2</v>
      </c>
      <c r="I49" s="12"/>
      <c r="J49" s="7">
        <v>2.469E-2</v>
      </c>
      <c r="K49" s="5"/>
    </row>
    <row r="50" spans="1:11" x14ac:dyDescent="0.4">
      <c r="A50" s="23">
        <v>2.5</v>
      </c>
      <c r="B50" s="73">
        <v>2.7290000000000001E-3</v>
      </c>
      <c r="C50" s="4">
        <v>200</v>
      </c>
      <c r="D50" s="4">
        <v>73278</v>
      </c>
      <c r="E50" s="91">
        <v>7557100</v>
      </c>
      <c r="F50" s="12">
        <v>1286000</v>
      </c>
      <c r="G50" s="12">
        <v>37310</v>
      </c>
      <c r="H50" s="12">
        <v>0.14699999999999999</v>
      </c>
      <c r="I50" s="12"/>
      <c r="J50" s="7">
        <v>2.2380000000000001E-2</v>
      </c>
      <c r="K50" s="5"/>
    </row>
    <row r="51" spans="1:11" x14ac:dyDescent="0.4">
      <c r="A51" s="23">
        <v>3</v>
      </c>
      <c r="B51" s="73">
        <v>4.5300000000000001E-4</v>
      </c>
      <c r="C51" s="4">
        <v>200</v>
      </c>
      <c r="D51" s="4">
        <v>441503</v>
      </c>
      <c r="E51" s="91">
        <v>6202100</v>
      </c>
      <c r="F51" s="12">
        <v>1038000</v>
      </c>
      <c r="G51" s="12">
        <v>30140</v>
      </c>
      <c r="H51" s="12">
        <v>0.311</v>
      </c>
      <c r="I51" s="12"/>
      <c r="J51" s="7">
        <v>1.8030000000000001E-2</v>
      </c>
      <c r="K51" s="5"/>
    </row>
    <row r="52" spans="1:11" ht="14.25" thickBot="1" x14ac:dyDescent="0.45">
      <c r="A52" s="24">
        <v>3.5</v>
      </c>
      <c r="B52" s="74">
        <v>5.8640000000000001E-5</v>
      </c>
      <c r="C52" s="9">
        <v>200</v>
      </c>
      <c r="D52" s="9">
        <v>3410395</v>
      </c>
      <c r="E52" s="92">
        <v>4335100</v>
      </c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5"/>
    </row>
    <row r="53" spans="1:11" x14ac:dyDescent="0.4">
      <c r="J53" s="5"/>
    </row>
    <row r="54" spans="1:11" ht="14.25" thickBot="1" x14ac:dyDescent="0.45">
      <c r="A54" t="s">
        <v>184</v>
      </c>
    </row>
    <row r="55" spans="1:11" x14ac:dyDescent="0.4">
      <c r="A55" s="1" t="s">
        <v>16</v>
      </c>
      <c r="B55" s="2" t="s">
        <v>11</v>
      </c>
      <c r="C55" s="2" t="s">
        <v>12</v>
      </c>
      <c r="D55" s="2" t="s">
        <v>13</v>
      </c>
      <c r="E55" s="2" t="s">
        <v>14</v>
      </c>
      <c r="F55" s="2" t="s">
        <v>15</v>
      </c>
      <c r="G55" s="2" t="s">
        <v>7</v>
      </c>
      <c r="H55" s="2" t="s">
        <v>20</v>
      </c>
      <c r="I55" s="2" t="s">
        <v>103</v>
      </c>
      <c r="J55" s="3" t="s">
        <v>10</v>
      </c>
    </row>
    <row r="56" spans="1:11" x14ac:dyDescent="0.4">
      <c r="A56" s="23">
        <v>1</v>
      </c>
      <c r="B56" s="12">
        <v>0.21079999999999999</v>
      </c>
      <c r="C56" s="26">
        <v>2108</v>
      </c>
      <c r="D56" s="4">
        <v>10000</v>
      </c>
      <c r="E56" s="12">
        <v>770700</v>
      </c>
      <c r="F56" s="12">
        <v>69950</v>
      </c>
      <c r="G56" s="12">
        <v>2070</v>
      </c>
      <c r="H56" s="12">
        <v>5.1999999999999998E-3</v>
      </c>
      <c r="I56" s="12">
        <v>0</v>
      </c>
      <c r="J56" s="7">
        <v>1.3699999999999999E-3</v>
      </c>
    </row>
    <row r="57" spans="1:11" x14ac:dyDescent="0.4">
      <c r="A57" s="23">
        <v>1.5</v>
      </c>
      <c r="B57" s="12">
        <v>0.1038</v>
      </c>
      <c r="C57" s="26">
        <v>1038</v>
      </c>
      <c r="D57" s="4">
        <v>10000</v>
      </c>
      <c r="E57" s="12">
        <v>767600</v>
      </c>
      <c r="F57" s="12">
        <v>69150</v>
      </c>
      <c r="G57" s="12">
        <v>2046</v>
      </c>
      <c r="H57" s="12">
        <v>1.66E-2</v>
      </c>
      <c r="I57" s="12">
        <v>0</v>
      </c>
      <c r="J57" s="7">
        <v>1.3489999999999999E-3</v>
      </c>
    </row>
    <row r="58" spans="1:11" x14ac:dyDescent="0.4">
      <c r="A58" s="23">
        <v>2</v>
      </c>
      <c r="B58" s="12">
        <v>4.5699999999999998E-2</v>
      </c>
      <c r="C58" s="26">
        <v>457</v>
      </c>
      <c r="D58" s="4">
        <v>10000</v>
      </c>
      <c r="E58" s="12">
        <v>757300</v>
      </c>
      <c r="F58" s="12">
        <v>66400</v>
      </c>
      <c r="G58" s="12">
        <v>1964</v>
      </c>
      <c r="H58" s="12">
        <v>5.62E-2</v>
      </c>
      <c r="I58" s="12">
        <v>0</v>
      </c>
      <c r="J58" s="7">
        <v>1.305E-3</v>
      </c>
    </row>
    <row r="59" spans="1:11" x14ac:dyDescent="0.4">
      <c r="A59" s="23">
        <v>2.5</v>
      </c>
      <c r="B59" s="12">
        <v>1.46E-2</v>
      </c>
      <c r="C59" s="26">
        <v>200</v>
      </c>
      <c r="D59" s="4">
        <v>13697</v>
      </c>
      <c r="E59" s="12">
        <v>732900</v>
      </c>
      <c r="F59" s="12">
        <v>59940</v>
      </c>
      <c r="G59" s="12">
        <v>1771</v>
      </c>
      <c r="H59" s="12">
        <v>0.14899999999999999</v>
      </c>
      <c r="I59" s="12">
        <v>0</v>
      </c>
      <c r="J59" s="7">
        <v>1.2110000000000001E-3</v>
      </c>
    </row>
    <row r="60" spans="1:11" x14ac:dyDescent="0.4">
      <c r="A60" s="23">
        <v>3</v>
      </c>
      <c r="B60" s="12">
        <v>4.6519999999999999E-3</v>
      </c>
      <c r="C60" s="26">
        <v>200</v>
      </c>
      <c r="D60" s="4">
        <v>42993</v>
      </c>
      <c r="E60" s="12">
        <v>690600</v>
      </c>
      <c r="F60" s="12">
        <v>48700</v>
      </c>
      <c r="G60" s="12">
        <v>1435</v>
      </c>
      <c r="H60" s="12">
        <v>0.31069999999999998</v>
      </c>
      <c r="I60" s="12">
        <v>0</v>
      </c>
      <c r="J60" s="7">
        <v>1.047E-3</v>
      </c>
    </row>
    <row r="61" spans="1:11" x14ac:dyDescent="0.4">
      <c r="A61" s="23">
        <v>3.5</v>
      </c>
      <c r="B61" s="12">
        <v>1.2279999999999999E-3</v>
      </c>
      <c r="C61" s="4">
        <v>200</v>
      </c>
      <c r="D61" s="26">
        <v>162810</v>
      </c>
      <c r="E61" s="12">
        <v>631300</v>
      </c>
      <c r="F61" s="12">
        <v>32940</v>
      </c>
      <c r="G61" s="12">
        <v>964.4</v>
      </c>
      <c r="H61" s="12">
        <v>0.53720000000000001</v>
      </c>
      <c r="I61" s="12">
        <v>0</v>
      </c>
      <c r="J61" s="7">
        <v>8.3790000000000004E-4</v>
      </c>
    </row>
    <row r="62" spans="1:11" x14ac:dyDescent="0.4">
      <c r="A62" s="23">
        <v>4</v>
      </c>
      <c r="B62" s="12">
        <v>2.0340000000000001E-4</v>
      </c>
      <c r="C62" s="4">
        <v>200</v>
      </c>
      <c r="D62" s="26">
        <v>983108</v>
      </c>
      <c r="E62" s="12">
        <v>572800</v>
      </c>
      <c r="F62" s="12">
        <v>17410</v>
      </c>
      <c r="G62" s="12">
        <v>500.4</v>
      </c>
      <c r="H62" s="12">
        <v>0.76029999999999998</v>
      </c>
      <c r="I62" s="12">
        <v>0</v>
      </c>
      <c r="J62" s="7">
        <v>6.0550000000000003E-4</v>
      </c>
    </row>
    <row r="63" spans="1:11" x14ac:dyDescent="0.4">
      <c r="A63" s="23">
        <v>4.5</v>
      </c>
      <c r="B63" s="12">
        <v>2.987E-5</v>
      </c>
      <c r="C63" s="4">
        <v>200</v>
      </c>
      <c r="D63" s="26">
        <v>6696028</v>
      </c>
      <c r="E63" s="12">
        <v>533200</v>
      </c>
      <c r="F63" s="12">
        <v>6883</v>
      </c>
      <c r="G63" s="12">
        <v>186</v>
      </c>
      <c r="H63" s="12">
        <v>0.9113</v>
      </c>
      <c r="I63" s="12">
        <v>2.9869999999999999E-7</v>
      </c>
      <c r="J63" s="7">
        <v>4.4509999999999998E-4</v>
      </c>
    </row>
    <row r="64" spans="1:11" ht="14.25" thickBot="1" x14ac:dyDescent="0.45">
      <c r="A64" s="24">
        <v>5</v>
      </c>
      <c r="B64" s="8">
        <v>3.8399999999999997E-6</v>
      </c>
      <c r="C64" s="9">
        <v>192</v>
      </c>
      <c r="D64" s="27">
        <v>50000000</v>
      </c>
      <c r="E64" s="8">
        <v>515600</v>
      </c>
      <c r="F64" s="8">
        <v>2213</v>
      </c>
      <c r="G64" s="8">
        <v>46.51</v>
      </c>
      <c r="H64" s="8">
        <v>0.97829999999999995</v>
      </c>
      <c r="I64" s="8">
        <v>2.3600000000000001E-5</v>
      </c>
      <c r="J64" s="10">
        <v>3.703E-4</v>
      </c>
    </row>
    <row r="66" spans="1:16" ht="14.25" thickBot="1" x14ac:dyDescent="0.45">
      <c r="A66" t="s">
        <v>185</v>
      </c>
    </row>
    <row r="67" spans="1:16" x14ac:dyDescent="0.4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15</v>
      </c>
      <c r="G67" s="2" t="s">
        <v>7</v>
      </c>
      <c r="H67" s="2" t="s">
        <v>20</v>
      </c>
      <c r="I67" s="2" t="s">
        <v>103</v>
      </c>
      <c r="J67" s="3" t="s">
        <v>10</v>
      </c>
      <c r="L67" s="5"/>
      <c r="N67" s="5"/>
      <c r="P67" s="5"/>
    </row>
    <row r="68" spans="1:16" x14ac:dyDescent="0.4">
      <c r="A68" s="23">
        <v>1</v>
      </c>
      <c r="B68" s="12">
        <v>0.2107</v>
      </c>
      <c r="C68" s="26">
        <v>2107</v>
      </c>
      <c r="D68" s="4">
        <v>10000</v>
      </c>
      <c r="E68" s="12">
        <v>787700</v>
      </c>
      <c r="F68" s="12">
        <v>69160</v>
      </c>
      <c r="G68" s="12">
        <v>2261</v>
      </c>
      <c r="H68" s="12">
        <v>6.8999999999999999E-3</v>
      </c>
      <c r="I68" s="12">
        <v>2.3E-3</v>
      </c>
      <c r="J68" s="7">
        <v>1.4450000000000001E-3</v>
      </c>
      <c r="L68" s="5"/>
      <c r="N68" s="5"/>
      <c r="P68" s="5"/>
    </row>
    <row r="69" spans="1:16" x14ac:dyDescent="0.4">
      <c r="A69" s="23">
        <v>1.5</v>
      </c>
      <c r="B69" s="12">
        <v>0.1037</v>
      </c>
      <c r="C69" s="26">
        <v>1037</v>
      </c>
      <c r="D69" s="4">
        <v>10000</v>
      </c>
      <c r="E69" s="12">
        <v>781200</v>
      </c>
      <c r="F69" s="12">
        <v>68200</v>
      </c>
      <c r="G69" s="12">
        <v>2232</v>
      </c>
      <c r="H69" s="12">
        <v>2.07E-2</v>
      </c>
      <c r="I69" s="12">
        <v>7.4999999999999997E-3</v>
      </c>
      <c r="J69" s="7">
        <v>1.421E-3</v>
      </c>
      <c r="L69" s="5"/>
      <c r="N69" s="5"/>
      <c r="P69" s="5"/>
    </row>
    <row r="70" spans="1:16" x14ac:dyDescent="0.4">
      <c r="A70" s="23">
        <v>2</v>
      </c>
      <c r="B70" s="12">
        <v>4.5699999999999998E-2</v>
      </c>
      <c r="C70" s="26">
        <v>457</v>
      </c>
      <c r="D70" s="4">
        <v>10000</v>
      </c>
      <c r="E70" s="12">
        <v>765800</v>
      </c>
      <c r="F70" s="12">
        <v>65290</v>
      </c>
      <c r="G70" s="12">
        <v>2144</v>
      </c>
      <c r="H70" s="12">
        <v>6.25E-2</v>
      </c>
      <c r="I70" s="12">
        <v>1.6400000000000001E-2</v>
      </c>
      <c r="J70" s="7">
        <v>1.372E-3</v>
      </c>
      <c r="L70" s="5"/>
      <c r="N70" s="5"/>
      <c r="P70" s="5"/>
    </row>
    <row r="71" spans="1:16" x14ac:dyDescent="0.4">
      <c r="A71" s="23">
        <v>2.5</v>
      </c>
      <c r="B71" s="12">
        <v>1.4540000000000001E-2</v>
      </c>
      <c r="C71" s="26">
        <v>200</v>
      </c>
      <c r="D71" s="4">
        <v>13758</v>
      </c>
      <c r="E71" s="12">
        <v>725900</v>
      </c>
      <c r="F71" s="12">
        <v>58460</v>
      </c>
      <c r="G71" s="12">
        <v>1937</v>
      </c>
      <c r="H71" s="12">
        <v>0.16070000000000001</v>
      </c>
      <c r="I71" s="12">
        <v>4.3540000000000002E-2</v>
      </c>
      <c r="J71" s="7">
        <v>1.2620000000000001E-3</v>
      </c>
      <c r="L71" s="5"/>
      <c r="N71" s="5"/>
      <c r="P71" s="5"/>
    </row>
    <row r="72" spans="1:16" x14ac:dyDescent="0.4">
      <c r="A72" s="23">
        <v>3</v>
      </c>
      <c r="B72" s="12">
        <v>4.6589999999999999E-3</v>
      </c>
      <c r="C72" s="26">
        <v>200</v>
      </c>
      <c r="D72" s="4">
        <v>42932</v>
      </c>
      <c r="E72" s="12">
        <v>657400</v>
      </c>
      <c r="F72" s="12">
        <v>47030</v>
      </c>
      <c r="G72" s="12">
        <v>1590</v>
      </c>
      <c r="H72" s="12">
        <v>0.32490000000000002</v>
      </c>
      <c r="I72" s="12">
        <v>9.2749999999999999E-2</v>
      </c>
      <c r="J72" s="7">
        <v>1.0759999999999999E-3</v>
      </c>
      <c r="L72" s="5"/>
      <c r="N72" s="5"/>
      <c r="P72" s="5"/>
    </row>
    <row r="73" spans="1:16" x14ac:dyDescent="0.4">
      <c r="A73" s="23">
        <v>3.5</v>
      </c>
      <c r="B73" s="12">
        <v>1.1919999999999999E-3</v>
      </c>
      <c r="C73" s="4">
        <v>200</v>
      </c>
      <c r="D73" s="26">
        <v>167825</v>
      </c>
      <c r="E73" s="12">
        <v>559500</v>
      </c>
      <c r="F73" s="12">
        <v>31390</v>
      </c>
      <c r="G73" s="12">
        <v>1115</v>
      </c>
      <c r="H73" s="12">
        <v>0.54959999999999998</v>
      </c>
      <c r="I73" s="12">
        <v>0.16789999999999999</v>
      </c>
      <c r="J73" s="7">
        <v>8.4099999999999995E-4</v>
      </c>
      <c r="L73" s="5"/>
      <c r="P73" s="5"/>
    </row>
    <row r="74" spans="1:16" x14ac:dyDescent="0.4">
      <c r="A74" s="23">
        <v>4</v>
      </c>
      <c r="B74" s="12">
        <v>1.907E-4</v>
      </c>
      <c r="C74" s="4">
        <v>200</v>
      </c>
      <c r="D74" s="26">
        <v>1048778</v>
      </c>
      <c r="E74" s="12">
        <v>441900</v>
      </c>
      <c r="F74" s="12">
        <v>16150</v>
      </c>
      <c r="G74" s="12">
        <v>645.20000000000005</v>
      </c>
      <c r="H74" s="12">
        <v>0.76849999999999996</v>
      </c>
      <c r="I74" s="12">
        <v>0.28360000000000002</v>
      </c>
      <c r="J74" s="7">
        <v>5.6680000000000001E-4</v>
      </c>
      <c r="L74" s="5"/>
      <c r="P74" s="5"/>
    </row>
    <row r="75" spans="1:16" x14ac:dyDescent="0.4">
      <c r="A75" s="23">
        <v>4.5</v>
      </c>
      <c r="B75" s="12">
        <v>2.7699999999999999E-5</v>
      </c>
      <c r="C75" s="4">
        <v>200</v>
      </c>
      <c r="D75" s="26">
        <v>7220882</v>
      </c>
      <c r="E75" s="12">
        <v>327000</v>
      </c>
      <c r="F75" s="12">
        <v>5960</v>
      </c>
      <c r="G75" s="12">
        <v>321.5</v>
      </c>
      <c r="H75" s="12">
        <v>0.91469999999999996</v>
      </c>
      <c r="I75" s="12">
        <v>0.43059999999999998</v>
      </c>
      <c r="J75" s="7">
        <v>3.5349999999999997E-4</v>
      </c>
      <c r="L75" s="5"/>
      <c r="P75" s="5"/>
    </row>
    <row r="76" spans="1:16" ht="14.25" thickBot="1" x14ac:dyDescent="0.45">
      <c r="A76" s="24">
        <v>5</v>
      </c>
      <c r="B76" s="8">
        <v>3.0599999999999999E-6</v>
      </c>
      <c r="C76" s="9">
        <v>153</v>
      </c>
      <c r="D76" s="27">
        <v>50000000</v>
      </c>
      <c r="E76" s="8">
        <v>226100</v>
      </c>
      <c r="F76" s="8">
        <v>1464</v>
      </c>
      <c r="G76" s="8">
        <v>163.6</v>
      </c>
      <c r="H76" s="8">
        <v>0.97919999999999996</v>
      </c>
      <c r="I76" s="8">
        <v>0.59130000000000005</v>
      </c>
      <c r="J76" s="10">
        <v>2.187E-4</v>
      </c>
      <c r="L76" s="5"/>
    </row>
    <row r="77" spans="1:16" x14ac:dyDescent="0.4">
      <c r="L77" s="5"/>
    </row>
    <row r="80" spans="1:16" x14ac:dyDescent="0.4">
      <c r="B80" s="5"/>
      <c r="E80" s="5"/>
      <c r="F80" s="5"/>
      <c r="G80" s="5"/>
      <c r="H80" s="5"/>
      <c r="I80" s="5"/>
      <c r="J80" s="5"/>
    </row>
    <row r="81" spans="2:10" x14ac:dyDescent="0.4">
      <c r="B81" s="5"/>
      <c r="E81" s="5"/>
      <c r="F81" s="5"/>
      <c r="G81" s="5"/>
      <c r="H81" s="5"/>
      <c r="I81" s="5"/>
      <c r="J81" s="5"/>
    </row>
    <row r="82" spans="2:10" x14ac:dyDescent="0.4">
      <c r="B82" s="5"/>
      <c r="E82" s="5"/>
      <c r="F82" s="5"/>
      <c r="G82" s="5"/>
      <c r="H82" s="5"/>
      <c r="I82" s="5"/>
      <c r="J82" s="5"/>
    </row>
    <row r="83" spans="2:10" x14ac:dyDescent="0.4">
      <c r="B83" s="5"/>
      <c r="E83" s="5"/>
      <c r="F83" s="5"/>
      <c r="G83" s="5"/>
      <c r="H83" s="5"/>
      <c r="I83" s="5"/>
      <c r="J83" s="5"/>
    </row>
    <row r="84" spans="2:10" x14ac:dyDescent="0.4">
      <c r="B84" s="5"/>
      <c r="E84" s="5"/>
      <c r="F84" s="5"/>
      <c r="G84" s="5"/>
      <c r="H84" s="5"/>
      <c r="I84" s="5"/>
      <c r="J8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DC55-E085-496C-AB4C-415964913518}">
  <dimension ref="A1:W44"/>
  <sheetViews>
    <sheetView topLeftCell="G16" workbookViewId="0">
      <selection activeCell="P9" sqref="P9"/>
    </sheetView>
  </sheetViews>
  <sheetFormatPr defaultRowHeight="13.9" x14ac:dyDescent="0.4"/>
  <sheetData>
    <row r="1" spans="1:20" ht="14.25" thickBot="1" x14ac:dyDescent="0.45">
      <c r="A1" t="s">
        <v>75</v>
      </c>
      <c r="K1" t="s">
        <v>186</v>
      </c>
    </row>
    <row r="2" spans="1:20" x14ac:dyDescent="0.4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3" t="s">
        <v>10</v>
      </c>
      <c r="K2" s="1" t="s">
        <v>16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7</v>
      </c>
      <c r="R2" s="2" t="s">
        <v>20</v>
      </c>
      <c r="S2" s="2" t="s">
        <v>103</v>
      </c>
      <c r="T2" s="3" t="s">
        <v>10</v>
      </c>
    </row>
    <row r="3" spans="1:20" x14ac:dyDescent="0.4">
      <c r="A3" s="11">
        <v>1</v>
      </c>
      <c r="B3" s="12">
        <v>0.75939999999999996</v>
      </c>
      <c r="C3" s="26">
        <v>7594</v>
      </c>
      <c r="D3" s="4">
        <v>10000</v>
      </c>
      <c r="E3" s="12">
        <v>126600</v>
      </c>
      <c r="F3" s="12">
        <v>1491</v>
      </c>
      <c r="G3" s="12">
        <v>99.58</v>
      </c>
      <c r="H3" s="12">
        <v>4.3E-3</v>
      </c>
      <c r="I3" s="7">
        <v>1.462E-4</v>
      </c>
      <c r="K3" s="11">
        <v>1</v>
      </c>
      <c r="L3" s="12">
        <v>0.75939999999999996</v>
      </c>
      <c r="M3" s="26">
        <v>7594</v>
      </c>
      <c r="N3" s="4">
        <v>10000</v>
      </c>
      <c r="O3" s="12">
        <v>126600</v>
      </c>
      <c r="P3" s="12">
        <v>2225</v>
      </c>
      <c r="Q3" s="12">
        <v>99.58</v>
      </c>
      <c r="R3" s="12">
        <v>4.3E-3</v>
      </c>
      <c r="S3" s="12">
        <v>0</v>
      </c>
      <c r="T3" s="7">
        <v>1.418E-4</v>
      </c>
    </row>
    <row r="4" spans="1:20" x14ac:dyDescent="0.4">
      <c r="A4" s="11">
        <v>2</v>
      </c>
      <c r="B4" s="12">
        <v>0.35020000000000001</v>
      </c>
      <c r="C4" s="26">
        <v>3502</v>
      </c>
      <c r="D4" s="4">
        <v>10000</v>
      </c>
      <c r="E4" s="12">
        <v>126500</v>
      </c>
      <c r="F4" s="12">
        <v>1428</v>
      </c>
      <c r="G4" s="12">
        <v>95.48</v>
      </c>
      <c r="H4" s="12">
        <v>4.5999999999999999E-2</v>
      </c>
      <c r="I4" s="7">
        <v>1.392E-4</v>
      </c>
      <c r="K4" s="11">
        <v>2</v>
      </c>
      <c r="L4" s="12">
        <v>0.35020000000000001</v>
      </c>
      <c r="M4" s="26">
        <v>3502</v>
      </c>
      <c r="N4" s="4">
        <v>10000</v>
      </c>
      <c r="O4" s="12">
        <v>126500</v>
      </c>
      <c r="P4" s="12">
        <v>2162</v>
      </c>
      <c r="Q4" s="12">
        <v>95.48</v>
      </c>
      <c r="R4" s="12">
        <v>4.5999999999999999E-2</v>
      </c>
      <c r="S4" s="12">
        <v>0</v>
      </c>
      <c r="T4" s="7">
        <v>1.362E-4</v>
      </c>
    </row>
    <row r="5" spans="1:20" x14ac:dyDescent="0.4">
      <c r="A5" s="11">
        <v>3</v>
      </c>
      <c r="B5" s="12">
        <v>7.2999999999999995E-2</v>
      </c>
      <c r="C5" s="26">
        <v>730</v>
      </c>
      <c r="D5" s="4">
        <v>10000</v>
      </c>
      <c r="E5" s="12">
        <v>125800</v>
      </c>
      <c r="F5" s="12">
        <v>1101</v>
      </c>
      <c r="G5" s="12">
        <v>73.72</v>
      </c>
      <c r="H5" s="12">
        <v>0.26679999999999998</v>
      </c>
      <c r="I5" s="7">
        <v>1.2789999999999999E-4</v>
      </c>
      <c r="K5" s="11">
        <v>3</v>
      </c>
      <c r="L5" s="12">
        <v>7.2999999999999995E-2</v>
      </c>
      <c r="M5" s="26">
        <v>730</v>
      </c>
      <c r="N5" s="4">
        <v>10000</v>
      </c>
      <c r="O5" s="12">
        <v>125800</v>
      </c>
      <c r="P5" s="12">
        <v>1835</v>
      </c>
      <c r="Q5" s="12">
        <v>73.72</v>
      </c>
      <c r="R5" s="12">
        <v>0.26679999999999998</v>
      </c>
      <c r="S5" s="12">
        <v>0</v>
      </c>
      <c r="T5" s="7">
        <v>1.2999999999999999E-4</v>
      </c>
    </row>
    <row r="6" spans="1:20" x14ac:dyDescent="0.4">
      <c r="A6" s="11">
        <v>4</v>
      </c>
      <c r="B6" s="12">
        <v>5.8209999999999998E-3</v>
      </c>
      <c r="C6" s="4">
        <v>200</v>
      </c>
      <c r="D6" s="26">
        <v>34360</v>
      </c>
      <c r="E6" s="12">
        <v>124600</v>
      </c>
      <c r="F6" s="12">
        <v>470.3</v>
      </c>
      <c r="G6" s="12">
        <v>31.71</v>
      </c>
      <c r="H6" s="12">
        <v>0.69199999999999995</v>
      </c>
      <c r="I6" s="7">
        <v>1.145E-4</v>
      </c>
      <c r="K6" s="11">
        <v>4</v>
      </c>
      <c r="L6" s="12">
        <v>5.8209999999999998E-3</v>
      </c>
      <c r="M6" s="4">
        <v>200</v>
      </c>
      <c r="N6" s="26">
        <v>34360</v>
      </c>
      <c r="O6" s="12">
        <v>124600</v>
      </c>
      <c r="P6" s="12">
        <v>1204</v>
      </c>
      <c r="Q6" s="12">
        <v>31.71</v>
      </c>
      <c r="R6" s="12">
        <v>0.69199999999999995</v>
      </c>
      <c r="S6" s="12">
        <v>2.9099999999999999E-5</v>
      </c>
      <c r="T6" s="7">
        <v>1.171E-4</v>
      </c>
    </row>
    <row r="7" spans="1:20" x14ac:dyDescent="0.4">
      <c r="A7" s="11">
        <v>5</v>
      </c>
      <c r="B7" s="12">
        <v>1.916E-4</v>
      </c>
      <c r="C7" s="4">
        <v>200</v>
      </c>
      <c r="D7" s="26">
        <v>1043999</v>
      </c>
      <c r="E7" s="12">
        <v>123800</v>
      </c>
      <c r="F7" s="12">
        <v>76.290000000000006</v>
      </c>
      <c r="G7" s="12">
        <v>5.4809999999999999</v>
      </c>
      <c r="H7" s="12">
        <v>0.95579999999999998</v>
      </c>
      <c r="I7" s="7">
        <v>1.065E-4</v>
      </c>
      <c r="K7" s="11">
        <v>5</v>
      </c>
      <c r="L7" s="12">
        <v>1.916E-4</v>
      </c>
      <c r="M7" s="4">
        <v>200</v>
      </c>
      <c r="N7" s="26">
        <v>1043999</v>
      </c>
      <c r="O7" s="12">
        <v>121800</v>
      </c>
      <c r="P7" s="12">
        <v>837.6</v>
      </c>
      <c r="Q7" s="12">
        <v>5.7089999999999996</v>
      </c>
      <c r="R7" s="12">
        <v>0.95579999999999998</v>
      </c>
      <c r="S7" s="12">
        <v>1.6320000000000001E-2</v>
      </c>
      <c r="T7" s="7">
        <v>1.061E-4</v>
      </c>
    </row>
    <row r="8" spans="1:20" ht="14.25" thickBot="1" x14ac:dyDescent="0.45">
      <c r="A8" s="13">
        <v>6</v>
      </c>
      <c r="B8" s="8">
        <v>2.6599999999999999E-6</v>
      </c>
      <c r="C8" s="27">
        <v>133</v>
      </c>
      <c r="D8" s="9">
        <v>50000000</v>
      </c>
      <c r="E8" s="8">
        <v>123700</v>
      </c>
      <c r="F8" s="8">
        <v>11.35</v>
      </c>
      <c r="G8" s="8">
        <v>1.157</v>
      </c>
      <c r="H8" s="8">
        <v>0.99860000000000004</v>
      </c>
      <c r="I8" s="10">
        <v>1.055E-4</v>
      </c>
      <c r="K8" s="13">
        <v>6</v>
      </c>
      <c r="L8" s="8">
        <v>2.5600000000000001E-6</v>
      </c>
      <c r="M8" s="27">
        <v>128</v>
      </c>
      <c r="N8" s="9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4.25" thickBot="1" x14ac:dyDescent="0.45">
      <c r="A10" t="s">
        <v>24</v>
      </c>
      <c r="K10" t="s">
        <v>187</v>
      </c>
    </row>
    <row r="11" spans="1:20" x14ac:dyDescent="0.4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 t="s">
        <v>20</v>
      </c>
      <c r="I11" s="3" t="s">
        <v>10</v>
      </c>
      <c r="K11" s="1" t="s">
        <v>16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7</v>
      </c>
      <c r="R11" s="2" t="s">
        <v>20</v>
      </c>
      <c r="S11" s="2" t="s">
        <v>103</v>
      </c>
      <c r="T11" s="3" t="s">
        <v>10</v>
      </c>
    </row>
    <row r="12" spans="1:20" x14ac:dyDescent="0.4">
      <c r="A12" s="11">
        <v>1</v>
      </c>
      <c r="B12" s="12">
        <v>0.70609999999999995</v>
      </c>
      <c r="C12" s="26">
        <v>7061</v>
      </c>
      <c r="D12" s="4">
        <v>10000</v>
      </c>
      <c r="E12" s="12">
        <v>406700</v>
      </c>
      <c r="F12" s="12">
        <v>78780</v>
      </c>
      <c r="G12" s="12">
        <v>4930</v>
      </c>
      <c r="H12" s="12">
        <v>4.3E-3</v>
      </c>
      <c r="I12" s="7">
        <v>1.8680000000000001E-3</v>
      </c>
      <c r="K12" s="11">
        <v>1</v>
      </c>
      <c r="L12" s="12">
        <v>0.75900000000000001</v>
      </c>
      <c r="M12" s="26">
        <v>7590</v>
      </c>
      <c r="N12" s="4">
        <v>10000</v>
      </c>
      <c r="O12" s="12">
        <v>138300</v>
      </c>
      <c r="P12" s="12">
        <v>1487</v>
      </c>
      <c r="Q12" s="12">
        <v>398.5</v>
      </c>
      <c r="R12" s="12">
        <v>7.1000000000000004E-3</v>
      </c>
      <c r="S12" s="12">
        <v>5.1000000000000004E-3</v>
      </c>
      <c r="T12" s="7">
        <v>2.4780000000000001E-4</v>
      </c>
    </row>
    <row r="13" spans="1:20" x14ac:dyDescent="0.4">
      <c r="A13" s="11">
        <v>2</v>
      </c>
      <c r="B13" s="12">
        <v>0.27129999999999999</v>
      </c>
      <c r="C13" s="26">
        <v>2713</v>
      </c>
      <c r="D13" s="4">
        <v>10000</v>
      </c>
      <c r="E13" s="12">
        <v>394900</v>
      </c>
      <c r="F13" s="12">
        <v>75490</v>
      </c>
      <c r="G13" s="12">
        <v>4723</v>
      </c>
      <c r="H13" s="12">
        <v>4.5999999999999999E-2</v>
      </c>
      <c r="I13" s="7">
        <v>1.7650000000000001E-3</v>
      </c>
      <c r="K13" s="11">
        <v>2</v>
      </c>
      <c r="L13" s="12">
        <v>0.34949999999999998</v>
      </c>
      <c r="M13" s="26">
        <v>3495</v>
      </c>
      <c r="N13" s="4">
        <v>10000</v>
      </c>
      <c r="O13" s="12">
        <v>134600</v>
      </c>
      <c r="P13" s="12">
        <v>1412</v>
      </c>
      <c r="Q13" s="12">
        <v>388.7</v>
      </c>
      <c r="R13" s="12">
        <v>5.62E-2</v>
      </c>
      <c r="S13" s="12">
        <v>3.1800000000000002E-2</v>
      </c>
      <c r="T13" s="7">
        <v>2.4489999999999999E-4</v>
      </c>
    </row>
    <row r="14" spans="1:20" x14ac:dyDescent="0.4">
      <c r="A14" s="11">
        <v>3</v>
      </c>
      <c r="B14" s="12">
        <v>3.49E-2</v>
      </c>
      <c r="C14" s="26">
        <v>349</v>
      </c>
      <c r="D14" s="4">
        <v>10000</v>
      </c>
      <c r="E14" s="12">
        <v>332100</v>
      </c>
      <c r="F14" s="12">
        <v>58030</v>
      </c>
      <c r="G14" s="12">
        <v>3630</v>
      </c>
      <c r="H14" s="12">
        <v>0.26679999999999998</v>
      </c>
      <c r="I14" s="7">
        <v>1.3699999999999999E-3</v>
      </c>
      <c r="K14" s="11">
        <v>3</v>
      </c>
      <c r="L14" s="12">
        <v>7.1800000000000003E-2</v>
      </c>
      <c r="M14" s="26">
        <v>718</v>
      </c>
      <c r="N14" s="4">
        <v>10000</v>
      </c>
      <c r="O14" s="12">
        <v>116300</v>
      </c>
      <c r="P14" s="12">
        <v>1065</v>
      </c>
      <c r="Q14" s="12">
        <v>338.8</v>
      </c>
      <c r="R14" s="12">
        <v>0.28920000000000001</v>
      </c>
      <c r="S14" s="12">
        <v>0.1661</v>
      </c>
      <c r="T14" s="7">
        <v>2.086E-4</v>
      </c>
    </row>
    <row r="15" spans="1:20" x14ac:dyDescent="0.4">
      <c r="A15" s="11">
        <v>4</v>
      </c>
      <c r="B15" s="12">
        <v>8.9619999999999999E-4</v>
      </c>
      <c r="C15" s="4">
        <v>200</v>
      </c>
      <c r="D15" s="26">
        <v>223169</v>
      </c>
      <c r="E15" s="12">
        <v>211000</v>
      </c>
      <c r="F15" s="12">
        <v>24320</v>
      </c>
      <c r="G15" s="12">
        <v>1522</v>
      </c>
      <c r="H15" s="12">
        <v>0.69289999999999996</v>
      </c>
      <c r="I15" s="7">
        <v>6.4590000000000003E-4</v>
      </c>
      <c r="K15" s="11">
        <v>4</v>
      </c>
      <c r="L15" s="12">
        <v>5.228E-3</v>
      </c>
      <c r="M15" s="4">
        <v>200</v>
      </c>
      <c r="N15" s="26">
        <v>38257</v>
      </c>
      <c r="O15" s="12">
        <v>74980</v>
      </c>
      <c r="P15" s="12">
        <v>435.4</v>
      </c>
      <c r="Q15" s="12">
        <v>229.4</v>
      </c>
      <c r="R15" s="12">
        <v>0.71099999999999997</v>
      </c>
      <c r="S15" s="12">
        <v>0.46970000000000001</v>
      </c>
      <c r="T15" s="7">
        <v>1.448E-4</v>
      </c>
    </row>
    <row r="16" spans="1:20" x14ac:dyDescent="0.4">
      <c r="A16" s="11">
        <v>5</v>
      </c>
      <c r="B16" s="12">
        <v>4.9790000000000001E-6</v>
      </c>
      <c r="C16" s="4">
        <v>200</v>
      </c>
      <c r="D16" s="26">
        <v>40171861</v>
      </c>
      <c r="E16" s="12">
        <v>136200</v>
      </c>
      <c r="F16" s="12">
        <v>3500</v>
      </c>
      <c r="G16" s="12">
        <v>219.3</v>
      </c>
      <c r="H16" s="12">
        <v>0.95589999999999997</v>
      </c>
      <c r="I16" s="7">
        <v>1.8230000000000001E-4</v>
      </c>
      <c r="K16" s="11">
        <v>5</v>
      </c>
      <c r="L16" s="12">
        <v>1.3630000000000001E-4</v>
      </c>
      <c r="M16" s="4">
        <v>200</v>
      </c>
      <c r="N16" s="26">
        <v>1467301</v>
      </c>
      <c r="O16" s="12">
        <v>31450</v>
      </c>
      <c r="P16" s="12">
        <v>62.36</v>
      </c>
      <c r="Q16" s="12">
        <v>116.2</v>
      </c>
      <c r="R16" s="12">
        <v>0.95960000000000001</v>
      </c>
      <c r="S16" s="12">
        <v>0.78869999999999996</v>
      </c>
      <c r="T16" s="7">
        <v>7.1879999999999996E-5</v>
      </c>
    </row>
    <row r="17" spans="1:23" ht="14.25" thickBot="1" x14ac:dyDescent="0.45">
      <c r="A17" s="13">
        <v>6</v>
      </c>
      <c r="B17" s="8">
        <v>2E-8</v>
      </c>
      <c r="C17" s="27">
        <v>1</v>
      </c>
      <c r="D17" s="9">
        <v>50000000</v>
      </c>
      <c r="E17" s="8">
        <v>124100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13">
        <v>6</v>
      </c>
      <c r="L17" s="8">
        <v>1.44E-6</v>
      </c>
      <c r="M17" s="27">
        <v>72</v>
      </c>
      <c r="N17" s="9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4.25" thickBot="1" x14ac:dyDescent="0.45">
      <c r="A19" t="s">
        <v>134</v>
      </c>
      <c r="I19" t="s">
        <v>136</v>
      </c>
      <c r="Q19" t="s">
        <v>192</v>
      </c>
    </row>
    <row r="20" spans="1:23" x14ac:dyDescent="0.4">
      <c r="A20" s="1" t="s">
        <v>126</v>
      </c>
      <c r="B20" s="2" t="s">
        <v>127</v>
      </c>
      <c r="C20" s="2" t="s">
        <v>11</v>
      </c>
      <c r="D20" s="2" t="s">
        <v>128</v>
      </c>
      <c r="E20" s="2" t="s">
        <v>129</v>
      </c>
      <c r="F20" s="2" t="s">
        <v>130</v>
      </c>
      <c r="G20" s="3" t="s">
        <v>131</v>
      </c>
      <c r="I20" s="1" t="s">
        <v>126</v>
      </c>
      <c r="J20" s="2" t="s">
        <v>127</v>
      </c>
      <c r="K20" s="2" t="s">
        <v>11</v>
      </c>
      <c r="L20" s="2" t="s">
        <v>128</v>
      </c>
      <c r="M20" s="2" t="s">
        <v>129</v>
      </c>
      <c r="N20" s="2" t="s">
        <v>130</v>
      </c>
      <c r="O20" s="3" t="s">
        <v>131</v>
      </c>
      <c r="Q20" s="1" t="s">
        <v>126</v>
      </c>
      <c r="R20" s="2" t="s">
        <v>127</v>
      </c>
      <c r="S20" s="2" t="s">
        <v>11</v>
      </c>
      <c r="T20" s="2" t="s">
        <v>128</v>
      </c>
      <c r="U20" s="2" t="s">
        <v>129</v>
      </c>
      <c r="V20" s="2" t="s">
        <v>130</v>
      </c>
      <c r="W20" s="3" t="s">
        <v>131</v>
      </c>
    </row>
    <row r="21" spans="1:23" x14ac:dyDescent="0.4">
      <c r="A21" s="23">
        <v>1</v>
      </c>
      <c r="B21" s="4">
        <v>202</v>
      </c>
      <c r="C21" s="73">
        <v>0.94392520000000002</v>
      </c>
      <c r="D21" s="12">
        <v>12417</v>
      </c>
      <c r="E21" s="12">
        <v>10250.98</v>
      </c>
      <c r="F21" s="12">
        <v>22667.98</v>
      </c>
      <c r="G21" s="7">
        <v>3391</v>
      </c>
      <c r="I21" s="23">
        <v>1</v>
      </c>
      <c r="J21" s="4">
        <v>202</v>
      </c>
      <c r="K21" s="73">
        <v>0.82113820000000004</v>
      </c>
      <c r="L21" s="12">
        <v>175223.85</v>
      </c>
      <c r="M21" s="12">
        <v>160813.29999999999</v>
      </c>
      <c r="N21" s="12">
        <v>336037.15</v>
      </c>
      <c r="O21" s="7">
        <v>61900</v>
      </c>
      <c r="Q21" s="23">
        <v>1</v>
      </c>
      <c r="R21" s="4">
        <v>202</v>
      </c>
      <c r="S21" s="73">
        <v>0.82448980000000005</v>
      </c>
      <c r="T21" s="12">
        <v>286194.73</v>
      </c>
      <c r="U21" s="12">
        <v>159957.9</v>
      </c>
      <c r="V21" s="12">
        <v>446152.62</v>
      </c>
      <c r="W21" s="7">
        <v>61287</v>
      </c>
    </row>
    <row r="22" spans="1:23" x14ac:dyDescent="0.4">
      <c r="A22" s="23">
        <v>1.5</v>
      </c>
      <c r="B22" s="4">
        <v>202</v>
      </c>
      <c r="C22" s="73">
        <v>0.82113820000000004</v>
      </c>
      <c r="D22" s="12">
        <v>12079.22</v>
      </c>
      <c r="E22" s="12">
        <v>9938.76</v>
      </c>
      <c r="F22" s="12">
        <v>22017.98</v>
      </c>
      <c r="G22" s="7">
        <v>37838</v>
      </c>
      <c r="I22" s="23">
        <v>1.5</v>
      </c>
      <c r="J22" s="4">
        <v>202</v>
      </c>
      <c r="K22" s="73">
        <v>0.63124999999999998</v>
      </c>
      <c r="L22" s="12">
        <v>170160.83</v>
      </c>
      <c r="M22" s="12">
        <v>156106.54</v>
      </c>
      <c r="N22" s="12">
        <v>326267.37</v>
      </c>
      <c r="O22" s="7">
        <v>78157</v>
      </c>
      <c r="Q22" s="23">
        <v>1.5</v>
      </c>
      <c r="R22" s="4">
        <v>202</v>
      </c>
      <c r="S22" s="73">
        <v>0.60119049999999996</v>
      </c>
      <c r="T22" s="12">
        <v>281139.19</v>
      </c>
      <c r="U22" s="12">
        <v>156370.94</v>
      </c>
      <c r="V22" s="12">
        <v>437510.12</v>
      </c>
      <c r="W22" s="7">
        <v>82255</v>
      </c>
    </row>
    <row r="23" spans="1:23" x14ac:dyDescent="0.4">
      <c r="A23" s="23">
        <v>2</v>
      </c>
      <c r="B23" s="4">
        <v>202</v>
      </c>
      <c r="C23" s="73">
        <v>0.64331210000000005</v>
      </c>
      <c r="D23" s="12">
        <v>11420.72</v>
      </c>
      <c r="E23" s="12">
        <v>9335.32</v>
      </c>
      <c r="F23" s="12">
        <v>20756.04</v>
      </c>
      <c r="G23" s="7">
        <v>4529</v>
      </c>
      <c r="I23" s="23">
        <v>2</v>
      </c>
      <c r="J23" s="4">
        <v>202</v>
      </c>
      <c r="K23" s="73">
        <v>0.45701360000000002</v>
      </c>
      <c r="L23" s="12">
        <v>162825.07</v>
      </c>
      <c r="M23" s="12">
        <v>149272.01</v>
      </c>
      <c r="N23" s="12">
        <v>312097.09000000003</v>
      </c>
      <c r="O23" s="7">
        <v>103219</v>
      </c>
      <c r="Q23" s="23">
        <v>2</v>
      </c>
      <c r="R23" s="4">
        <v>202</v>
      </c>
      <c r="S23" s="73">
        <v>0.43722939999999999</v>
      </c>
      <c r="T23" s="12">
        <v>266379.08</v>
      </c>
      <c r="U23" s="12">
        <v>147007.03</v>
      </c>
      <c r="V23" s="12">
        <v>413386.11</v>
      </c>
      <c r="W23" s="7">
        <v>106282</v>
      </c>
    </row>
    <row r="24" spans="1:23" x14ac:dyDescent="0.4">
      <c r="A24" s="23">
        <v>2.5</v>
      </c>
      <c r="B24" s="4">
        <v>202</v>
      </c>
      <c r="C24" s="73">
        <v>0.49631449999999999</v>
      </c>
      <c r="D24" s="12">
        <v>10189.629999999999</v>
      </c>
      <c r="E24" s="12">
        <v>8251.85</v>
      </c>
      <c r="F24" s="12">
        <v>18441.490000000002</v>
      </c>
      <c r="G24" s="7">
        <v>5198</v>
      </c>
      <c r="I24" s="23">
        <v>2.5</v>
      </c>
      <c r="J24" s="4">
        <v>202</v>
      </c>
      <c r="K24" s="73">
        <v>0.21129709999999999</v>
      </c>
      <c r="L24" s="12">
        <v>143936.32000000001</v>
      </c>
      <c r="M24" s="12">
        <v>131779.32999999999</v>
      </c>
      <c r="N24" s="12">
        <v>275715.65000000002</v>
      </c>
      <c r="O24" s="7">
        <v>197129</v>
      </c>
      <c r="Q24" s="23">
        <v>2.5</v>
      </c>
      <c r="R24" s="4">
        <v>202</v>
      </c>
      <c r="S24" s="73">
        <v>0.194605</v>
      </c>
      <c r="T24" s="12">
        <v>241704.76</v>
      </c>
      <c r="U24" s="12">
        <v>131102.95000000001</v>
      </c>
      <c r="V24" s="12">
        <v>372807.71</v>
      </c>
      <c r="W24" s="7">
        <v>212878</v>
      </c>
    </row>
    <row r="25" spans="1:23" x14ac:dyDescent="0.4">
      <c r="A25" s="23">
        <v>3</v>
      </c>
      <c r="B25" s="4">
        <v>202</v>
      </c>
      <c r="C25" s="73">
        <v>0.24308060000000001</v>
      </c>
      <c r="D25" s="12">
        <v>7974.17</v>
      </c>
      <c r="E25" s="12">
        <v>6271.65</v>
      </c>
      <c r="F25" s="12">
        <v>14245.83</v>
      </c>
      <c r="G25" s="7">
        <v>80708</v>
      </c>
      <c r="I25" s="23">
        <v>3</v>
      </c>
      <c r="J25" s="4">
        <v>202</v>
      </c>
      <c r="K25" s="73">
        <v>9.7820820000000003E-2</v>
      </c>
      <c r="L25" s="12">
        <v>115121.21</v>
      </c>
      <c r="M25" s="12">
        <v>105191.15</v>
      </c>
      <c r="N25" s="12">
        <v>220312.36</v>
      </c>
      <c r="O25" s="7">
        <v>339860</v>
      </c>
      <c r="Q25" s="23">
        <v>3</v>
      </c>
      <c r="R25" s="4">
        <v>202</v>
      </c>
      <c r="S25" s="73">
        <v>8.7826089999999996E-2</v>
      </c>
      <c r="T25" s="12">
        <v>198733.6</v>
      </c>
      <c r="U25" s="12">
        <v>105926.55</v>
      </c>
      <c r="V25" s="12">
        <v>304660.15000000002</v>
      </c>
      <c r="W25" s="7">
        <v>381106</v>
      </c>
    </row>
    <row r="26" spans="1:23" x14ac:dyDescent="0.4">
      <c r="A26" s="23">
        <v>3.5</v>
      </c>
      <c r="B26" s="4">
        <v>202</v>
      </c>
      <c r="C26" s="73">
        <v>0.1050989</v>
      </c>
      <c r="D26" s="12">
        <v>5613.11</v>
      </c>
      <c r="E26" s="12">
        <v>4236</v>
      </c>
      <c r="F26" s="12">
        <v>9849.11</v>
      </c>
      <c r="G26" s="7">
        <v>12575</v>
      </c>
      <c r="I26" s="23">
        <v>3.5</v>
      </c>
      <c r="J26" s="4">
        <v>202</v>
      </c>
      <c r="K26" s="73">
        <v>2.5224779999999999E-2</v>
      </c>
      <c r="L26" s="12">
        <v>80904.210000000006</v>
      </c>
      <c r="M26" s="12">
        <v>73683.63</v>
      </c>
      <c r="N26" s="12">
        <v>154587.84</v>
      </c>
      <c r="O26" s="7">
        <v>92293760</v>
      </c>
      <c r="Q26" s="23">
        <v>3.5</v>
      </c>
      <c r="R26" s="4">
        <v>202</v>
      </c>
      <c r="S26" s="73">
        <v>2.3775890000000001E-2</v>
      </c>
      <c r="T26" s="12">
        <v>139975.79999999999</v>
      </c>
      <c r="U26" s="12">
        <v>73183.350000000006</v>
      </c>
      <c r="V26" s="12">
        <v>213159.15</v>
      </c>
      <c r="W26" s="7">
        <v>9723976</v>
      </c>
    </row>
    <row r="27" spans="1:23" x14ac:dyDescent="0.4">
      <c r="A27" s="23">
        <v>4</v>
      </c>
      <c r="B27" s="4">
        <v>202</v>
      </c>
      <c r="C27" s="73">
        <v>2.9588400000000001E-2</v>
      </c>
      <c r="D27" s="12">
        <v>3211.14</v>
      </c>
      <c r="E27" s="12">
        <v>2207.8000000000002</v>
      </c>
      <c r="F27" s="12">
        <v>5418.95</v>
      </c>
      <c r="G27" s="7">
        <v>23277</v>
      </c>
      <c r="I27" s="23">
        <v>4</v>
      </c>
      <c r="J27" s="4">
        <v>202</v>
      </c>
      <c r="K27" s="73">
        <v>4.6363239999999998E-3</v>
      </c>
      <c r="L27" s="12">
        <v>45326.720000000001</v>
      </c>
      <c r="M27" s="12">
        <v>41017.410000000003</v>
      </c>
      <c r="N27" s="12">
        <v>86344.13</v>
      </c>
      <c r="O27" s="7">
        <v>2794624</v>
      </c>
      <c r="Q27" s="23">
        <v>4</v>
      </c>
      <c r="R27" s="4">
        <v>202</v>
      </c>
      <c r="S27" s="73">
        <v>4.6119769999999997E-3</v>
      </c>
      <c r="T27" s="12">
        <v>79941.38</v>
      </c>
      <c r="U27" s="12">
        <v>40817.35</v>
      </c>
      <c r="V27" s="12">
        <v>120758.73</v>
      </c>
      <c r="W27" s="7">
        <v>2795445</v>
      </c>
    </row>
    <row r="28" spans="1:23" x14ac:dyDescent="0.4">
      <c r="A28" s="23">
        <v>4.5</v>
      </c>
      <c r="B28" s="4">
        <v>202</v>
      </c>
      <c r="C28" s="73">
        <v>6.9913129999999999E-3</v>
      </c>
      <c r="D28" s="12">
        <v>1630.75</v>
      </c>
      <c r="E28" s="12">
        <v>907.85</v>
      </c>
      <c r="F28" s="12">
        <v>2538.6</v>
      </c>
      <c r="G28" s="7">
        <v>405027</v>
      </c>
      <c r="I28" s="23">
        <v>4.5</v>
      </c>
      <c r="J28" s="4">
        <v>202</v>
      </c>
      <c r="K28" s="73">
        <v>7.3162960000000001E-4</v>
      </c>
      <c r="L28" s="12">
        <v>19458.8</v>
      </c>
      <c r="M28" s="12">
        <v>17325.900000000001</v>
      </c>
      <c r="N28" s="12">
        <v>36784.71</v>
      </c>
      <c r="O28" s="7">
        <v>7480601</v>
      </c>
      <c r="Q28" s="23">
        <v>4.5</v>
      </c>
      <c r="R28" s="4">
        <v>202</v>
      </c>
      <c r="S28" s="73">
        <v>6.3072569999999997E-4</v>
      </c>
      <c r="T28" s="12">
        <v>35167.83</v>
      </c>
      <c r="U28" s="12">
        <v>17463.34</v>
      </c>
      <c r="V28" s="12">
        <v>52631.17</v>
      </c>
      <c r="W28" s="7">
        <v>87438115</v>
      </c>
    </row>
    <row r="29" spans="1:23" x14ac:dyDescent="0.4">
      <c r="A29" s="23">
        <v>5</v>
      </c>
      <c r="B29" s="4">
        <v>202</v>
      </c>
      <c r="C29" s="73">
        <v>8.8046969999999996E-4</v>
      </c>
      <c r="D29" s="12">
        <v>850.44</v>
      </c>
      <c r="E29" s="12">
        <v>283.39999999999998</v>
      </c>
      <c r="F29" s="12">
        <v>1133.8399999999999</v>
      </c>
      <c r="G29" s="7">
        <v>100545</v>
      </c>
      <c r="I29" s="23">
        <v>5</v>
      </c>
      <c r="J29" s="4">
        <v>202</v>
      </c>
      <c r="K29" s="73">
        <v>4.7509819999999998E-5</v>
      </c>
      <c r="L29" s="12">
        <v>6434.71</v>
      </c>
      <c r="M29" s="12">
        <v>5423.5</v>
      </c>
      <c r="N29" s="12">
        <v>11858.21</v>
      </c>
      <c r="O29" s="7">
        <v>360592261</v>
      </c>
      <c r="Q29" s="23">
        <v>5</v>
      </c>
      <c r="R29" s="4">
        <v>202</v>
      </c>
      <c r="S29" s="73">
        <v>4.425352E-5</v>
      </c>
      <c r="T29" s="12">
        <v>11406.89</v>
      </c>
      <c r="U29" s="12">
        <v>5399.78</v>
      </c>
      <c r="V29" s="12">
        <v>16806.669999999998</v>
      </c>
      <c r="W29" s="7">
        <v>38528402</v>
      </c>
    </row>
    <row r="30" spans="1:23" ht="14.25" thickBot="1" x14ac:dyDescent="0.45">
      <c r="A30" s="23">
        <v>5.5</v>
      </c>
      <c r="B30" s="4">
        <v>202</v>
      </c>
      <c r="C30" s="73">
        <v>9.8056209999999999E-5</v>
      </c>
      <c r="D30" s="12">
        <v>560.16</v>
      </c>
      <c r="E30" s="12">
        <v>59.59</v>
      </c>
      <c r="F30" s="12">
        <v>619.76</v>
      </c>
      <c r="G30" s="7">
        <v>19055845</v>
      </c>
      <c r="I30" s="24">
        <v>5.5</v>
      </c>
      <c r="J30" s="9">
        <v>202</v>
      </c>
      <c r="K30" s="74">
        <v>6.7240810000000002E-6</v>
      </c>
      <c r="L30" s="8">
        <v>1769.88</v>
      </c>
      <c r="M30" s="8">
        <v>1172.29</v>
      </c>
      <c r="N30" s="8">
        <v>2942.16</v>
      </c>
      <c r="O30" s="10">
        <v>55080449</v>
      </c>
      <c r="Q30" s="24">
        <v>5.5</v>
      </c>
      <c r="R30" s="9">
        <v>202</v>
      </c>
      <c r="S30" s="74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4.25" thickBot="1" x14ac:dyDescent="0.45">
      <c r="A31" s="24">
        <v>6</v>
      </c>
      <c r="B31" s="9">
        <v>202</v>
      </c>
      <c r="C31" s="74">
        <v>8.3184389999999999E-6</v>
      </c>
      <c r="D31" s="8">
        <v>490.01</v>
      </c>
      <c r="E31" s="8">
        <v>8.56</v>
      </c>
      <c r="F31" s="8">
        <v>498.57</v>
      </c>
      <c r="G31" s="10">
        <v>325942</v>
      </c>
    </row>
    <row r="33" spans="1:7" ht="14.25" thickBot="1" x14ac:dyDescent="0.45">
      <c r="A33" t="s">
        <v>135</v>
      </c>
    </row>
    <row r="34" spans="1:7" x14ac:dyDescent="0.4">
      <c r="A34" s="1" t="s">
        <v>126</v>
      </c>
      <c r="B34" s="2" t="s">
        <v>127</v>
      </c>
      <c r="C34" s="2" t="s">
        <v>11</v>
      </c>
      <c r="D34" s="2" t="s">
        <v>128</v>
      </c>
      <c r="E34" s="2" t="s">
        <v>129</v>
      </c>
      <c r="F34" s="2" t="s">
        <v>130</v>
      </c>
      <c r="G34" s="3" t="s">
        <v>131</v>
      </c>
    </row>
    <row r="35" spans="1:7" x14ac:dyDescent="0.4">
      <c r="A35" s="23">
        <v>1</v>
      </c>
      <c r="B35" s="4">
        <v>202</v>
      </c>
      <c r="C35" s="73">
        <v>0.90990990000000005</v>
      </c>
      <c r="D35" s="12">
        <v>44689.279999999999</v>
      </c>
      <c r="E35" s="12">
        <v>40454.82</v>
      </c>
      <c r="F35" s="12">
        <v>85144.1</v>
      </c>
      <c r="G35" s="7">
        <v>14012</v>
      </c>
    </row>
    <row r="36" spans="1:7" x14ac:dyDescent="0.4">
      <c r="A36" s="23">
        <v>1.5</v>
      </c>
      <c r="B36" s="4">
        <v>202</v>
      </c>
      <c r="C36" s="73">
        <v>0.73454549999999996</v>
      </c>
      <c r="D36" s="12">
        <v>43837.62</v>
      </c>
      <c r="E36" s="12">
        <v>39639.53</v>
      </c>
      <c r="F36" s="12">
        <v>83477.149999999994</v>
      </c>
      <c r="G36" s="7">
        <v>17006</v>
      </c>
    </row>
    <row r="37" spans="1:7" x14ac:dyDescent="0.4">
      <c r="A37" s="23">
        <v>2</v>
      </c>
      <c r="B37" s="4">
        <v>202</v>
      </c>
      <c r="C37" s="73">
        <v>0.58720930000000005</v>
      </c>
      <c r="D37" s="12">
        <v>41304.639999999999</v>
      </c>
      <c r="E37" s="12">
        <v>37291.93</v>
      </c>
      <c r="F37" s="12">
        <v>78596.570000000007</v>
      </c>
      <c r="G37" s="7">
        <v>20034</v>
      </c>
    </row>
    <row r="38" spans="1:7" x14ac:dyDescent="0.4">
      <c r="A38" s="23">
        <v>2.5</v>
      </c>
      <c r="B38" s="4">
        <v>202</v>
      </c>
      <c r="C38" s="73">
        <v>0.30059520000000001</v>
      </c>
      <c r="D38" s="12">
        <v>35924.050000000003</v>
      </c>
      <c r="E38" s="12">
        <v>32277.96</v>
      </c>
      <c r="F38" s="12">
        <v>68202.009999999995</v>
      </c>
      <c r="G38" s="7">
        <v>33840</v>
      </c>
    </row>
    <row r="39" spans="1:7" x14ac:dyDescent="0.4">
      <c r="A39" s="23">
        <v>3</v>
      </c>
      <c r="B39" s="4">
        <v>202</v>
      </c>
      <c r="C39" s="73">
        <v>0.13630229999999999</v>
      </c>
      <c r="D39" s="12">
        <v>27514.69</v>
      </c>
      <c r="E39" s="12">
        <v>24532.92</v>
      </c>
      <c r="F39" s="12">
        <v>52047.62</v>
      </c>
      <c r="G39" s="7">
        <v>56768</v>
      </c>
    </row>
    <row r="40" spans="1:7" x14ac:dyDescent="0.4">
      <c r="A40" s="23">
        <v>3.5</v>
      </c>
      <c r="B40" s="4">
        <v>202</v>
      </c>
      <c r="C40" s="73">
        <v>4.567036E-2</v>
      </c>
      <c r="D40" s="12">
        <v>19569.099999999999</v>
      </c>
      <c r="E40" s="12">
        <v>17260.419999999998</v>
      </c>
      <c r="F40" s="12">
        <v>36829.519999999997</v>
      </c>
      <c r="G40" s="7">
        <v>119123</v>
      </c>
    </row>
    <row r="41" spans="1:7" x14ac:dyDescent="0.4">
      <c r="A41" s="23">
        <v>4</v>
      </c>
      <c r="B41" s="4">
        <v>202</v>
      </c>
      <c r="C41" s="73">
        <v>1.1809409999999999E-2</v>
      </c>
      <c r="D41" s="12">
        <v>10935.89</v>
      </c>
      <c r="E41" s="12">
        <v>9406.24</v>
      </c>
      <c r="F41" s="12">
        <v>20342.13</v>
      </c>
      <c r="G41" s="7">
        <v>2509923</v>
      </c>
    </row>
    <row r="42" spans="1:7" x14ac:dyDescent="0.4">
      <c r="A42" s="23">
        <v>4.5</v>
      </c>
      <c r="B42" s="4">
        <v>202</v>
      </c>
      <c r="C42" s="73">
        <v>1.9530120000000001E-3</v>
      </c>
      <c r="D42" s="12">
        <v>4903.12</v>
      </c>
      <c r="E42" s="12">
        <v>3952.71</v>
      </c>
      <c r="F42" s="12">
        <v>8855.83</v>
      </c>
      <c r="G42" s="7">
        <v>63771292</v>
      </c>
    </row>
    <row r="43" spans="1:7" x14ac:dyDescent="0.4">
      <c r="A43" s="23">
        <v>5</v>
      </c>
      <c r="B43" s="4">
        <v>202</v>
      </c>
      <c r="C43" s="73">
        <v>2.252016E-4</v>
      </c>
      <c r="D43" s="12">
        <v>1848.22</v>
      </c>
      <c r="E43" s="12">
        <v>1212.8800000000001</v>
      </c>
      <c r="F43" s="12">
        <v>3061.09</v>
      </c>
      <c r="G43" s="7">
        <v>1697411</v>
      </c>
    </row>
    <row r="44" spans="1:7" ht="14.25" thickBot="1" x14ac:dyDescent="0.45">
      <c r="A44" s="24">
        <v>5.5</v>
      </c>
      <c r="B44" s="9">
        <v>202</v>
      </c>
      <c r="C44" s="74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Any</vt:lpstr>
      <vt:lpstr>(7,4,3)</vt:lpstr>
      <vt:lpstr>(15,7,5)</vt:lpstr>
      <vt:lpstr>(31,26,3)</vt:lpstr>
      <vt:lpstr>(63,45)</vt:lpstr>
      <vt:lpstr>(63,45)ML_ET</vt:lpstr>
      <vt:lpstr>(128,64,22)</vt:lpstr>
      <vt:lpstr>(127,64)</vt:lpstr>
      <vt:lpstr>(127,99)</vt:lpstr>
      <vt:lpstr>(255,223)</vt:lpstr>
      <vt:lpstr>GE_skip_OSD</vt:lpstr>
      <vt:lpstr>count == form here -&gt;</vt:lpstr>
      <vt:lpstr>(31,21)ML_ET</vt:lpstr>
      <vt:lpstr>(63,45)ML_ET_v2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李 计算</cp:lastModifiedBy>
  <dcterms:created xsi:type="dcterms:W3CDTF">2015-06-05T18:19:34Z</dcterms:created>
  <dcterms:modified xsi:type="dcterms:W3CDTF">2024-04-21T04:38:27Z</dcterms:modified>
</cp:coreProperties>
</file>